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ahalova\Documents\Dokumenty\Rozbory hospodaření za rok 2018\"/>
    </mc:Choice>
  </mc:AlternateContent>
  <bookViews>
    <workbookView xWindow="0" yWindow="0" windowWidth="23040" windowHeight="9372"/>
  </bookViews>
  <sheets>
    <sheet name="Doplň. ukaz. 2_2018 " sheetId="1" r:id="rId1"/>
    <sheet name="Město_příjmy" sheetId="2" r:id="rId2"/>
    <sheet name="Město_výdaje " sheetId="3" r:id="rId3"/>
  </sheets>
  <calcPr calcId="152511"/>
</workbook>
</file>

<file path=xl/calcChain.xml><?xml version="1.0" encoding="utf-8"?>
<calcChain xmlns="http://schemas.openxmlformats.org/spreadsheetml/2006/main">
  <c r="D19" i="1" l="1"/>
  <c r="D15" i="1"/>
  <c r="G302" i="3" l="1"/>
  <c r="G296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64" i="3"/>
  <c r="G262" i="3"/>
  <c r="G261" i="3"/>
  <c r="G260" i="3"/>
  <c r="G259" i="3"/>
  <c r="G258" i="3"/>
  <c r="G257" i="3"/>
  <c r="G249" i="3"/>
  <c r="G246" i="3"/>
  <c r="G238" i="3"/>
  <c r="G236" i="3"/>
  <c r="G235" i="3"/>
  <c r="G234" i="3"/>
  <c r="G233" i="3"/>
  <c r="G232" i="3"/>
  <c r="G216" i="3"/>
  <c r="G212" i="3"/>
  <c r="G211" i="3"/>
  <c r="G210" i="3"/>
  <c r="G209" i="3"/>
  <c r="G208" i="3"/>
  <c r="G207" i="3"/>
  <c r="G206" i="3"/>
  <c r="G205" i="3"/>
  <c r="G196" i="3"/>
  <c r="G195" i="3"/>
  <c r="G188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54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91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61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H421" i="2"/>
  <c r="H420" i="2"/>
  <c r="H419" i="2"/>
  <c r="H418" i="2"/>
  <c r="H417" i="2"/>
  <c r="H390" i="2"/>
  <c r="H387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290" i="2"/>
  <c r="H289" i="2"/>
  <c r="H288" i="2"/>
  <c r="H287" i="2"/>
  <c r="H28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0" i="2"/>
  <c r="H209" i="2"/>
  <c r="H208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3" i="2"/>
  <c r="F196" i="3" l="1"/>
  <c r="E196" i="3"/>
  <c r="D196" i="3"/>
  <c r="G391" i="2" l="1"/>
  <c r="F272" i="2" l="1"/>
  <c r="G272" i="2"/>
  <c r="H272" i="2" s="1"/>
  <c r="F103" i="2"/>
  <c r="E212" i="2"/>
  <c r="F212" i="2"/>
  <c r="G212" i="2"/>
  <c r="H212" i="2" l="1"/>
  <c r="E296" i="3"/>
  <c r="G294" i="3"/>
  <c r="H373" i="2" l="1"/>
  <c r="F18" i="1" l="1"/>
  <c r="F14" i="1"/>
  <c r="F13" i="1"/>
  <c r="F12" i="1"/>
  <c r="H101" i="2" l="1"/>
  <c r="H18" i="2" l="1"/>
  <c r="H17" i="2"/>
  <c r="H236" i="2" l="1"/>
  <c r="H266" i="2" l="1"/>
  <c r="H248" i="2"/>
  <c r="H247" i="2"/>
  <c r="H246" i="2"/>
  <c r="H270" i="2" l="1"/>
  <c r="E15" i="1" l="1"/>
  <c r="F15" i="1" s="1"/>
  <c r="D296" i="3" l="1"/>
  <c r="D154" i="3"/>
  <c r="F61" i="3"/>
  <c r="E61" i="3"/>
  <c r="D61" i="3"/>
  <c r="G293" i="3"/>
  <c r="F264" i="3"/>
  <c r="E264" i="3"/>
  <c r="D264" i="3"/>
  <c r="F249" i="3"/>
  <c r="E249" i="3"/>
  <c r="D249" i="3"/>
  <c r="G247" i="3"/>
  <c r="F238" i="3"/>
  <c r="E238" i="3"/>
  <c r="D238" i="3"/>
  <c r="F216" i="3"/>
  <c r="E216" i="3"/>
  <c r="D216" i="3"/>
  <c r="G214" i="3"/>
  <c r="G213" i="3"/>
  <c r="F188" i="3"/>
  <c r="E188" i="3"/>
  <c r="D188" i="3"/>
  <c r="F91" i="3"/>
  <c r="E91" i="3"/>
  <c r="D91" i="3"/>
  <c r="F58" i="3"/>
  <c r="E58" i="3"/>
  <c r="D58" i="3"/>
  <c r="H10" i="2"/>
  <c r="H11" i="2"/>
  <c r="H12" i="2"/>
  <c r="H14" i="2"/>
  <c r="H15" i="2"/>
  <c r="H16" i="2"/>
  <c r="E52" i="2"/>
  <c r="F52" i="2"/>
  <c r="G52" i="2"/>
  <c r="H52" i="2" s="1"/>
  <c r="H60" i="2"/>
  <c r="H61" i="2"/>
  <c r="H62" i="2"/>
  <c r="H63" i="2"/>
  <c r="H64" i="2"/>
  <c r="H65" i="2"/>
  <c r="E103" i="2"/>
  <c r="G103" i="2"/>
  <c r="H103" i="2" s="1"/>
  <c r="H112" i="2"/>
  <c r="H113" i="2"/>
  <c r="H114" i="2"/>
  <c r="H115" i="2"/>
  <c r="H116" i="2"/>
  <c r="E169" i="2"/>
  <c r="F169" i="2"/>
  <c r="G169" i="2"/>
  <c r="H180" i="2"/>
  <c r="E202" i="2"/>
  <c r="F202" i="2"/>
  <c r="G202" i="2"/>
  <c r="H202" i="2" s="1"/>
  <c r="E238" i="2"/>
  <c r="F238" i="2"/>
  <c r="G238" i="2"/>
  <c r="H238" i="2" s="1"/>
  <c r="H267" i="2"/>
  <c r="H268" i="2"/>
  <c r="H269" i="2"/>
  <c r="E272" i="2"/>
  <c r="E292" i="2"/>
  <c r="F292" i="2"/>
  <c r="G292" i="2"/>
  <c r="H292" i="2" s="1"/>
  <c r="E328" i="2"/>
  <c r="F328" i="2"/>
  <c r="G328" i="2"/>
  <c r="H328" i="2" s="1"/>
  <c r="H374" i="2"/>
  <c r="E376" i="2"/>
  <c r="F376" i="2"/>
  <c r="G376" i="2"/>
  <c r="E391" i="2"/>
  <c r="F391" i="2"/>
  <c r="H391" i="2" s="1"/>
  <c r="H422" i="2"/>
  <c r="E423" i="2"/>
  <c r="F423" i="2"/>
  <c r="G423" i="2"/>
  <c r="E428" i="2"/>
  <c r="E431" i="2"/>
  <c r="E437" i="2"/>
  <c r="E443" i="2"/>
  <c r="F443" i="2"/>
  <c r="G443" i="2"/>
  <c r="H443" i="2"/>
  <c r="E444" i="2"/>
  <c r="F444" i="2"/>
  <c r="G444" i="2"/>
  <c r="E445" i="2"/>
  <c r="F445" i="2"/>
  <c r="G445" i="2"/>
  <c r="H445" i="2"/>
  <c r="E446" i="2"/>
  <c r="F446" i="2"/>
  <c r="G446" i="2"/>
  <c r="H446" i="2"/>
  <c r="E449" i="2"/>
  <c r="F449" i="2"/>
  <c r="G449" i="2"/>
  <c r="H449" i="2"/>
  <c r="E450" i="2"/>
  <c r="F450" i="2"/>
  <c r="G450" i="2"/>
  <c r="H450" i="2"/>
  <c r="E451" i="2"/>
  <c r="F451" i="2"/>
  <c r="G451" i="2"/>
  <c r="H451" i="2"/>
  <c r="E452" i="2"/>
  <c r="F452" i="2"/>
  <c r="G452" i="2"/>
  <c r="H452" i="2"/>
  <c r="E455" i="2"/>
  <c r="E458" i="2" s="1"/>
  <c r="F455" i="2"/>
  <c r="F458" i="2" s="1"/>
  <c r="G455" i="2"/>
  <c r="G458" i="2" s="1"/>
  <c r="H455" i="2"/>
  <c r="H458" i="2" s="1"/>
  <c r="E456" i="2"/>
  <c r="F456" i="2"/>
  <c r="G456" i="2"/>
  <c r="H456" i="2"/>
  <c r="C19" i="1"/>
  <c r="E19" i="1"/>
  <c r="F19" i="1" s="1"/>
  <c r="C15" i="1"/>
  <c r="F11" i="1"/>
  <c r="H423" i="2" l="1"/>
  <c r="H376" i="2"/>
  <c r="H169" i="2"/>
  <c r="D302" i="3"/>
  <c r="G402" i="2"/>
  <c r="F402" i="2"/>
  <c r="F429" i="2" s="1"/>
  <c r="E402" i="2"/>
  <c r="F154" i="3"/>
  <c r="F296" i="3"/>
  <c r="E154" i="3"/>
  <c r="E302" i="3" s="1"/>
  <c r="G58" i="3"/>
  <c r="H444" i="2"/>
  <c r="E429" i="2"/>
  <c r="F17" i="1"/>
  <c r="H402" i="2" l="1"/>
  <c r="G429" i="2"/>
  <c r="H429" i="2" s="1"/>
  <c r="F302" i="3"/>
  <c r="F448" i="2"/>
  <c r="E448" i="2"/>
  <c r="G448" i="2"/>
  <c r="H448" i="2"/>
</calcChain>
</file>

<file path=xl/sharedStrings.xml><?xml version="1.0" encoding="utf-8"?>
<sst xmlns="http://schemas.openxmlformats.org/spreadsheetml/2006/main" count="828" uniqueCount="505">
  <si>
    <t>Kraj: Jihomoravský</t>
  </si>
  <si>
    <t>Okres: Břeclav</t>
  </si>
  <si>
    <t>Město: Břeclav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</si>
  <si>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</si>
  <si>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</si>
  <si>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</si>
  <si>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</si>
  <si>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</si>
  <si>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</si>
  <si>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</si>
  <si>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</si>
  <si>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</si>
  <si>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</si>
  <si>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</si>
  <si>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</si>
  <si>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</si>
  <si>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</si>
  <si>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</si>
  <si>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</si>
  <si>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</si>
  <si>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</si>
  <si>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</si>
  <si>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</si>
  <si>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</si>
  <si>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Dotace</t>
  </si>
  <si>
    <t>Kapitálové příjmy</t>
  </si>
  <si>
    <t xml:space="preserve">     Sankční poplatky</t>
  </si>
  <si>
    <t xml:space="preserve">     Pronájmy</t>
  </si>
  <si>
    <t>Nedaňové příjmy</t>
  </si>
  <si>
    <t xml:space="preserve">   </t>
  </si>
  <si>
    <t xml:space="preserve">     Správní poplatky</t>
  </si>
  <si>
    <t xml:space="preserve">     Místní poplatky</t>
  </si>
  <si>
    <t xml:space="preserve">     Sdílené daně</t>
  </si>
  <si>
    <t>Daňové příjmy</t>
  </si>
  <si>
    <t>Nedostatek zdrojů</t>
  </si>
  <si>
    <t>dan</t>
  </si>
  <si>
    <t>Běžné příjmy</t>
  </si>
  <si>
    <t>příjmy celkem + financování celkem = výdaje celkem</t>
  </si>
  <si>
    <t xml:space="preserve">Kontrolní součet </t>
  </si>
  <si>
    <t>dotace</t>
  </si>
  <si>
    <t>Třída 8 - Financování  celkem se nerozpočtuje a neúčtuje - automatizovaný výčet.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</si>
  <si>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</si>
  <si>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</si>
  <si>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</si>
  <si>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</si>
  <si>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</si>
  <si>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</si>
  <si>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</si>
  <si>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</si>
  <si>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</si>
  <si>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</si>
  <si>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%</t>
  </si>
  <si>
    <t>Rozpočet</t>
  </si>
  <si>
    <t>Text</t>
  </si>
  <si>
    <t>Položka</t>
  </si>
  <si>
    <t>Paragraf</t>
  </si>
  <si>
    <t>ORJ</t>
  </si>
  <si>
    <t>PŘÍJMY MĚSTA CELKEM</t>
  </si>
  <si>
    <t>trezorem a připsaný na účet 1. den následujícího měsíce.</t>
  </si>
  <si>
    <t xml:space="preserve">příjem pokladny poslední den v měsíci, odvedený nočním </t>
  </si>
  <si>
    <t>Ostatní nedaňové příjmy jinde nezařazené.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</si>
  <si>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</si>
  <si>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</si>
  <si>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</si>
  <si>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</si>
  <si>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</si>
  <si>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</si>
  <si>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</si>
  <si>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</si>
  <si>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</si>
  <si>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</si>
  <si>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</si>
  <si>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</si>
  <si>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</si>
  <si>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</si>
  <si>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</si>
  <si>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</si>
  <si>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</si>
  <si>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</si>
  <si>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</si>
  <si>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</si>
  <si>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</si>
  <si>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</si>
  <si>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</si>
  <si>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</si>
  <si>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</si>
  <si>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</si>
  <si>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</si>
  <si>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</si>
  <si>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</si>
  <si>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</si>
  <si>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Daň z příjmu fyz. osob podle zvl. sazby</t>
  </si>
  <si>
    <t>Daň z příjmu fyz. osob ze samostat. výděl. činnosti</t>
  </si>
  <si>
    <t>Daň z příjmu fyz. osob ze závislé činnosti a funkč. pož.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</si>
  <si>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</si>
  <si>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</si>
  <si>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</si>
  <si>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</si>
  <si>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</si>
  <si>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</si>
  <si>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</si>
  <si>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</si>
  <si>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Neinv. přij. dot. od krajů - Projekty prevence kriminality</t>
  </si>
  <si>
    <t>Ostat. neinv. přij. transfery ze státního rozpočtu - Domovníci</t>
  </si>
  <si>
    <t>MĚSTSKÁ POLICIE</t>
  </si>
  <si>
    <t>PŘÍJMY ORJ 80 CELKEM</t>
  </si>
  <si>
    <t>Přijaté nekapitálové příspěvky jinde nezařaz.-ostat. záležitosti v dopravě</t>
  </si>
  <si>
    <t>Neinvestiční přijaté transfery od krajů - ztráta z poskyt. žákovského jízd.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</si>
  <si>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</si>
  <si>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</si>
  <si>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</si>
  <si>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ODBOR SPRÁVNÍCH VĚCÍ A DOPRAVY</t>
  </si>
  <si>
    <t>PŘÍJMY ORJ 60 CELKEM</t>
  </si>
  <si>
    <t xml:space="preserve">Příjmy z pronájmu ostat. nemovit. a jejich částí - Útulek Bulhary </t>
  </si>
  <si>
    <t>Poplatky za odnětí pozemku z lesního půd. fondu</t>
  </si>
  <si>
    <t>Odvody za odnětí zemědělské půdy</t>
  </si>
  <si>
    <t>Poplatek za uložení odpadů</t>
  </si>
  <si>
    <t>Poplatek za vypouštění škodlivých látek do ovzduší</t>
  </si>
  <si>
    <t>ODBOR ŽIVOTNÍHO PROSTŘEDÍ</t>
  </si>
  <si>
    <t>PŘÍJMY ORJ 50 CELKEM</t>
  </si>
  <si>
    <t>Ostatní přijaté vratky transferů - fin. vypořádání minulých let</t>
  </si>
  <si>
    <t>Přijaté sankční poplatky od jiných subjektů</t>
  </si>
  <si>
    <t>Přijaté nekapitálové příspěvky a náhrady - ostat. zál. soc. věcí</t>
  </si>
  <si>
    <t>Odvody příspěvkových organizací - Domov seniorů Břeclav</t>
  </si>
  <si>
    <t xml:space="preserve">Příjmy z poskyt. služeb - ref. mzdy </t>
  </si>
  <si>
    <t>Příjmy z poskytování služeb a výrobků</t>
  </si>
  <si>
    <t>Ostatní přijaté vratky transferů-ost. soc. péče a pomoc  ost. skup.</t>
  </si>
  <si>
    <t>Sociál. péče a pomoc přistěhovalcům a etnikům - přijaté náhrady</t>
  </si>
  <si>
    <t>Přijaté nekapitálové příspěvky-ost. soc. péče a pomoc dětem</t>
  </si>
  <si>
    <t>Ostatní přijaté vratky transferů - ost. soc. péče a pomoc dět.</t>
  </si>
  <si>
    <t>Ostatní příjaté vratky transferů-příspěvek na péči</t>
  </si>
  <si>
    <t>Ostatní přijaté vratky transferů-ost. dávky sociální pomoci</t>
  </si>
  <si>
    <t>Ostatní přijaté vratky transferů-příspěvek na živobytí</t>
  </si>
  <si>
    <t>Přijaté nekapitálové příspěvky a náhrady - Ost. zál. kultury, církví ...</t>
  </si>
  <si>
    <t>Příjmy z pronájmu movitých věcí - Ostat. zál. kultury, církví a sděl. prostř.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</si>
  <si>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</si>
  <si>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</si>
  <si>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</si>
  <si>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 xml:space="preserve">Ost. neinvest.přij. transfery ze SR-JMK-Domov seniorů Břeclav </t>
  </si>
  <si>
    <t>Ost. neinv. přij. transfery od krajů - komunitní plánování</t>
  </si>
  <si>
    <t xml:space="preserve">Ost. neinvest.přij. transfery ze SR-Výkon pěstounské péče </t>
  </si>
  <si>
    <t>Splátky půjčených prostředků od PO (DS Břeclav)</t>
  </si>
  <si>
    <t>ODBOR SOCIÁLNÍCH VĚCÍ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</si>
  <si>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</si>
  <si>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</si>
  <si>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</si>
  <si>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</si>
  <si>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</si>
  <si>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</si>
  <si>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</si>
  <si>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</si>
  <si>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</si>
  <si>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</si>
  <si>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</si>
  <si>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</si>
  <si>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</si>
  <si>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</si>
  <si>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</si>
  <si>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</si>
  <si>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</si>
  <si>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</si>
  <si>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</si>
  <si>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</si>
  <si>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</si>
  <si>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</si>
  <si>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</si>
  <si>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PŘÍJMY ORJ 20 CELKEM</t>
  </si>
  <si>
    <t xml:space="preserve">Ostat. příjmy z fin. vypořádání min. let - Vratka </t>
  </si>
  <si>
    <t>Přijaté neinvestič. dary - využívání a zneškodňování komun. odpadů</t>
  </si>
  <si>
    <t>Příjmy z poskyt. služeb a výrobků - ostat. zál.  bydlení, kom. sl. a rozv.</t>
  </si>
  <si>
    <t>Přijaté příspěvky na poříz. dlouhodobého majetku - územní plánování</t>
  </si>
  <si>
    <t>Přijaté neinvestiční dary - sportovní zařízení v majetku obce</t>
  </si>
  <si>
    <t>Přijaté nekapitálové příspěvky a náhrady</t>
  </si>
  <si>
    <t>Přijaté pojistné náhrady - veřejné osvětlení</t>
  </si>
  <si>
    <t xml:space="preserve">Přijaté dary na pořízení dlouhodobého maj. </t>
  </si>
  <si>
    <t>Ostatní nedaň. příjmy jinde nezařazené</t>
  </si>
  <si>
    <t>Přijaté nekapítál. přísp. a náhrady - ostatní záležit. pozem. komunikací</t>
  </si>
  <si>
    <t>Přijaté neinvestiční dary - ostatní záležit. pozem. komunikací</t>
  </si>
  <si>
    <t>Přijaté nekapitál. přísp. a náhrady - silnice</t>
  </si>
  <si>
    <t>Přijaté pojistné náhrady - doprava</t>
  </si>
  <si>
    <t xml:space="preserve">Investič. přij. transf. od mezinárod. instit. </t>
  </si>
  <si>
    <t xml:space="preserve">Investič. přij. transf. od regionál. rad </t>
  </si>
  <si>
    <t xml:space="preserve">Investiční přijaté transfery od krajů </t>
  </si>
  <si>
    <t>Investiční přijaté transfery od krajů</t>
  </si>
  <si>
    <t>Investič. přij. transf. od krajů</t>
  </si>
  <si>
    <t>Ostat. investič. přij. transf. ze SR</t>
  </si>
  <si>
    <t xml:space="preserve">Ostat. investič. přij. transf. ze SR </t>
  </si>
  <si>
    <t xml:space="preserve">Inv. přij. transfery ze stát. fondů </t>
  </si>
  <si>
    <t>Neinv. přij. transf. od mezinár. institucí</t>
  </si>
  <si>
    <t>Neinv. přij.transf. ze SF</t>
  </si>
  <si>
    <t xml:space="preserve">Ostat. neinv. přij. transfery ze SR </t>
  </si>
  <si>
    <t>Splátky půjčených prostředků - SOJM</t>
  </si>
  <si>
    <t xml:space="preserve">ODBOR ROZVOJE  A SPRÁVY              </t>
  </si>
  <si>
    <t>Město Břeclav</t>
  </si>
  <si>
    <t xml:space="preserve">Město Břeclav 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</si>
  <si>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</si>
  <si>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</si>
  <si>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</si>
  <si>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</si>
  <si>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</si>
  <si>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</si>
  <si>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</si>
  <si>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</si>
  <si>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</si>
  <si>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</si>
  <si>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</si>
  <si>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</si>
  <si>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</si>
  <si>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</si>
  <si>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</si>
  <si>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</si>
  <si>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</si>
  <si>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</si>
  <si>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</si>
  <si>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</si>
  <si>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</si>
  <si>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</si>
  <si>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</si>
  <si>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</si>
  <si>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</si>
  <si>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</si>
  <si>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</si>
  <si>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</si>
  <si>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</si>
  <si>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</si>
  <si>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</si>
  <si>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</si>
  <si>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</si>
  <si>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</si>
  <si>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</si>
  <si>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</si>
  <si>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</si>
  <si>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</si>
  <si>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</si>
  <si>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</si>
  <si>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</si>
  <si>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</si>
  <si>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</si>
  <si>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</si>
  <si>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</si>
  <si>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</si>
  <si>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</si>
  <si>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</si>
  <si>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</si>
  <si>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</si>
  <si>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</si>
  <si>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</si>
  <si>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</si>
  <si>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</si>
  <si>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</si>
  <si>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</si>
  <si>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</si>
  <si>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</si>
  <si>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</si>
  <si>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</si>
  <si>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</si>
  <si>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</si>
  <si>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</si>
  <si>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</si>
  <si>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</si>
  <si>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</si>
  <si>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</si>
  <si>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</si>
  <si>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</si>
  <si>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</si>
  <si>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</si>
  <si>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</si>
  <si>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</si>
  <si>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</si>
  <si>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</si>
  <si>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</si>
  <si>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</si>
  <si>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</si>
  <si>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</si>
  <si>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</si>
  <si>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</si>
  <si>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</si>
  <si>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</si>
  <si>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</si>
  <si>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</si>
  <si>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Ostatní činnosti j. n. - nespecifikovaná rezerva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</si>
  <si>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</si>
  <si>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</si>
  <si>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</si>
  <si>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</si>
  <si>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</si>
  <si>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</si>
  <si>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</si>
  <si>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</si>
  <si>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</si>
  <si>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</si>
  <si>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</si>
  <si>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</si>
  <si>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</si>
  <si>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</si>
  <si>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</si>
  <si>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</si>
  <si>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</si>
  <si>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>Ostatní činnosti j. n.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</si>
  <si>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</si>
  <si>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</si>
  <si>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</si>
  <si>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</si>
  <si>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</si>
  <si>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</si>
  <si>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</si>
  <si>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</si>
  <si>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</si>
  <si>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</si>
  <si>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</si>
  <si>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</si>
  <si>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</si>
  <si>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</si>
  <si>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</si>
  <si>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</si>
  <si>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</si>
  <si>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</si>
  <si>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</si>
  <si>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</si>
  <si>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</si>
  <si>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</si>
  <si>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</si>
  <si>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</si>
  <si>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>Ostat. neinv. přij. transfery ze SR - OPZ-Veřej. prosp. práce-SR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</si>
  <si>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</si>
  <si>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</si>
  <si>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</si>
  <si>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</si>
  <si>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</si>
  <si>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</si>
  <si>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</si>
  <si>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</si>
  <si>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Ost. neinvest. přij. transfery ze SR-</t>
  </si>
  <si>
    <t>Ost. neinvest.přij. transfery ze SR-</t>
  </si>
  <si>
    <t>Neinv. přij. transfery od krajů -</t>
  </si>
  <si>
    <t xml:space="preserve">Neinv. přij. transfery od krajů - </t>
  </si>
  <si>
    <t xml:space="preserve">Neinv. přij. transtery od krajů - </t>
  </si>
  <si>
    <t>Odvody příspěvkových organizací - Základní školy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</si>
  <si>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</si>
  <si>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</si>
  <si>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</si>
  <si>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Ostat. neinv. transf. ze SR - Výsadba min. podílu zpev. a melior.dřevin</t>
  </si>
  <si>
    <t>Ostat. neinv. transf. ze SR - Činnost odbor. les. hospodáře</t>
  </si>
  <si>
    <t xml:space="preserve">Neinvestiční přijaté dotace od krajů - </t>
  </si>
  <si>
    <t>Úhrada z vydobývaného prostoru-změna rozp.skladby (od r. 2017 pol. 1356)</t>
  </si>
  <si>
    <t>Ostat. investič. přij. transfery ze SR - Zprac. lesních osnov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</si>
  <si>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</si>
  <si>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</si>
  <si>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</si>
  <si>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</si>
  <si>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nezařazené-Ostat. zál. pozem. komunik.</t>
  </si>
  <si>
    <t>Přijaté nekapitál. příspěvky a náhrady-Ostat. záležitosti v silniční dopravě</t>
  </si>
  <si>
    <t>Sankční poplatky-Ostat. záležitosti v dopravě</t>
  </si>
  <si>
    <t>Ostatní nedaňové příjmy jinde nezařazené-Činnost místní správy</t>
  </si>
  <si>
    <t>Přijaté nekapitálové příspěvky jinde nezařaz.-Činnost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</si>
  <si>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</si>
  <si>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</si>
  <si>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</si>
  <si>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</si>
  <si>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</si>
  <si>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>Přijaté nekapitál. přísp. a náhrady - Využív. a zneškod. komun. odpadů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</si>
  <si>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</si>
  <si>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</si>
  <si>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</si>
  <si>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</si>
  <si>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</si>
  <si>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</si>
  <si>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</si>
  <si>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</si>
  <si>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</si>
  <si>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</si>
  <si>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</si>
  <si>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</si>
  <si>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</si>
  <si>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</si>
  <si>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</si>
  <si>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</si>
  <si>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</si>
  <si>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</si>
  <si>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Daň z hazardních her (změna rozp. skladby od 1.1.2017- dříve pol. 1351)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</si>
  <si>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</si>
  <si>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</si>
  <si>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</si>
  <si>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</si>
  <si>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</si>
  <si>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</si>
  <si>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</si>
  <si>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</si>
  <si>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</si>
  <si>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</si>
  <si>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</si>
  <si>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</si>
  <si>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</si>
  <si>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</si>
  <si>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</si>
  <si>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</si>
  <si>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</si>
  <si>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</si>
  <si>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</si>
  <si>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</si>
  <si>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</si>
  <si>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</si>
  <si>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</si>
  <si>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</si>
  <si>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</si>
  <si>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</si>
  <si>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</si>
  <si>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</si>
  <si>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</si>
  <si>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</si>
  <si>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</si>
  <si>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</si>
  <si>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</si>
  <si>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</si>
  <si>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</si>
  <si>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</si>
  <si>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</si>
  <si>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</si>
  <si>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</si>
  <si>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</si>
  <si>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Dopravní oblužnost - změna rozp. skladby (do r. 2016 na § 2221)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</si>
  <si>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</si>
  <si>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</si>
  <si>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</si>
  <si>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</si>
  <si>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</si>
  <si>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</si>
  <si>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</si>
  <si>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</si>
  <si>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r>
      <t xml:space="preserve">Cestovní ruch  </t>
    </r>
    <r>
      <rPr>
        <b/>
        <sz val="12"/>
        <rFont val="Arial"/>
        <family val="2"/>
        <charset val="238"/>
      </rPr>
      <t>(Organizač. změna od 1. 7. 2015 TIC pod MMG)</t>
    </r>
  </si>
  <si>
    <t>Krajský úřad JmK Brno - neinves. nedávkové transfery</t>
  </si>
  <si>
    <t>Ostatní nedaňové příjmy - Činnost místní správy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</si>
  <si>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</si>
  <si>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</si>
  <si>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</si>
  <si>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</si>
  <si>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</si>
  <si>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</si>
  <si>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</si>
  <si>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Ostat. neinv. přij. transfery ze SR + EU</t>
  </si>
  <si>
    <t>Ostat. investič. přij. transf. ze SR + EU</t>
  </si>
  <si>
    <t>Účelové dotace na kulturní akce (aktivity)</t>
  </si>
  <si>
    <t>Ostat. neinv. přij. transfery ze SR - Forenz. ident. značení</t>
  </si>
  <si>
    <t>Ostat. neinv. přij. transfery ze SR - Domovníci</t>
  </si>
  <si>
    <t>Ostatní nedaňové příjmy jinde nezařazené - platba kartou</t>
  </si>
  <si>
    <t>PŘÍJMY ORJ 8888 a 9999 CELKEM</t>
  </si>
  <si>
    <t>Využití volného času dětí a mládeže</t>
  </si>
  <si>
    <t>Neinv. přij.transf. od krajů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</si>
  <si>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</si>
  <si>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</si>
  <si>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</si>
  <si>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</si>
  <si>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</si>
  <si>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</si>
  <si>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</si>
  <si>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Investiční přijaté transfery ze státních fondů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</si>
  <si>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</si>
  <si>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</si>
  <si>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</si>
  <si>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</si>
  <si>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Ostatní záležitosti předškolního vzdělávání</t>
  </si>
  <si>
    <t>Ostatní záležitosti vzdělávání</t>
  </si>
  <si>
    <t>Ostat. Nedaňové příjmy - provoz veř. silniční dopravy</t>
  </si>
  <si>
    <t>Ost. inv. přijaté transfery - ZŠ Poštorná</t>
  </si>
  <si>
    <t>Mateřské školy - odvody přísp. org.</t>
  </si>
  <si>
    <t>Sankční platby - rybářství</t>
  </si>
  <si>
    <t>Volby do parlamentu ČR</t>
  </si>
  <si>
    <t>Azyl. domy, nízkoprahové denní centra a noclehárny</t>
  </si>
  <si>
    <t>Příjmy z pronájmu ost. nemovitostí a jejich částí</t>
  </si>
  <si>
    <t>Neidentifikovatelné příjmy</t>
  </si>
  <si>
    <t>Neidentifikované příjmy</t>
  </si>
  <si>
    <t>Ostatní přijaté vratky transferů- ZŠ Slovácká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</si>
  <si>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</si>
  <si>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</si>
  <si>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</si>
  <si>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</si>
  <si>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Tabulka doplňujících ukazatelů za období 2/2018</t>
  </si>
  <si>
    <t xml:space="preserve">                                                ROZPOČET PŘÍJMŮ NA ROK 2018</t>
  </si>
  <si>
    <t>1-2/2018</t>
  </si>
  <si>
    <t xml:space="preserve">                                       ROZPOČET  VÝDAJŮ  NA  ROK  2018</t>
  </si>
  <si>
    <t>Přijaté nekapitál. přísp. a náhrady - veřejné osvětlení</t>
  </si>
  <si>
    <t>Ostatní nedaňové příjmy jinde  nezařazené</t>
  </si>
  <si>
    <t xml:space="preserve">Neinv. přij. transtery od obcí-Veřejnopráv. sml. </t>
  </si>
  <si>
    <t>Neinv. přij. transfery z kraje</t>
  </si>
  <si>
    <t>PŘÍJMY ORJ 70 CELKEM</t>
  </si>
  <si>
    <t xml:space="preserve">ODBOR STAVEBNÍHO ÚŘÁDU </t>
  </si>
  <si>
    <t>ODBOR OBECNÍ ŽIVNOSTENSKÝ ÚŘAD</t>
  </si>
  <si>
    <t>Sankční platby přijaté od jin. subj. -ost. správa v prům.,obch., stav. a službách</t>
  </si>
  <si>
    <t>Přijaté nekapitálové příspěvky  - čin. místní správy</t>
  </si>
  <si>
    <t>Přijaté nekapitálové příspěvky - náklady řízení - čin. místní správy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</si>
  <si>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</si>
  <si>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</si>
  <si>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</si>
  <si>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</si>
  <si>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</si>
  <si>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</si>
  <si>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</si>
  <si>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</si>
  <si>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</si>
  <si>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</si>
  <si>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</si>
  <si>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VÝDAJE ORJ 70 CELKEM</t>
  </si>
  <si>
    <t>Ostatní správa v prům.,obch., stav. a službách</t>
  </si>
  <si>
    <t>Dopravní oblužnost - zajišťování autobusů</t>
  </si>
  <si>
    <t>Monitoring ochrany ovzduší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</si>
</sst>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38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2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Border="1"/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4" fontId="3" fillId="0" borderId="8" xfId="0" applyNumberFormat="1" applyFont="1" applyBorder="1"/>
    <xf numFmtId="4" fontId="11" fillId="0" borderId="9" xfId="0" applyNumberFormat="1" applyFont="1" applyFill="1" applyBorder="1"/>
    <xf numFmtId="0" fontId="3" fillId="0" borderId="10" xfId="0" applyFont="1" applyBorder="1"/>
    <xf numFmtId="4" fontId="3" fillId="0" borderId="11" xfId="0" applyNumberFormat="1" applyFont="1" applyBorder="1"/>
    <xf numFmtId="4" fontId="11" fillId="0" borderId="12" xfId="0" applyNumberFormat="1" applyFont="1" applyFill="1" applyBorder="1"/>
    <xf numFmtId="0" fontId="3" fillId="0" borderId="13" xfId="0" applyFont="1" applyBorder="1"/>
    <xf numFmtId="0" fontId="4" fillId="0" borderId="14" xfId="0" applyFont="1" applyBorder="1"/>
    <xf numFmtId="4" fontId="4" fillId="0" borderId="15" xfId="0" applyNumberFormat="1" applyFont="1" applyBorder="1"/>
    <xf numFmtId="0" fontId="3" fillId="0" borderId="16" xfId="0" applyFont="1" applyBorder="1"/>
    <xf numFmtId="4" fontId="3" fillId="0" borderId="17" xfId="0" applyNumberFormat="1" applyFont="1" applyBorder="1"/>
    <xf numFmtId="0" fontId="11" fillId="0" borderId="9" xfId="0" applyFont="1" applyBorder="1"/>
    <xf numFmtId="0" fontId="0" fillId="0" borderId="18" xfId="0" applyBorder="1"/>
    <xf numFmtId="0" fontId="4" fillId="0" borderId="19" xfId="0" applyFont="1" applyBorder="1"/>
    <xf numFmtId="4" fontId="4" fillId="0" borderId="8" xfId="0" applyNumberFormat="1" applyFont="1" applyBorder="1"/>
    <xf numFmtId="0" fontId="0" fillId="0" borderId="9" xfId="0" applyBorder="1"/>
    <xf numFmtId="0" fontId="4" fillId="0" borderId="20" xfId="0" applyFont="1" applyFill="1" applyBorder="1"/>
    <xf numFmtId="4" fontId="3" fillId="0" borderId="17" xfId="0" applyNumberFormat="1" applyFont="1" applyFill="1" applyBorder="1"/>
    <xf numFmtId="0" fontId="0" fillId="0" borderId="21" xfId="0" applyBorder="1"/>
    <xf numFmtId="4" fontId="4" fillId="0" borderId="17" xfId="0" applyNumberFormat="1" applyFont="1" applyFill="1" applyBorder="1"/>
    <xf numFmtId="0" fontId="0" fillId="0" borderId="22" xfId="0" applyBorder="1"/>
    <xf numFmtId="0" fontId="4" fillId="0" borderId="23" xfId="0" applyFont="1" applyBorder="1"/>
    <xf numFmtId="4" fontId="4" fillId="0" borderId="24" xfId="0" applyNumberFormat="1" applyFont="1" applyFill="1" applyBorder="1"/>
    <xf numFmtId="0" fontId="0" fillId="0" borderId="25" xfId="0" applyBorder="1"/>
    <xf numFmtId="0" fontId="11" fillId="0" borderId="0" xfId="0" applyFont="1"/>
    <xf numFmtId="14" fontId="12" fillId="0" borderId="0" xfId="0" applyNumberFormat="1" applyFont="1" applyAlignment="1">
      <alignment horizontal="left"/>
    </xf>
    <xf numFmtId="0" fontId="11" fillId="0" borderId="0" xfId="0" applyFont="1" applyFill="1"/>
    <xf numFmtId="4" fontId="11" fillId="0" borderId="0" xfId="0" applyNumberFormat="1" applyFont="1" applyFill="1"/>
    <xf numFmtId="4" fontId="12" fillId="0" borderId="0" xfId="0" applyNumberFormat="1" applyFont="1" applyFill="1"/>
    <xf numFmtId="0" fontId="12" fillId="0" borderId="0" xfId="0" applyFont="1" applyFill="1"/>
    <xf numFmtId="4" fontId="7" fillId="0" borderId="0" xfId="0" applyNumberFormat="1" applyFont="1" applyFill="1"/>
    <xf numFmtId="0" fontId="6" fillId="0" borderId="0" xfId="0" applyFont="1" applyFill="1"/>
    <xf numFmtId="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4" fontId="13" fillId="0" borderId="26" xfId="0" applyNumberFormat="1" applyFont="1" applyFill="1" applyBorder="1"/>
    <xf numFmtId="4" fontId="13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Border="1"/>
    <xf numFmtId="4" fontId="14" fillId="0" borderId="0" xfId="0" applyNumberFormat="1" applyFont="1" applyFill="1"/>
    <xf numFmtId="4" fontId="7" fillId="0" borderId="0" xfId="0" applyNumberFormat="1" applyFont="1" applyFill="1" applyBorder="1"/>
    <xf numFmtId="4" fontId="15" fillId="0" borderId="0" xfId="0" applyNumberFormat="1" applyFont="1" applyFill="1" applyBorder="1"/>
    <xf numFmtId="0" fontId="7" fillId="0" borderId="0" xfId="0" applyFont="1" applyFill="1" applyBorder="1"/>
    <xf numFmtId="4" fontId="7" fillId="0" borderId="27" xfId="0" applyNumberFormat="1" applyFont="1" applyFill="1" applyBorder="1"/>
    <xf numFmtId="4" fontId="7" fillId="3" borderId="27" xfId="0" applyNumberFormat="1" applyFont="1" applyFill="1" applyBorder="1"/>
    <xf numFmtId="4" fontId="7" fillId="4" borderId="27" xfId="0" applyNumberFormat="1" applyFont="1" applyFill="1" applyBorder="1"/>
    <xf numFmtId="0" fontId="7" fillId="0" borderId="24" xfId="0" applyFont="1" applyFill="1" applyBorder="1"/>
    <xf numFmtId="0" fontId="13" fillId="0" borderId="27" xfId="0" applyFont="1" applyFill="1" applyBorder="1"/>
    <xf numFmtId="4" fontId="13" fillId="0" borderId="28" xfId="0" applyNumberFormat="1" applyFont="1" applyFill="1" applyBorder="1"/>
    <xf numFmtId="4" fontId="13" fillId="3" borderId="28" xfId="0" applyNumberFormat="1" applyFont="1" applyFill="1" applyBorder="1"/>
    <xf numFmtId="4" fontId="13" fillId="4" borderId="28" xfId="0" applyNumberFormat="1" applyFont="1" applyFill="1" applyBorder="1"/>
    <xf numFmtId="0" fontId="13" fillId="0" borderId="15" xfId="0" applyFont="1" applyFill="1" applyBorder="1"/>
    <xf numFmtId="0" fontId="13" fillId="0" borderId="28" xfId="0" applyFont="1" applyFill="1" applyBorder="1"/>
    <xf numFmtId="4" fontId="13" fillId="3" borderId="26" xfId="0" applyNumberFormat="1" applyFont="1" applyFill="1" applyBorder="1"/>
    <xf numFmtId="4" fontId="13" fillId="4" borderId="26" xfId="0" applyNumberFormat="1" applyFont="1" applyFill="1" applyBorder="1"/>
    <xf numFmtId="0" fontId="13" fillId="0" borderId="11" xfId="0" applyFont="1" applyFill="1" applyBorder="1"/>
    <xf numFmtId="0" fontId="13" fillId="0" borderId="26" xfId="0" applyFont="1" applyFill="1" applyBorder="1"/>
    <xf numFmtId="4" fontId="13" fillId="0" borderId="29" xfId="0" applyNumberFormat="1" applyFont="1" applyFill="1" applyBorder="1"/>
    <xf numFmtId="4" fontId="13" fillId="3" borderId="30" xfId="0" applyNumberFormat="1" applyFont="1" applyFill="1" applyBorder="1"/>
    <xf numFmtId="4" fontId="13" fillId="4" borderId="30" xfId="0" applyNumberFormat="1" applyFont="1" applyFill="1" applyBorder="1"/>
    <xf numFmtId="4" fontId="13" fillId="0" borderId="30" xfId="0" applyNumberFormat="1" applyFont="1" applyFill="1" applyBorder="1"/>
    <xf numFmtId="0" fontId="13" fillId="0" borderId="17" xfId="0" applyFont="1" applyFill="1" applyBorder="1"/>
    <xf numFmtId="0" fontId="13" fillId="0" borderId="30" xfId="0" applyFont="1" applyFill="1" applyBorder="1"/>
    <xf numFmtId="4" fontId="13" fillId="3" borderId="31" xfId="0" applyNumberFormat="1" applyFont="1" applyFill="1" applyBorder="1" applyAlignment="1">
      <alignment horizontal="right"/>
    </xf>
    <xf numFmtId="4" fontId="13" fillId="3" borderId="29" xfId="0" applyNumberFormat="1" applyFont="1" applyFill="1" applyBorder="1"/>
    <xf numFmtId="4" fontId="13" fillId="4" borderId="29" xfId="0" applyNumberFormat="1" applyFont="1" applyFill="1" applyBorder="1"/>
    <xf numFmtId="0" fontId="13" fillId="0" borderId="32" xfId="0" applyFont="1" applyFill="1" applyBorder="1"/>
    <xf numFmtId="4" fontId="13" fillId="4" borderId="31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center"/>
    </xf>
    <xf numFmtId="4" fontId="7" fillId="3" borderId="26" xfId="0" applyNumberFormat="1" applyFont="1" applyFill="1" applyBorder="1" applyAlignment="1">
      <alignment horizontal="center"/>
    </xf>
    <xf numFmtId="4" fontId="7" fillId="4" borderId="26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8" xfId="0" applyFont="1" applyFill="1" applyBorder="1"/>
    <xf numFmtId="0" fontId="7" fillId="0" borderId="26" xfId="0" applyFont="1" applyFill="1" applyBorder="1" applyAlignment="1">
      <alignment horizontal="center"/>
    </xf>
    <xf numFmtId="4" fontId="6" fillId="5" borderId="33" xfId="1" applyNumberFormat="1" applyFont="1" applyFill="1" applyBorder="1" applyAlignment="1">
      <alignment horizontal="center"/>
    </xf>
    <xf numFmtId="49" fontId="6" fillId="5" borderId="33" xfId="1" applyNumberFormat="1" applyFont="1" applyFill="1" applyBorder="1" applyAlignment="1">
      <alignment horizontal="center"/>
    </xf>
    <xf numFmtId="0" fontId="7" fillId="5" borderId="34" xfId="0" applyFont="1" applyFill="1" applyBorder="1"/>
    <xf numFmtId="0" fontId="7" fillId="5" borderId="33" xfId="0" applyFont="1" applyFill="1" applyBorder="1" applyAlignment="1">
      <alignment horizontal="center"/>
    </xf>
    <xf numFmtId="4" fontId="6" fillId="5" borderId="35" xfId="1" applyNumberFormat="1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vertical="center"/>
    </xf>
    <xf numFmtId="4" fontId="7" fillId="3" borderId="27" xfId="0" applyNumberFormat="1" applyFont="1" applyFill="1" applyBorder="1" applyAlignment="1">
      <alignment vertical="center"/>
    </xf>
    <xf numFmtId="4" fontId="7" fillId="4" borderId="27" xfId="0" applyNumberFormat="1" applyFont="1" applyFill="1" applyBorder="1" applyAlignment="1">
      <alignment vertical="center"/>
    </xf>
    <xf numFmtId="4" fontId="7" fillId="0" borderId="24" xfId="0" applyNumberFormat="1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27" xfId="0" applyFont="1" applyFill="1" applyBorder="1"/>
    <xf numFmtId="4" fontId="13" fillId="0" borderId="0" xfId="0" applyNumberFormat="1" applyFont="1" applyFill="1" applyBorder="1"/>
    <xf numFmtId="4" fontId="7" fillId="0" borderId="37" xfId="0" applyNumberFormat="1" applyFont="1" applyFill="1" applyBorder="1"/>
    <xf numFmtId="4" fontId="13" fillId="3" borderId="26" xfId="0" applyNumberFormat="1" applyFont="1" applyFill="1" applyBorder="1" applyAlignment="1">
      <alignment horizontal="right"/>
    </xf>
    <xf numFmtId="4" fontId="13" fillId="0" borderId="31" xfId="0" applyNumberFormat="1" applyFont="1" applyFill="1" applyBorder="1"/>
    <xf numFmtId="4" fontId="13" fillId="3" borderId="31" xfId="0" applyNumberFormat="1" applyFont="1" applyFill="1" applyBorder="1"/>
    <xf numFmtId="4" fontId="13" fillId="4" borderId="31" xfId="0" applyNumberFormat="1" applyFont="1" applyFill="1" applyBorder="1"/>
    <xf numFmtId="0" fontId="7" fillId="0" borderId="31" xfId="0" applyFont="1" applyFill="1" applyBorder="1"/>
    <xf numFmtId="0" fontId="7" fillId="0" borderId="31" xfId="0" applyFont="1" applyFill="1" applyBorder="1" applyAlignment="1">
      <alignment horizontal="center"/>
    </xf>
    <xf numFmtId="4" fontId="16" fillId="0" borderId="0" xfId="0" applyNumberFormat="1" applyFont="1" applyFill="1" applyAlignment="1">
      <alignment horizontal="right"/>
    </xf>
    <xf numFmtId="4" fontId="13" fillId="0" borderId="33" xfId="0" applyNumberFormat="1" applyFont="1" applyFill="1" applyBorder="1"/>
    <xf numFmtId="4" fontId="13" fillId="3" borderId="33" xfId="0" applyNumberFormat="1" applyFont="1" applyFill="1" applyBorder="1"/>
    <xf numFmtId="4" fontId="13" fillId="4" borderId="33" xfId="0" applyNumberFormat="1" applyFont="1" applyFill="1" applyBorder="1"/>
    <xf numFmtId="0" fontId="13" fillId="0" borderId="33" xfId="0" applyFont="1" applyFill="1" applyBorder="1"/>
    <xf numFmtId="0" fontId="13" fillId="0" borderId="31" xfId="0" applyFont="1" applyFill="1" applyBorder="1"/>
    <xf numFmtId="0" fontId="13" fillId="0" borderId="29" xfId="0" applyFont="1" applyFill="1" applyBorder="1"/>
    <xf numFmtId="4" fontId="13" fillId="6" borderId="26" xfId="0" applyNumberFormat="1" applyFont="1" applyFill="1" applyBorder="1"/>
    <xf numFmtId="0" fontId="7" fillId="0" borderId="26" xfId="0" applyFont="1" applyFill="1" applyBorder="1"/>
    <xf numFmtId="4" fontId="7" fillId="0" borderId="28" xfId="0" applyNumberFormat="1" applyFont="1" applyFill="1" applyBorder="1"/>
    <xf numFmtId="4" fontId="7" fillId="3" borderId="28" xfId="0" applyNumberFormat="1" applyFont="1" applyFill="1" applyBorder="1"/>
    <xf numFmtId="4" fontId="7" fillId="4" borderId="28" xfId="0" applyNumberFormat="1" applyFont="1" applyFill="1" applyBorder="1"/>
    <xf numFmtId="4" fontId="12" fillId="3" borderId="31" xfId="0" applyNumberFormat="1" applyFont="1" applyFill="1" applyBorder="1"/>
    <xf numFmtId="4" fontId="13" fillId="4" borderId="11" xfId="0" applyNumberFormat="1" applyFont="1" applyFill="1" applyBorder="1"/>
    <xf numFmtId="4" fontId="12" fillId="4" borderId="26" xfId="0" applyNumberFormat="1" applyFont="1" applyFill="1" applyBorder="1"/>
    <xf numFmtId="4" fontId="12" fillId="0" borderId="26" xfId="0" applyNumberFormat="1" applyFont="1" applyFill="1" applyBorder="1"/>
    <xf numFmtId="4" fontId="12" fillId="4" borderId="31" xfId="0" applyNumberFormat="1" applyFont="1" applyFill="1" applyBorder="1"/>
    <xf numFmtId="4" fontId="12" fillId="0" borderId="31" xfId="0" applyNumberFormat="1" applyFont="1" applyFill="1" applyBorder="1"/>
    <xf numFmtId="4" fontId="13" fillId="6" borderId="31" xfId="0" applyNumberFormat="1" applyFont="1" applyFill="1" applyBorder="1"/>
    <xf numFmtId="0" fontId="12" fillId="0" borderId="26" xfId="0" applyFont="1" applyFill="1" applyBorder="1"/>
    <xf numFmtId="0" fontId="12" fillId="0" borderId="11" xfId="0" applyFont="1" applyFill="1" applyBorder="1"/>
    <xf numFmtId="0" fontId="7" fillId="0" borderId="11" xfId="0" applyFont="1" applyFill="1" applyBorder="1"/>
    <xf numFmtId="4" fontId="17" fillId="0" borderId="31" xfId="0" applyNumberFormat="1" applyFont="1" applyFill="1" applyBorder="1"/>
    <xf numFmtId="0" fontId="6" fillId="0" borderId="26" xfId="0" applyFont="1" applyFill="1" applyBorder="1"/>
    <xf numFmtId="4" fontId="13" fillId="3" borderId="26" xfId="0" applyNumberFormat="1" applyFont="1" applyFill="1" applyBorder="1" applyAlignment="1"/>
    <xf numFmtId="4" fontId="13" fillId="4" borderId="26" xfId="0" applyNumberFormat="1" applyFont="1" applyFill="1" applyBorder="1" applyAlignment="1"/>
    <xf numFmtId="4" fontId="13" fillId="0" borderId="26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8" xfId="0" applyFont="1" applyFill="1" applyBorder="1"/>
    <xf numFmtId="4" fontId="13" fillId="0" borderId="38" xfId="0" applyNumberFormat="1" applyFont="1" applyFill="1" applyBorder="1"/>
    <xf numFmtId="4" fontId="13" fillId="3" borderId="38" xfId="0" applyNumberFormat="1" applyFont="1" applyFill="1" applyBorder="1"/>
    <xf numFmtId="4" fontId="13" fillId="4" borderId="38" xfId="0" applyNumberFormat="1" applyFont="1" applyFill="1" applyBorder="1"/>
    <xf numFmtId="0" fontId="7" fillId="0" borderId="8" xfId="0" applyFont="1" applyFill="1" applyBorder="1" applyAlignment="1">
      <alignment horizontal="center"/>
    </xf>
    <xf numFmtId="4" fontId="7" fillId="3" borderId="37" xfId="0" applyNumberFormat="1" applyFont="1" applyFill="1" applyBorder="1"/>
    <xf numFmtId="4" fontId="7" fillId="4" borderId="37" xfId="0" applyNumberFormat="1" applyFont="1" applyFill="1" applyBorder="1"/>
    <xf numFmtId="0" fontId="7" fillId="0" borderId="37" xfId="0" applyFont="1" applyFill="1" applyBorder="1"/>
    <xf numFmtId="0" fontId="13" fillId="0" borderId="37" xfId="0" applyFont="1" applyFill="1" applyBorder="1"/>
    <xf numFmtId="0" fontId="13" fillId="0" borderId="39" xfId="0" applyFont="1" applyFill="1" applyBorder="1"/>
    <xf numFmtId="0" fontId="13" fillId="0" borderId="17" xfId="0" applyFont="1" applyFill="1" applyBorder="1" applyAlignment="1">
      <alignment horizontal="right"/>
    </xf>
    <xf numFmtId="0" fontId="12" fillId="0" borderId="26" xfId="1" applyFont="1" applyFill="1" applyBorder="1" applyAlignment="1">
      <alignment horizontal="left"/>
    </xf>
    <xf numFmtId="0" fontId="13" fillId="0" borderId="26" xfId="0" applyFont="1" applyFill="1" applyBorder="1" applyAlignment="1">
      <alignment horizontal="right"/>
    </xf>
    <xf numFmtId="0" fontId="12" fillId="0" borderId="26" xfId="1" applyFont="1" applyFill="1" applyBorder="1" applyAlignment="1">
      <alignment horizontal="right"/>
    </xf>
    <xf numFmtId="0" fontId="12" fillId="0" borderId="11" xfId="1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2" fillId="0" borderId="29" xfId="1" applyFont="1" applyFill="1" applyBorder="1" applyAlignment="1">
      <alignment horizontal="right"/>
    </xf>
    <xf numFmtId="0" fontId="12" fillId="0" borderId="32" xfId="1" applyFont="1" applyFill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2" fillId="0" borderId="31" xfId="0" applyFont="1" applyFill="1" applyBorder="1"/>
    <xf numFmtId="0" fontId="12" fillId="0" borderId="31" xfId="0" applyFont="1" applyFill="1" applyBorder="1" applyAlignment="1">
      <alignment horizontal="right"/>
    </xf>
    <xf numFmtId="0" fontId="18" fillId="0" borderId="0" xfId="0" applyFont="1" applyFill="1"/>
    <xf numFmtId="4" fontId="1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/>
    </xf>
    <xf numFmtId="4" fontId="0" fillId="0" borderId="0" xfId="0" applyNumberFormat="1" applyAlignment="1"/>
    <xf numFmtId="4" fontId="18" fillId="0" borderId="0" xfId="0" applyNumberFormat="1" applyFont="1" applyFill="1"/>
    <xf numFmtId="0" fontId="20" fillId="0" borderId="0" xfId="0" applyFont="1" applyFill="1"/>
    <xf numFmtId="0" fontId="21" fillId="0" borderId="0" xfId="0" applyFont="1" applyFill="1"/>
    <xf numFmtId="0" fontId="20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/>
    <xf numFmtId="4" fontId="0" fillId="0" borderId="0" xfId="0" applyNumberFormat="1" applyFill="1"/>
    <xf numFmtId="0" fontId="19" fillId="0" borderId="0" xfId="0" applyFont="1" applyFill="1" applyAlignment="1"/>
    <xf numFmtId="0" fontId="0" fillId="0" borderId="0" xfId="0" applyFill="1" applyAlignment="1"/>
    <xf numFmtId="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12" fillId="0" borderId="0" xfId="0" applyFont="1" applyFill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3" xfId="0" applyFont="1" applyFill="1" applyBorder="1"/>
    <xf numFmtId="49" fontId="6" fillId="5" borderId="33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12" fillId="3" borderId="26" xfId="0" applyNumberFormat="1" applyFont="1" applyFill="1" applyBorder="1"/>
    <xf numFmtId="0" fontId="12" fillId="0" borderId="11" xfId="0" applyFont="1" applyFill="1" applyBorder="1" applyAlignment="1">
      <alignment horizontal="center"/>
    </xf>
    <xf numFmtId="0" fontId="12" fillId="0" borderId="8" xfId="0" applyFont="1" applyFill="1" applyBorder="1"/>
    <xf numFmtId="0" fontId="6" fillId="0" borderId="31" xfId="0" applyFont="1" applyFill="1" applyBorder="1"/>
    <xf numFmtId="0" fontId="12" fillId="0" borderId="26" xfId="0" applyFont="1" applyFill="1" applyBorder="1" applyAlignment="1">
      <alignment horizontal="center"/>
    </xf>
    <xf numFmtId="0" fontId="23" fillId="6" borderId="26" xfId="0" applyFont="1" applyFill="1" applyBorder="1" applyAlignment="1">
      <alignment horizontal="center"/>
    </xf>
    <xf numFmtId="0" fontId="13" fillId="0" borderId="26" xfId="0" applyFont="1" applyBorder="1"/>
    <xf numFmtId="0" fontId="7" fillId="0" borderId="11" xfId="0" applyFont="1" applyFill="1" applyBorder="1" applyAlignment="1">
      <alignment horizontal="center"/>
    </xf>
    <xf numFmtId="4" fontId="7" fillId="0" borderId="26" xfId="0" applyNumberFormat="1" applyFont="1" applyFill="1" applyBorder="1"/>
    <xf numFmtId="4" fontId="7" fillId="4" borderId="26" xfId="0" applyNumberFormat="1" applyFont="1" applyFill="1" applyBorder="1"/>
    <xf numFmtId="4" fontId="7" fillId="3" borderId="26" xfId="0" applyNumberFormat="1" applyFont="1" applyFill="1" applyBorder="1"/>
    <xf numFmtId="0" fontId="6" fillId="0" borderId="30" xfId="0" applyFont="1" applyFill="1" applyBorder="1"/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/>
    <xf numFmtId="4" fontId="6" fillId="0" borderId="30" xfId="0" applyNumberFormat="1" applyFont="1" applyFill="1" applyBorder="1"/>
    <xf numFmtId="4" fontId="6" fillId="4" borderId="30" xfId="0" applyNumberFormat="1" applyFont="1" applyFill="1" applyBorder="1"/>
    <xf numFmtId="4" fontId="6" fillId="3" borderId="30" xfId="0" applyNumberFormat="1" applyFont="1" applyFill="1" applyBorder="1"/>
    <xf numFmtId="0" fontId="12" fillId="0" borderId="37" xfId="0" applyFont="1" applyFill="1" applyBorder="1"/>
    <xf numFmtId="0" fontId="12" fillId="0" borderId="39" xfId="0" applyFont="1" applyFill="1" applyBorder="1" applyAlignment="1">
      <alignment horizontal="center"/>
    </xf>
    <xf numFmtId="0" fontId="6" fillId="0" borderId="39" xfId="0" applyFont="1" applyFill="1" applyBorder="1"/>
    <xf numFmtId="4" fontId="6" fillId="0" borderId="37" xfId="0" applyNumberFormat="1" applyFont="1" applyFill="1" applyBorder="1"/>
    <xf numFmtId="4" fontId="6" fillId="4" borderId="37" xfId="0" applyNumberFormat="1" applyFont="1" applyFill="1" applyBorder="1"/>
    <xf numFmtId="4" fontId="6" fillId="3" borderId="37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6" fillId="0" borderId="26" xfId="0" applyFont="1" applyFill="1" applyBorder="1" applyAlignment="1">
      <alignment horizontal="center"/>
    </xf>
    <xf numFmtId="4" fontId="12" fillId="0" borderId="29" xfId="0" applyNumberFormat="1" applyFont="1" applyFill="1" applyBorder="1"/>
    <xf numFmtId="4" fontId="12" fillId="4" borderId="29" xfId="0" applyNumberFormat="1" applyFont="1" applyFill="1" applyBorder="1"/>
    <xf numFmtId="0" fontId="6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8" xfId="0" applyFont="1" applyFill="1" applyBorder="1"/>
    <xf numFmtId="4" fontId="12" fillId="3" borderId="29" xfId="0" applyNumberFormat="1" applyFont="1" applyFill="1" applyBorder="1"/>
    <xf numFmtId="0" fontId="12" fillId="0" borderId="37" xfId="0" applyFont="1" applyFill="1" applyBorder="1" applyAlignment="1">
      <alignment horizontal="center"/>
    </xf>
    <xf numFmtId="0" fontId="6" fillId="0" borderId="40" xfId="0" applyFont="1" applyFill="1" applyBorder="1"/>
    <xf numFmtId="4" fontId="25" fillId="0" borderId="0" xfId="0" applyNumberFormat="1" applyFont="1" applyFill="1" applyBorder="1" applyAlignment="1">
      <alignment horizontal="center"/>
    </xf>
    <xf numFmtId="0" fontId="12" fillId="0" borderId="29" xfId="0" applyFont="1" applyFill="1" applyBorder="1"/>
    <xf numFmtId="0" fontId="12" fillId="0" borderId="32" xfId="0" applyFont="1" applyFill="1" applyBorder="1" applyAlignment="1">
      <alignment horizontal="center"/>
    </xf>
    <xf numFmtId="0" fontId="13" fillId="0" borderId="29" xfId="0" applyFont="1" applyBorder="1"/>
    <xf numFmtId="0" fontId="12" fillId="0" borderId="11" xfId="0" applyFont="1" applyFill="1" applyBorder="1" applyAlignment="1">
      <alignment horizontal="left"/>
    </xf>
    <xf numFmtId="0" fontId="6" fillId="0" borderId="37" xfId="0" applyFont="1" applyFill="1" applyBorder="1"/>
    <xf numFmtId="3" fontId="6" fillId="0" borderId="0" xfId="0" applyNumberFormat="1" applyFont="1" applyFill="1" applyBorder="1"/>
    <xf numFmtId="0" fontId="12" fillId="0" borderId="33" xfId="0" applyFont="1" applyFill="1" applyBorder="1"/>
    <xf numFmtId="0" fontId="12" fillId="0" borderId="5" xfId="0" applyFont="1" applyFill="1" applyBorder="1" applyAlignment="1">
      <alignment horizontal="center"/>
    </xf>
    <xf numFmtId="0" fontId="12" fillId="0" borderId="27" xfId="0" applyFont="1" applyFill="1" applyBorder="1"/>
    <xf numFmtId="0" fontId="12" fillId="0" borderId="24" xfId="0" applyFont="1" applyFill="1" applyBorder="1" applyAlignment="1">
      <alignment horizontal="center"/>
    </xf>
    <xf numFmtId="0" fontId="6" fillId="0" borderId="27" xfId="0" applyFont="1" applyFill="1" applyBorder="1"/>
    <xf numFmtId="0" fontId="12" fillId="0" borderId="29" xfId="0" applyFont="1" applyFill="1" applyBorder="1" applyAlignment="1">
      <alignment horizontal="center"/>
    </xf>
    <xf numFmtId="4" fontId="12" fillId="0" borderId="30" xfId="0" applyNumberFormat="1" applyFont="1" applyFill="1" applyBorder="1"/>
    <xf numFmtId="4" fontId="12" fillId="4" borderId="30" xfId="0" applyNumberFormat="1" applyFont="1" applyFill="1" applyBorder="1"/>
    <xf numFmtId="4" fontId="12" fillId="3" borderId="30" xfId="0" applyNumberFormat="1" applyFont="1" applyFill="1" applyBorder="1"/>
    <xf numFmtId="0" fontId="12" fillId="0" borderId="27" xfId="0" applyFont="1" applyFill="1" applyBorder="1" applyAlignment="1">
      <alignment horizontal="center"/>
    </xf>
    <xf numFmtId="0" fontId="6" fillId="0" borderId="28" xfId="0" applyFont="1" applyFill="1" applyBorder="1"/>
    <xf numFmtId="4" fontId="12" fillId="0" borderId="33" xfId="0" applyNumberFormat="1" applyFont="1" applyFill="1" applyBorder="1"/>
    <xf numFmtId="4" fontId="12" fillId="4" borderId="33" xfId="0" applyNumberFormat="1" applyFont="1" applyFill="1" applyBorder="1"/>
    <xf numFmtId="4" fontId="12" fillId="3" borderId="33" xfId="0" applyNumberFormat="1" applyFont="1" applyFill="1" applyBorder="1"/>
    <xf numFmtId="0" fontId="23" fillId="6" borderId="28" xfId="0" applyFont="1" applyFill="1" applyBorder="1" applyAlignment="1">
      <alignment horizontal="center"/>
    </xf>
    <xf numFmtId="0" fontId="13" fillId="0" borderId="33" xfId="0" applyFont="1" applyBorder="1"/>
    <xf numFmtId="4" fontId="13" fillId="6" borderId="33" xfId="0" applyNumberFormat="1" applyFont="1" applyFill="1" applyBorder="1"/>
    <xf numFmtId="4" fontId="12" fillId="0" borderId="28" xfId="0" applyNumberFormat="1" applyFont="1" applyFill="1" applyBorder="1"/>
    <xf numFmtId="4" fontId="12" fillId="4" borderId="28" xfId="0" applyNumberFormat="1" applyFont="1" applyFill="1" applyBorder="1"/>
    <xf numFmtId="4" fontId="12" fillId="3" borderId="28" xfId="0" applyNumberFormat="1" applyFont="1" applyFill="1" applyBorder="1"/>
    <xf numFmtId="4" fontId="6" fillId="0" borderId="27" xfId="0" applyNumberFormat="1" applyFont="1" applyFill="1" applyBorder="1"/>
    <xf numFmtId="4" fontId="6" fillId="4" borderId="27" xfId="0" applyNumberFormat="1" applyFont="1" applyFill="1" applyBorder="1"/>
    <xf numFmtId="4" fontId="6" fillId="3" borderId="27" xfId="0" applyNumberFormat="1" applyFont="1" applyFill="1" applyBorder="1"/>
    <xf numFmtId="0" fontId="6" fillId="0" borderId="27" xfId="0" applyFont="1" applyFill="1" applyBorder="1" applyAlignment="1">
      <alignment horizontal="center"/>
    </xf>
    <xf numFmtId="0" fontId="6" fillId="0" borderId="41" xfId="0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vertical="center"/>
    </xf>
    <xf numFmtId="0" fontId="13" fillId="0" borderId="26" xfId="0" applyFont="1" applyFill="1" applyBorder="1" applyAlignment="1">
      <alignment wrapText="1"/>
    </xf>
    <xf numFmtId="4" fontId="13" fillId="7" borderId="26" xfId="0" applyNumberFormat="1" applyFont="1" applyFill="1" applyBorder="1"/>
    <xf numFmtId="4" fontId="17" fillId="0" borderId="30" xfId="0" applyNumberFormat="1" applyFont="1" applyFill="1" applyBorder="1"/>
    <xf numFmtId="0" fontId="6" fillId="0" borderId="0" xfId="0" applyFont="1" applyFill="1" applyAlignment="1">
      <alignment horizontal="center" vertical="center"/>
    </xf>
    <xf numFmtId="4" fontId="6" fillId="0" borderId="4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0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0" fillId="0" borderId="0" xfId="0" applyFont="1" applyFill="1" applyAlignment="1"/>
    <xf numFmtId="0" fontId="19" fillId="0" borderId="0" xfId="1" applyFont="1" applyFill="1" applyAlignmen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8"/>
  <sheetViews>
    <sheetView tabSelected="1" topLeftCell="A2" workbookViewId="0">
      <selection activeCell="E32" sqref="E32"/>
    </sheetView>
  </sheetViews>
  <sheetFormatPr defaultRowHeight="13.2" x14ac:dyDescent="0.25"/>
  <cols>
    <col min="1" max="1" width="4.6640625" customWidth="1"/>
    <col min="2" max="2" width="26.88671875" customWidth="1"/>
    <col min="3" max="5" width="23.6640625" customWidth="1"/>
  </cols>
  <sheetData>
    <row r="1" spans="1:191" s="2" customFormat="1" ht="15.6" hidden="1" x14ac:dyDescent="0.3">
      <c r="A1" s="1" t="s">
        <v>0</v>
      </c>
    </row>
    <row r="2" spans="1:191" s="2" customFormat="1" x14ac:dyDescent="0.25"/>
    <row r="3" spans="1:191" s="2" customFormat="1" ht="15.6" hidden="1" x14ac:dyDescent="0.3">
      <c r="A3" s="1" t="s">
        <v>1</v>
      </c>
      <c r="B3" s="3"/>
    </row>
    <row r="4" spans="1:191" s="2" customFormat="1" ht="15.6" x14ac:dyDescent="0.3">
      <c r="A4" s="1"/>
      <c r="B4" s="1" t="s">
        <v>2</v>
      </c>
    </row>
    <row r="5" spans="1:191" s="2" customFormat="1" ht="15.6" x14ac:dyDescent="0.3">
      <c r="A5" s="1"/>
    </row>
    <row r="6" spans="1:191" s="2" customFormat="1" ht="20.399999999999999" x14ac:dyDescent="0.35">
      <c r="A6" s="268" t="s">
        <v>476</v>
      </c>
      <c r="B6" s="269"/>
      <c r="C6" s="270"/>
      <c r="D6" s="270"/>
      <c r="E6" s="270"/>
    </row>
    <row r="7" spans="1:191" ht="15.6" x14ac:dyDescent="0.3">
      <c r="A7" s="4"/>
      <c r="B7" s="5"/>
      <c r="C7" s="5"/>
      <c r="D7" s="5"/>
      <c r="E7" s="5"/>
    </row>
    <row r="8" spans="1:191" ht="13.8" thickBot="1" x14ac:dyDescent="0.3">
      <c r="A8" s="6"/>
      <c r="C8" s="7"/>
      <c r="D8" s="7"/>
      <c r="E8" s="7" t="s">
        <v>3</v>
      </c>
    </row>
    <row r="9" spans="1:191" ht="18.75" customHeight="1" x14ac:dyDescent="0.25">
      <c r="B9" s="271" t="s">
        <v>4</v>
      </c>
      <c r="C9" s="8" t="s">
        <v>5</v>
      </c>
      <c r="D9" s="8" t="s">
        <v>6</v>
      </c>
      <c r="E9" s="8" t="s">
        <v>7</v>
      </c>
      <c r="F9" s="9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 x14ac:dyDescent="0.3">
      <c r="B10" s="272"/>
      <c r="C10" s="11" t="s">
        <v>9</v>
      </c>
      <c r="D10" s="11" t="s">
        <v>9</v>
      </c>
      <c r="E10" s="11" t="s">
        <v>9</v>
      </c>
      <c r="F10" s="12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8" thickTop="1" x14ac:dyDescent="0.25">
      <c r="B11" s="13" t="s">
        <v>11</v>
      </c>
      <c r="C11" s="14">
        <v>393767</v>
      </c>
      <c r="D11" s="14">
        <v>393767</v>
      </c>
      <c r="E11" s="14">
        <v>56501.599999999999</v>
      </c>
      <c r="F11" s="15">
        <f>(E11/D11)*100</f>
        <v>14.348993186325924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 x14ac:dyDescent="0.25">
      <c r="B12" s="16" t="s">
        <v>12</v>
      </c>
      <c r="C12" s="17">
        <v>60229</v>
      </c>
      <c r="D12" s="17">
        <v>60229</v>
      </c>
      <c r="E12" s="17">
        <v>11235.2</v>
      </c>
      <c r="F12" s="15">
        <f t="shared" ref="F12:F15" si="0">(E12/D12)*100</f>
        <v>18.654136711550915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 x14ac:dyDescent="0.25">
      <c r="B13" s="16" t="s">
        <v>13</v>
      </c>
      <c r="C13" s="17">
        <v>36275</v>
      </c>
      <c r="D13" s="17">
        <v>36275</v>
      </c>
      <c r="E13" s="17">
        <v>534.70000000000005</v>
      </c>
      <c r="F13" s="15">
        <f t="shared" si="0"/>
        <v>1.4740179186767748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 x14ac:dyDescent="0.25">
      <c r="B14" s="19" t="s">
        <v>14</v>
      </c>
      <c r="C14" s="17">
        <v>57192</v>
      </c>
      <c r="D14" s="17">
        <v>58143.199999999997</v>
      </c>
      <c r="E14" s="17">
        <v>8375</v>
      </c>
      <c r="F14" s="15">
        <f t="shared" si="0"/>
        <v>14.404091966042461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 x14ac:dyDescent="0.3">
      <c r="B15" s="20" t="s">
        <v>15</v>
      </c>
      <c r="C15" s="21">
        <f>SUM(C11:C14)</f>
        <v>547463</v>
      </c>
      <c r="D15" s="21">
        <f>SUM(D11:D14)</f>
        <v>548414.19999999995</v>
      </c>
      <c r="E15" s="21">
        <f>SUM(E11:E14)</f>
        <v>76646.5</v>
      </c>
      <c r="F15" s="15">
        <f t="shared" si="0"/>
        <v>13.976023961451038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8" thickTop="1" x14ac:dyDescent="0.25">
      <c r="B16" s="22"/>
      <c r="C16" s="23"/>
      <c r="D16" s="23"/>
      <c r="E16" s="23"/>
      <c r="F16" s="2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 x14ac:dyDescent="0.25">
      <c r="A17" s="10"/>
      <c r="B17" s="16" t="s">
        <v>16</v>
      </c>
      <c r="C17" s="17">
        <v>512637</v>
      </c>
      <c r="D17" s="17">
        <v>519828.7</v>
      </c>
      <c r="E17" s="17">
        <v>75520</v>
      </c>
      <c r="F17" s="18">
        <f>(E17/D17)*100</f>
        <v>14.527862736320637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5" customFormat="1" x14ac:dyDescent="0.25">
      <c r="A18" s="10"/>
      <c r="B18" s="19" t="s">
        <v>17</v>
      </c>
      <c r="C18" s="17">
        <v>143596</v>
      </c>
      <c r="D18" s="17">
        <v>157284.79999999999</v>
      </c>
      <c r="E18" s="17">
        <v>658.6</v>
      </c>
      <c r="F18" s="18">
        <f t="shared" ref="F18:F19" si="1">(E18/D18)*100</f>
        <v>0.41873086274070992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 x14ac:dyDescent="0.3">
      <c r="A19" s="10"/>
      <c r="B19" s="20" t="s">
        <v>18</v>
      </c>
      <c r="C19" s="21">
        <f>SUM(C17:C18)</f>
        <v>656233</v>
      </c>
      <c r="D19" s="21">
        <f>SUM(D17:D18)</f>
        <v>677113.5</v>
      </c>
      <c r="E19" s="21">
        <f>SUM(E17:E18)</f>
        <v>76178.600000000006</v>
      </c>
      <c r="F19" s="18">
        <f t="shared" si="1"/>
        <v>11.250491978080484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8" thickTop="1" x14ac:dyDescent="0.25">
      <c r="B20" s="26"/>
      <c r="C20" s="27"/>
      <c r="D20" s="27"/>
      <c r="E20" s="27"/>
      <c r="F20" s="28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 x14ac:dyDescent="0.25">
      <c r="B21" s="29" t="s">
        <v>19</v>
      </c>
      <c r="C21" s="30"/>
      <c r="D21" s="30"/>
      <c r="E21" s="30"/>
      <c r="F21" s="3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 x14ac:dyDescent="0.25">
      <c r="B22" s="29" t="s">
        <v>20</v>
      </c>
      <c r="C22" s="32"/>
      <c r="D22" s="32"/>
      <c r="E22" s="32">
        <v>467.9</v>
      </c>
      <c r="F22" s="33"/>
    </row>
    <row r="23" spans="1:213" ht="15" customHeight="1" thickBot="1" x14ac:dyDescent="0.3">
      <c r="B23" s="34" t="s">
        <v>21</v>
      </c>
      <c r="C23" s="35">
        <v>108770</v>
      </c>
      <c r="D23" s="35">
        <v>128699.3</v>
      </c>
      <c r="E23" s="35"/>
      <c r="F23" s="36"/>
    </row>
    <row r="26" spans="1:213" x14ac:dyDescent="0.25">
      <c r="B26" s="37" t="s">
        <v>22</v>
      </c>
    </row>
    <row r="27" spans="1:213" x14ac:dyDescent="0.25">
      <c r="B27" s="37" t="s">
        <v>23</v>
      </c>
      <c r="C27" s="37"/>
      <c r="D27" s="37"/>
      <c r="E27" s="37"/>
    </row>
    <row r="28" spans="1:213" ht="15" x14ac:dyDescent="0.25">
      <c r="B28" s="37"/>
      <c r="C28" s="38"/>
      <c r="D28" s="38"/>
      <c r="E28" s="38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4"/>
  <sheetViews>
    <sheetView zoomScale="85" zoomScaleNormal="85" workbookViewId="0">
      <pane xSplit="6" ySplit="4" topLeftCell="G5" activePane="bottomRight" state="frozen"/>
      <selection pane="topRight" activeCell="G1" sqref="G1"/>
      <selection pane="bottomLeft" activeCell="A7" sqref="A7"/>
      <selection pane="bottomRight" activeCell="K13" sqref="K13"/>
    </sheetView>
  </sheetViews>
  <sheetFormatPr defaultColWidth="9.109375" defaultRowHeight="13.2" x14ac:dyDescent="0.25"/>
  <cols>
    <col min="1" max="1" width="5.44140625" style="39" customWidth="1"/>
    <col min="2" max="2" width="9.109375" style="39" customWidth="1"/>
    <col min="3" max="3" width="8.44140625" style="39" customWidth="1"/>
    <col min="4" max="4" width="75.33203125" style="39" customWidth="1"/>
    <col min="5" max="6" width="16.6640625" style="40" customWidth="1"/>
    <col min="7" max="7" width="14.6640625" style="40" customWidth="1"/>
    <col min="8" max="8" width="9.88671875" style="40" customWidth="1"/>
    <col min="9" max="9" width="9.109375" style="39"/>
    <col min="10" max="10" width="24.88671875" style="39" customWidth="1"/>
    <col min="11" max="16384" width="9.109375" style="39"/>
  </cols>
  <sheetData>
    <row r="1" spans="1:10" ht="21.75" customHeight="1" x14ac:dyDescent="0.3">
      <c r="A1" s="273" t="s">
        <v>193</v>
      </c>
      <c r="B1" s="270"/>
      <c r="C1" s="270"/>
      <c r="D1" s="172"/>
      <c r="E1" s="170"/>
      <c r="F1" s="170"/>
      <c r="G1" s="115"/>
      <c r="H1" s="115"/>
    </row>
    <row r="2" spans="1:10" ht="12.75" customHeight="1" x14ac:dyDescent="0.3">
      <c r="A2" s="171"/>
      <c r="B2" s="166"/>
      <c r="C2" s="171"/>
      <c r="D2" s="56"/>
      <c r="E2" s="170"/>
      <c r="F2" s="170"/>
      <c r="G2" s="170"/>
      <c r="H2" s="170"/>
    </row>
    <row r="3" spans="1:10" s="166" customFormat="1" ht="24" customHeight="1" x14ac:dyDescent="0.4">
      <c r="A3" s="274" t="s">
        <v>477</v>
      </c>
      <c r="B3" s="274"/>
      <c r="C3" s="274"/>
      <c r="D3" s="270"/>
      <c r="E3" s="270"/>
      <c r="F3" s="169"/>
      <c r="G3" s="169"/>
      <c r="H3" s="169"/>
    </row>
    <row r="4" spans="1:10" s="166" customFormat="1" ht="15" customHeight="1" x14ac:dyDescent="0.4">
      <c r="A4" s="168"/>
      <c r="B4" s="168"/>
      <c r="C4" s="168"/>
      <c r="D4" s="168"/>
      <c r="E4" s="167"/>
      <c r="F4" s="167"/>
      <c r="G4" s="167"/>
      <c r="H4" s="167"/>
    </row>
    <row r="5" spans="1:10" ht="15" customHeight="1" thickBot="1" x14ac:dyDescent="0.3">
      <c r="A5" s="51"/>
      <c r="B5" s="51"/>
      <c r="C5" s="51"/>
      <c r="D5" s="51"/>
      <c r="E5" s="50"/>
      <c r="F5" s="50"/>
      <c r="G5" s="50"/>
      <c r="H5" s="50"/>
    </row>
    <row r="6" spans="1:10" ht="15.6" x14ac:dyDescent="0.3">
      <c r="A6" s="94" t="s">
        <v>56</v>
      </c>
      <c r="B6" s="94" t="s">
        <v>55</v>
      </c>
      <c r="C6" s="94" t="s">
        <v>54</v>
      </c>
      <c r="D6" s="93" t="s">
        <v>53</v>
      </c>
      <c r="E6" s="92" t="s">
        <v>52</v>
      </c>
      <c r="F6" s="92" t="s">
        <v>52</v>
      </c>
      <c r="G6" s="92" t="s">
        <v>7</v>
      </c>
      <c r="H6" s="92" t="s">
        <v>51</v>
      </c>
    </row>
    <row r="7" spans="1:10" ht="15.75" customHeight="1" thickBot="1" x14ac:dyDescent="0.35">
      <c r="A7" s="91"/>
      <c r="B7" s="91"/>
      <c r="C7" s="91"/>
      <c r="D7" s="90"/>
      <c r="E7" s="88" t="s">
        <v>50</v>
      </c>
      <c r="F7" s="88" t="s">
        <v>49</v>
      </c>
      <c r="G7" s="89" t="s">
        <v>478</v>
      </c>
      <c r="H7" s="88" t="s">
        <v>10</v>
      </c>
    </row>
    <row r="8" spans="1:10" ht="15.75" customHeight="1" thickTop="1" x14ac:dyDescent="0.3">
      <c r="A8" s="148">
        <v>20</v>
      </c>
      <c r="B8" s="114"/>
      <c r="C8" s="114"/>
      <c r="D8" s="113" t="s">
        <v>192</v>
      </c>
      <c r="E8" s="110"/>
      <c r="F8" s="112"/>
      <c r="G8" s="111"/>
      <c r="H8" s="110"/>
    </row>
    <row r="9" spans="1:10" ht="15.75" customHeight="1" x14ac:dyDescent="0.3">
      <c r="A9" s="148"/>
      <c r="B9" s="114"/>
      <c r="C9" s="114"/>
      <c r="D9" s="113"/>
      <c r="E9" s="110"/>
      <c r="F9" s="112"/>
      <c r="G9" s="111"/>
      <c r="H9" s="110"/>
    </row>
    <row r="10" spans="1:10" ht="15.75" hidden="1" customHeight="1" x14ac:dyDescent="0.3">
      <c r="A10" s="148"/>
      <c r="B10" s="114"/>
      <c r="C10" s="165">
        <v>2420</v>
      </c>
      <c r="D10" s="134" t="s">
        <v>191</v>
      </c>
      <c r="E10" s="49"/>
      <c r="F10" s="68"/>
      <c r="G10" s="67">
        <v>0</v>
      </c>
      <c r="H10" s="49" t="e">
        <f>(#REF!/F10)*100</f>
        <v>#REF!</v>
      </c>
    </row>
    <row r="11" spans="1:10" ht="15.75" hidden="1" customHeight="1" x14ac:dyDescent="0.3">
      <c r="A11" s="163"/>
      <c r="B11" s="114"/>
      <c r="C11" s="165">
        <v>4113</v>
      </c>
      <c r="D11" s="134" t="s">
        <v>189</v>
      </c>
      <c r="E11" s="49"/>
      <c r="F11" s="68"/>
      <c r="G11" s="67">
        <v>0</v>
      </c>
      <c r="H11" s="49" t="e">
        <f>(#REF!/F11)*100</f>
        <v>#REF!</v>
      </c>
    </row>
    <row r="12" spans="1:10" ht="12" hidden="1" customHeight="1" x14ac:dyDescent="0.3">
      <c r="A12" s="163"/>
      <c r="B12" s="114"/>
      <c r="C12" s="165">
        <v>4113</v>
      </c>
      <c r="D12" s="134" t="s">
        <v>189</v>
      </c>
      <c r="E12" s="49"/>
      <c r="F12" s="68"/>
      <c r="G12" s="67">
        <v>0</v>
      </c>
      <c r="H12" s="49" t="e">
        <f>(#REF!/F12)*100</f>
        <v>#REF!</v>
      </c>
    </row>
    <row r="13" spans="1:10" ht="15.75" customHeight="1" x14ac:dyDescent="0.3">
      <c r="A13" s="163"/>
      <c r="B13" s="114"/>
      <c r="C13" s="165">
        <v>4116</v>
      </c>
      <c r="D13" s="134" t="s">
        <v>439</v>
      </c>
      <c r="E13" s="264">
        <v>184</v>
      </c>
      <c r="F13" s="68">
        <v>184</v>
      </c>
      <c r="G13" s="67">
        <v>0</v>
      </c>
      <c r="H13" s="49">
        <f>(G13/F13)*100</f>
        <v>0</v>
      </c>
    </row>
    <row r="14" spans="1:10" ht="15.75" hidden="1" customHeight="1" x14ac:dyDescent="0.3">
      <c r="A14" s="163"/>
      <c r="B14" s="114"/>
      <c r="C14" s="165">
        <v>4116</v>
      </c>
      <c r="D14" s="134" t="s">
        <v>190</v>
      </c>
      <c r="E14" s="264">
        <v>0</v>
      </c>
      <c r="F14" s="68">
        <v>0</v>
      </c>
      <c r="G14" s="67">
        <v>0</v>
      </c>
      <c r="H14" s="49" t="e">
        <f>(#REF!/F14)*100</f>
        <v>#REF!</v>
      </c>
    </row>
    <row r="15" spans="1:10" ht="15.75" hidden="1" customHeight="1" x14ac:dyDescent="0.3">
      <c r="A15" s="163"/>
      <c r="B15" s="114"/>
      <c r="C15" s="165">
        <v>4213</v>
      </c>
      <c r="D15" s="164" t="s">
        <v>187</v>
      </c>
      <c r="E15" s="264">
        <v>0</v>
      </c>
      <c r="F15" s="68">
        <v>0</v>
      </c>
      <c r="G15" s="78">
        <v>0</v>
      </c>
      <c r="H15" s="49" t="e">
        <f>(#REF!/F15)*100</f>
        <v>#REF!</v>
      </c>
      <c r="J15" s="40"/>
    </row>
    <row r="16" spans="1:10" ht="15.75" hidden="1" customHeight="1" x14ac:dyDescent="0.3">
      <c r="A16" s="163"/>
      <c r="B16" s="114"/>
      <c r="C16" s="165">
        <v>4213</v>
      </c>
      <c r="D16" s="164" t="s">
        <v>187</v>
      </c>
      <c r="E16" s="264">
        <v>0</v>
      </c>
      <c r="F16" s="68">
        <v>0</v>
      </c>
      <c r="G16" s="78">
        <v>0</v>
      </c>
      <c r="H16" s="49" t="e">
        <f>(#REF!/F16)*100</f>
        <v>#REF!</v>
      </c>
      <c r="J16" s="40"/>
    </row>
    <row r="17" spans="1:10" ht="15.75" hidden="1" customHeight="1" x14ac:dyDescent="0.3">
      <c r="A17" s="163"/>
      <c r="B17" s="114"/>
      <c r="C17" s="165">
        <v>4122</v>
      </c>
      <c r="D17" s="134" t="s">
        <v>447</v>
      </c>
      <c r="E17" s="264">
        <v>0</v>
      </c>
      <c r="F17" s="68">
        <v>0</v>
      </c>
      <c r="G17" s="67">
        <v>0</v>
      </c>
      <c r="H17" s="49" t="e">
        <f>(#REF!/F17)*100</f>
        <v>#REF!</v>
      </c>
    </row>
    <row r="18" spans="1:10" ht="15.75" hidden="1" customHeight="1" x14ac:dyDescent="0.3">
      <c r="A18" s="163"/>
      <c r="B18" s="114"/>
      <c r="C18" s="165">
        <v>4213</v>
      </c>
      <c r="D18" s="164" t="s">
        <v>455</v>
      </c>
      <c r="E18" s="264">
        <v>0</v>
      </c>
      <c r="F18" s="68">
        <v>0</v>
      </c>
      <c r="G18" s="67">
        <v>0</v>
      </c>
      <c r="H18" s="49" t="e">
        <f>(#REF!/F18)*100</f>
        <v>#REF!</v>
      </c>
      <c r="J18" s="40"/>
    </row>
    <row r="19" spans="1:10" ht="15.75" customHeight="1" x14ac:dyDescent="0.3">
      <c r="A19" s="163"/>
      <c r="B19" s="114"/>
      <c r="C19" s="165">
        <v>4216</v>
      </c>
      <c r="D19" s="164" t="s">
        <v>440</v>
      </c>
      <c r="E19" s="264">
        <v>10576</v>
      </c>
      <c r="F19" s="68">
        <v>10576</v>
      </c>
      <c r="G19" s="67">
        <v>0</v>
      </c>
      <c r="H19" s="49">
        <f t="shared" ref="H19:H50" si="0">(G19/F19)*100</f>
        <v>0</v>
      </c>
      <c r="J19" s="40"/>
    </row>
    <row r="20" spans="1:10" ht="15.75" hidden="1" customHeight="1" x14ac:dyDescent="0.3">
      <c r="A20" s="163"/>
      <c r="B20" s="114"/>
      <c r="C20" s="165">
        <v>4216</v>
      </c>
      <c r="D20" s="164" t="s">
        <v>185</v>
      </c>
      <c r="E20" s="264">
        <v>0</v>
      </c>
      <c r="F20" s="68">
        <v>0</v>
      </c>
      <c r="G20" s="67">
        <v>0</v>
      </c>
      <c r="H20" s="49" t="e">
        <f t="shared" si="0"/>
        <v>#DIV/0!</v>
      </c>
      <c r="J20" s="40"/>
    </row>
    <row r="21" spans="1:10" ht="15.75" hidden="1" customHeight="1" x14ac:dyDescent="0.3">
      <c r="A21" s="163"/>
      <c r="B21" s="114"/>
      <c r="C21" s="165">
        <v>4216</v>
      </c>
      <c r="D21" s="164" t="s">
        <v>185</v>
      </c>
      <c r="E21" s="264">
        <v>0</v>
      </c>
      <c r="F21" s="68">
        <v>0</v>
      </c>
      <c r="G21" s="67">
        <v>0</v>
      </c>
      <c r="H21" s="49" t="e">
        <f t="shared" si="0"/>
        <v>#DIV/0!</v>
      </c>
      <c r="J21" s="40"/>
    </row>
    <row r="22" spans="1:10" ht="15.75" hidden="1" customHeight="1" x14ac:dyDescent="0.3">
      <c r="A22" s="163"/>
      <c r="B22" s="114"/>
      <c r="C22" s="165">
        <v>4216</v>
      </c>
      <c r="D22" s="164" t="s">
        <v>186</v>
      </c>
      <c r="E22" s="264">
        <v>0</v>
      </c>
      <c r="F22" s="68">
        <v>0</v>
      </c>
      <c r="G22" s="67">
        <v>0</v>
      </c>
      <c r="H22" s="49" t="e">
        <f t="shared" si="0"/>
        <v>#DIV/0!</v>
      </c>
      <c r="I22" s="40"/>
    </row>
    <row r="23" spans="1:10" ht="15.75" hidden="1" customHeight="1" x14ac:dyDescent="0.3">
      <c r="A23" s="163"/>
      <c r="B23" s="114"/>
      <c r="C23" s="165">
        <v>4216</v>
      </c>
      <c r="D23" s="164" t="s">
        <v>185</v>
      </c>
      <c r="E23" s="264">
        <v>0</v>
      </c>
      <c r="F23" s="68">
        <v>0</v>
      </c>
      <c r="G23" s="67">
        <v>0</v>
      </c>
      <c r="H23" s="49" t="e">
        <f t="shared" si="0"/>
        <v>#DIV/0!</v>
      </c>
      <c r="I23" s="40"/>
    </row>
    <row r="24" spans="1:10" ht="15" hidden="1" x14ac:dyDescent="0.25">
      <c r="A24" s="161"/>
      <c r="B24" s="160"/>
      <c r="C24" s="156">
        <v>4222</v>
      </c>
      <c r="D24" s="155" t="s">
        <v>184</v>
      </c>
      <c r="E24" s="264">
        <v>0</v>
      </c>
      <c r="F24" s="68">
        <v>0</v>
      </c>
      <c r="G24" s="67">
        <v>0</v>
      </c>
      <c r="H24" s="49" t="e">
        <f t="shared" si="0"/>
        <v>#DIV/0!</v>
      </c>
    </row>
    <row r="25" spans="1:10" ht="15" hidden="1" x14ac:dyDescent="0.25">
      <c r="A25" s="161"/>
      <c r="B25" s="160"/>
      <c r="C25" s="156">
        <v>4222</v>
      </c>
      <c r="D25" s="155" t="s">
        <v>184</v>
      </c>
      <c r="E25" s="264">
        <v>0</v>
      </c>
      <c r="F25" s="68">
        <v>0</v>
      </c>
      <c r="G25" s="67">
        <v>0</v>
      </c>
      <c r="H25" s="49" t="e">
        <f t="shared" si="0"/>
        <v>#DIV/0!</v>
      </c>
    </row>
    <row r="26" spans="1:10" ht="15" hidden="1" x14ac:dyDescent="0.25">
      <c r="A26" s="161"/>
      <c r="B26" s="160"/>
      <c r="C26" s="156">
        <v>4222</v>
      </c>
      <c r="D26" s="155" t="s">
        <v>183</v>
      </c>
      <c r="E26" s="264">
        <v>0</v>
      </c>
      <c r="F26" s="68">
        <v>0</v>
      </c>
      <c r="G26" s="67">
        <v>0</v>
      </c>
      <c r="H26" s="49" t="e">
        <f t="shared" si="0"/>
        <v>#DIV/0!</v>
      </c>
    </row>
    <row r="27" spans="1:10" ht="15" hidden="1" x14ac:dyDescent="0.25">
      <c r="A27" s="158"/>
      <c r="B27" s="157"/>
      <c r="C27" s="156">
        <v>4222</v>
      </c>
      <c r="D27" s="155" t="s">
        <v>182</v>
      </c>
      <c r="E27" s="264">
        <v>0</v>
      </c>
      <c r="F27" s="68">
        <v>0</v>
      </c>
      <c r="G27" s="67">
        <v>0</v>
      </c>
      <c r="H27" s="49" t="e">
        <f t="shared" si="0"/>
        <v>#DIV/0!</v>
      </c>
    </row>
    <row r="28" spans="1:10" ht="15" hidden="1" x14ac:dyDescent="0.25">
      <c r="A28" s="161"/>
      <c r="B28" s="160"/>
      <c r="C28" s="156">
        <v>4223</v>
      </c>
      <c r="D28" s="155" t="s">
        <v>181</v>
      </c>
      <c r="E28" s="264">
        <v>0</v>
      </c>
      <c r="F28" s="68">
        <v>0</v>
      </c>
      <c r="G28" s="67">
        <v>0</v>
      </c>
      <c r="H28" s="49" t="e">
        <f t="shared" si="0"/>
        <v>#DIV/0!</v>
      </c>
    </row>
    <row r="29" spans="1:10" ht="15" hidden="1" x14ac:dyDescent="0.25">
      <c r="A29" s="161"/>
      <c r="B29" s="160"/>
      <c r="C29" s="156">
        <v>4232</v>
      </c>
      <c r="D29" s="155" t="s">
        <v>180</v>
      </c>
      <c r="E29" s="264">
        <v>0</v>
      </c>
      <c r="F29" s="68">
        <v>0</v>
      </c>
      <c r="G29" s="67">
        <v>0</v>
      </c>
      <c r="H29" s="49" t="e">
        <f t="shared" si="0"/>
        <v>#DIV/0!</v>
      </c>
    </row>
    <row r="30" spans="1:10" ht="15" hidden="1" x14ac:dyDescent="0.25">
      <c r="A30" s="161"/>
      <c r="B30" s="160"/>
      <c r="C30" s="156">
        <v>4232</v>
      </c>
      <c r="D30" s="155" t="s">
        <v>180</v>
      </c>
      <c r="E30" s="264">
        <v>0</v>
      </c>
      <c r="F30" s="68">
        <v>0</v>
      </c>
      <c r="G30" s="67">
        <v>0</v>
      </c>
      <c r="H30" s="49" t="e">
        <f t="shared" si="0"/>
        <v>#DIV/0!</v>
      </c>
    </row>
    <row r="31" spans="1:10" ht="15" x14ac:dyDescent="0.25">
      <c r="A31" s="161"/>
      <c r="B31" s="160">
        <v>2212</v>
      </c>
      <c r="C31" s="156">
        <v>2322</v>
      </c>
      <c r="D31" s="155" t="s">
        <v>179</v>
      </c>
      <c r="E31" s="264">
        <v>0</v>
      </c>
      <c r="F31" s="68">
        <v>0</v>
      </c>
      <c r="G31" s="67">
        <v>0</v>
      </c>
      <c r="H31" s="49" t="e">
        <f t="shared" si="0"/>
        <v>#DIV/0!</v>
      </c>
    </row>
    <row r="32" spans="1:10" ht="15" customHeight="1" x14ac:dyDescent="0.25">
      <c r="A32" s="161"/>
      <c r="B32" s="160">
        <v>2212</v>
      </c>
      <c r="C32" s="156">
        <v>2324</v>
      </c>
      <c r="D32" s="155" t="s">
        <v>178</v>
      </c>
      <c r="E32" s="264">
        <v>0</v>
      </c>
      <c r="F32" s="68">
        <v>0</v>
      </c>
      <c r="G32" s="67">
        <v>0</v>
      </c>
      <c r="H32" s="49" t="e">
        <f t="shared" si="0"/>
        <v>#DIV/0!</v>
      </c>
    </row>
    <row r="33" spans="1:8" ht="15" customHeight="1" x14ac:dyDescent="0.25">
      <c r="A33" s="161"/>
      <c r="B33" s="160">
        <v>2219</v>
      </c>
      <c r="C33" s="162">
        <v>2321</v>
      </c>
      <c r="D33" s="155" t="s">
        <v>177</v>
      </c>
      <c r="E33" s="264">
        <v>0</v>
      </c>
      <c r="F33" s="68">
        <v>0</v>
      </c>
      <c r="G33" s="67">
        <v>0</v>
      </c>
      <c r="H33" s="49" t="e">
        <f t="shared" si="0"/>
        <v>#DIV/0!</v>
      </c>
    </row>
    <row r="34" spans="1:8" ht="15" customHeight="1" x14ac:dyDescent="0.25">
      <c r="A34" s="161"/>
      <c r="B34" s="160">
        <v>2219</v>
      </c>
      <c r="C34" s="156">
        <v>2324</v>
      </c>
      <c r="D34" s="155" t="s">
        <v>176</v>
      </c>
      <c r="E34" s="264">
        <v>0</v>
      </c>
      <c r="F34" s="68">
        <v>0</v>
      </c>
      <c r="G34" s="67">
        <v>0</v>
      </c>
      <c r="H34" s="49" t="e">
        <f t="shared" si="0"/>
        <v>#DIV/0!</v>
      </c>
    </row>
    <row r="35" spans="1:8" ht="15" customHeight="1" x14ac:dyDescent="0.25">
      <c r="A35" s="161"/>
      <c r="B35" s="160">
        <v>2221</v>
      </c>
      <c r="C35" s="162">
        <v>2329</v>
      </c>
      <c r="D35" s="155" t="s">
        <v>175</v>
      </c>
      <c r="E35" s="264">
        <v>0</v>
      </c>
      <c r="F35" s="68">
        <v>0</v>
      </c>
      <c r="G35" s="67">
        <v>0</v>
      </c>
      <c r="H35" s="49" t="e">
        <f t="shared" si="0"/>
        <v>#DIV/0!</v>
      </c>
    </row>
    <row r="36" spans="1:8" ht="15" customHeight="1" x14ac:dyDescent="0.25">
      <c r="A36" s="69"/>
      <c r="B36" s="70">
        <v>3421</v>
      </c>
      <c r="C36" s="70">
        <v>3121</v>
      </c>
      <c r="D36" s="70" t="s">
        <v>174</v>
      </c>
      <c r="E36" s="264">
        <v>0</v>
      </c>
      <c r="F36" s="68">
        <v>0</v>
      </c>
      <c r="G36" s="67">
        <v>0</v>
      </c>
      <c r="H36" s="49" t="e">
        <f t="shared" si="0"/>
        <v>#DIV/0!</v>
      </c>
    </row>
    <row r="37" spans="1:8" ht="15" customHeight="1" x14ac:dyDescent="0.25">
      <c r="A37" s="69"/>
      <c r="B37" s="70">
        <v>3631</v>
      </c>
      <c r="C37" s="70">
        <v>2322</v>
      </c>
      <c r="D37" s="70" t="s">
        <v>173</v>
      </c>
      <c r="E37" s="264">
        <v>0</v>
      </c>
      <c r="F37" s="68">
        <v>0</v>
      </c>
      <c r="G37" s="67">
        <v>0</v>
      </c>
      <c r="H37" s="49" t="e">
        <f t="shared" si="0"/>
        <v>#DIV/0!</v>
      </c>
    </row>
    <row r="38" spans="1:8" ht="15" customHeight="1" x14ac:dyDescent="0.25">
      <c r="A38" s="159"/>
      <c r="B38" s="156">
        <v>2221</v>
      </c>
      <c r="C38" s="70">
        <v>2329</v>
      </c>
      <c r="D38" s="70" t="s">
        <v>462</v>
      </c>
      <c r="E38" s="264">
        <v>0</v>
      </c>
      <c r="F38" s="68">
        <v>0</v>
      </c>
      <c r="G38" s="67">
        <v>0</v>
      </c>
      <c r="H38" s="49" t="e">
        <f t="shared" si="0"/>
        <v>#DIV/0!</v>
      </c>
    </row>
    <row r="39" spans="1:8" ht="15" customHeight="1" x14ac:dyDescent="0.25">
      <c r="A39" s="159"/>
      <c r="B39" s="156">
        <v>2212</v>
      </c>
      <c r="C39" s="70">
        <v>2324</v>
      </c>
      <c r="D39" s="70" t="s">
        <v>178</v>
      </c>
      <c r="E39" s="264">
        <v>0</v>
      </c>
      <c r="F39" s="68">
        <v>1</v>
      </c>
      <c r="G39" s="67">
        <v>0.9</v>
      </c>
      <c r="H39" s="49">
        <f t="shared" si="0"/>
        <v>90</v>
      </c>
    </row>
    <row r="40" spans="1:8" ht="15" customHeight="1" x14ac:dyDescent="0.25">
      <c r="A40" s="159"/>
      <c r="B40" s="156">
        <v>3631</v>
      </c>
      <c r="C40" s="70">
        <v>2324</v>
      </c>
      <c r="D40" s="70" t="s">
        <v>480</v>
      </c>
      <c r="E40" s="264">
        <v>0</v>
      </c>
      <c r="F40" s="68">
        <v>0</v>
      </c>
      <c r="G40" s="67">
        <v>7</v>
      </c>
      <c r="H40" s="49" t="e">
        <f t="shared" si="0"/>
        <v>#DIV/0!</v>
      </c>
    </row>
    <row r="41" spans="1:8" ht="15" hidden="1" customHeight="1" x14ac:dyDescent="0.25">
      <c r="A41" s="161"/>
      <c r="B41" s="160">
        <v>3322</v>
      </c>
      <c r="C41" s="162">
        <v>2324</v>
      </c>
      <c r="D41" s="155" t="s">
        <v>172</v>
      </c>
      <c r="E41" s="264">
        <v>0</v>
      </c>
      <c r="F41" s="68">
        <v>0</v>
      </c>
      <c r="G41" s="67">
        <v>0</v>
      </c>
      <c r="H41" s="49" t="e">
        <f t="shared" si="0"/>
        <v>#DIV/0!</v>
      </c>
    </row>
    <row r="42" spans="1:8" ht="15" hidden="1" x14ac:dyDescent="0.25">
      <c r="A42" s="69"/>
      <c r="B42" s="70">
        <v>3412</v>
      </c>
      <c r="C42" s="70">
        <v>2321</v>
      </c>
      <c r="D42" s="70" t="s">
        <v>171</v>
      </c>
      <c r="E42" s="264">
        <v>0</v>
      </c>
      <c r="F42" s="68">
        <v>0</v>
      </c>
      <c r="G42" s="67">
        <v>0</v>
      </c>
      <c r="H42" s="49" t="e">
        <f t="shared" si="0"/>
        <v>#DIV/0!</v>
      </c>
    </row>
    <row r="43" spans="1:8" ht="15" hidden="1" x14ac:dyDescent="0.25">
      <c r="A43" s="161"/>
      <c r="B43" s="160">
        <v>3635</v>
      </c>
      <c r="C43" s="156">
        <v>3122</v>
      </c>
      <c r="D43" s="155" t="s">
        <v>170</v>
      </c>
      <c r="E43" s="264">
        <v>0</v>
      </c>
      <c r="F43" s="68">
        <v>0</v>
      </c>
      <c r="G43" s="67">
        <v>0</v>
      </c>
      <c r="H43" s="49" t="e">
        <f t="shared" si="0"/>
        <v>#DIV/0!</v>
      </c>
    </row>
    <row r="44" spans="1:8" ht="15" hidden="1" x14ac:dyDescent="0.25">
      <c r="A44" s="161"/>
      <c r="B44" s="160">
        <v>3699</v>
      </c>
      <c r="C44" s="156">
        <v>2111</v>
      </c>
      <c r="D44" s="155" t="s">
        <v>169</v>
      </c>
      <c r="E44" s="264">
        <v>0</v>
      </c>
      <c r="F44" s="68">
        <v>0</v>
      </c>
      <c r="G44" s="67">
        <v>0</v>
      </c>
      <c r="H44" s="49" t="e">
        <f t="shared" si="0"/>
        <v>#DIV/0!</v>
      </c>
    </row>
    <row r="45" spans="1:8" ht="15" hidden="1" x14ac:dyDescent="0.25">
      <c r="A45" s="161"/>
      <c r="B45" s="160">
        <v>3699</v>
      </c>
      <c r="C45" s="156">
        <v>2111</v>
      </c>
      <c r="D45" s="155" t="s">
        <v>169</v>
      </c>
      <c r="E45" s="264">
        <v>0</v>
      </c>
      <c r="F45" s="68">
        <v>0</v>
      </c>
      <c r="G45" s="67">
        <v>0</v>
      </c>
      <c r="H45" s="49" t="e">
        <f t="shared" si="0"/>
        <v>#DIV/0!</v>
      </c>
    </row>
    <row r="46" spans="1:8" ht="15" hidden="1" x14ac:dyDescent="0.25">
      <c r="A46" s="159"/>
      <c r="B46" s="156">
        <v>3725</v>
      </c>
      <c r="C46" s="70">
        <v>2321</v>
      </c>
      <c r="D46" s="70" t="s">
        <v>168</v>
      </c>
      <c r="E46" s="264">
        <v>0</v>
      </c>
      <c r="F46" s="68">
        <v>0</v>
      </c>
      <c r="G46" s="67">
        <v>0</v>
      </c>
      <c r="H46" s="49" t="e">
        <f t="shared" si="0"/>
        <v>#DIV/0!</v>
      </c>
    </row>
    <row r="47" spans="1:8" ht="15" x14ac:dyDescent="0.25">
      <c r="A47" s="159"/>
      <c r="B47" s="156">
        <v>3725</v>
      </c>
      <c r="C47" s="70">
        <v>2324</v>
      </c>
      <c r="D47" s="70" t="s">
        <v>360</v>
      </c>
      <c r="E47" s="264">
        <v>3000</v>
      </c>
      <c r="F47" s="68">
        <v>2999</v>
      </c>
      <c r="G47" s="67">
        <v>46.9</v>
      </c>
      <c r="H47" s="49">
        <f t="shared" si="0"/>
        <v>1.5638546182060686</v>
      </c>
    </row>
    <row r="48" spans="1:8" ht="13.2" hidden="1" customHeight="1" x14ac:dyDescent="0.25">
      <c r="A48" s="158"/>
      <c r="B48" s="157">
        <v>6399</v>
      </c>
      <c r="C48" s="156">
        <v>2222</v>
      </c>
      <c r="D48" s="155" t="s">
        <v>167</v>
      </c>
      <c r="E48" s="49"/>
      <c r="F48" s="68"/>
      <c r="G48" s="67">
        <v>0</v>
      </c>
      <c r="H48" s="49" t="e">
        <f t="shared" si="0"/>
        <v>#DIV/0!</v>
      </c>
    </row>
    <row r="49" spans="1:8" ht="15" x14ac:dyDescent="0.25">
      <c r="A49" s="159"/>
      <c r="B49" s="156">
        <v>3745</v>
      </c>
      <c r="C49" s="70">
        <v>2324</v>
      </c>
      <c r="D49" s="70" t="s">
        <v>360</v>
      </c>
      <c r="E49" s="264">
        <v>0</v>
      </c>
      <c r="F49" s="68">
        <v>0</v>
      </c>
      <c r="G49" s="67">
        <v>94.8</v>
      </c>
      <c r="H49" s="49" t="e">
        <f t="shared" si="0"/>
        <v>#DIV/0!</v>
      </c>
    </row>
    <row r="50" spans="1:8" ht="15" x14ac:dyDescent="0.25">
      <c r="A50" s="159"/>
      <c r="B50" s="156">
        <v>4357</v>
      </c>
      <c r="C50" s="70">
        <v>3129</v>
      </c>
      <c r="D50" s="70" t="s">
        <v>360</v>
      </c>
      <c r="E50" s="264">
        <v>3000</v>
      </c>
      <c r="F50" s="68">
        <v>3000</v>
      </c>
      <c r="G50" s="67">
        <v>0</v>
      </c>
      <c r="H50" s="49">
        <f t="shared" si="0"/>
        <v>0</v>
      </c>
    </row>
    <row r="51" spans="1:8" ht="15.6" thickBot="1" x14ac:dyDescent="0.3">
      <c r="A51" s="154"/>
      <c r="B51" s="76"/>
      <c r="C51" s="76"/>
      <c r="D51" s="76"/>
      <c r="E51" s="74"/>
      <c r="F51" s="73"/>
      <c r="G51" s="72"/>
      <c r="H51" s="74"/>
    </row>
    <row r="52" spans="1:8" s="51" customFormat="1" ht="21.75" customHeight="1" thickTop="1" thickBot="1" x14ac:dyDescent="0.35">
      <c r="A52" s="153"/>
      <c r="B52" s="152"/>
      <c r="C52" s="152"/>
      <c r="D52" s="151" t="s">
        <v>166</v>
      </c>
      <c r="E52" s="108">
        <f t="shared" ref="E52:G52" si="1">SUM(E10:E51)</f>
        <v>16760</v>
      </c>
      <c r="F52" s="150">
        <f t="shared" si="1"/>
        <v>16760</v>
      </c>
      <c r="G52" s="149">
        <f t="shared" si="1"/>
        <v>149.6</v>
      </c>
      <c r="H52" s="145">
        <f>(G52/F52)*100</f>
        <v>0.89260143198090691</v>
      </c>
    </row>
    <row r="53" spans="1:8" ht="15" customHeight="1" x14ac:dyDescent="0.3">
      <c r="A53" s="52"/>
      <c r="B53" s="52"/>
      <c r="C53" s="52"/>
      <c r="D53" s="56"/>
      <c r="E53" s="54"/>
      <c r="F53" s="54"/>
      <c r="G53" s="115"/>
      <c r="H53" s="115"/>
    </row>
    <row r="54" spans="1:8" ht="15" customHeight="1" x14ac:dyDescent="0.3">
      <c r="A54" s="52"/>
      <c r="B54" s="52"/>
      <c r="C54" s="52"/>
      <c r="D54" s="56"/>
      <c r="E54" s="54"/>
      <c r="F54" s="54"/>
      <c r="G54" s="54"/>
      <c r="H54" s="54"/>
    </row>
    <row r="55" spans="1:8" ht="15" customHeight="1" thickBot="1" x14ac:dyDescent="0.35">
      <c r="A55" s="52"/>
      <c r="B55" s="52"/>
      <c r="C55" s="52"/>
      <c r="D55" s="56"/>
      <c r="E55" s="54"/>
      <c r="F55" s="54"/>
      <c r="G55" s="54"/>
      <c r="H55" s="54"/>
    </row>
    <row r="56" spans="1:8" ht="15.6" x14ac:dyDescent="0.3">
      <c r="A56" s="94" t="s">
        <v>56</v>
      </c>
      <c r="B56" s="94" t="s">
        <v>55</v>
      </c>
      <c r="C56" s="94" t="s">
        <v>54</v>
      </c>
      <c r="D56" s="93" t="s">
        <v>53</v>
      </c>
      <c r="E56" s="92" t="s">
        <v>52</v>
      </c>
      <c r="F56" s="92" t="s">
        <v>52</v>
      </c>
      <c r="G56" s="92" t="s">
        <v>7</v>
      </c>
      <c r="H56" s="92" t="s">
        <v>51</v>
      </c>
    </row>
    <row r="57" spans="1:8" ht="15.75" customHeight="1" thickBot="1" x14ac:dyDescent="0.35">
      <c r="A57" s="91"/>
      <c r="B57" s="91"/>
      <c r="C57" s="91"/>
      <c r="D57" s="90"/>
      <c r="E57" s="88" t="s">
        <v>50</v>
      </c>
      <c r="F57" s="88" t="s">
        <v>49</v>
      </c>
      <c r="G57" s="89" t="s">
        <v>478</v>
      </c>
      <c r="H57" s="88" t="s">
        <v>10</v>
      </c>
    </row>
    <row r="58" spans="1:8" ht="16.5" customHeight="1" thickTop="1" x14ac:dyDescent="0.3">
      <c r="A58" s="148">
        <v>30</v>
      </c>
      <c r="B58" s="114"/>
      <c r="C58" s="114"/>
      <c r="D58" s="113" t="s">
        <v>165</v>
      </c>
      <c r="E58" s="145"/>
      <c r="F58" s="147"/>
      <c r="G58" s="146"/>
      <c r="H58" s="145"/>
    </row>
    <row r="59" spans="1:8" ht="15" customHeight="1" x14ac:dyDescent="0.3">
      <c r="A59" s="136"/>
      <c r="B59" s="123"/>
      <c r="C59" s="123"/>
      <c r="D59" s="123"/>
      <c r="E59" s="49"/>
      <c r="F59" s="68"/>
      <c r="G59" s="67"/>
      <c r="H59" s="49"/>
    </row>
    <row r="60" spans="1:8" ht="15" hidden="1" x14ac:dyDescent="0.25">
      <c r="A60" s="69"/>
      <c r="B60" s="70"/>
      <c r="C60" s="70">
        <v>1361</v>
      </c>
      <c r="D60" s="70" t="s">
        <v>74</v>
      </c>
      <c r="E60" s="137">
        <v>0</v>
      </c>
      <c r="F60" s="68">
        <v>0</v>
      </c>
      <c r="G60" s="67">
        <v>0</v>
      </c>
      <c r="H60" s="49" t="e">
        <f>(#REF!/F60)*100</f>
        <v>#REF!</v>
      </c>
    </row>
    <row r="61" spans="1:8" ht="15" hidden="1" x14ac:dyDescent="0.25">
      <c r="A61" s="69"/>
      <c r="B61" s="70"/>
      <c r="C61" s="70">
        <v>2460</v>
      </c>
      <c r="D61" s="70" t="s">
        <v>164</v>
      </c>
      <c r="E61" s="137"/>
      <c r="F61" s="68">
        <v>0</v>
      </c>
      <c r="G61" s="67">
        <v>0</v>
      </c>
      <c r="H61" s="49" t="e">
        <f>(#REF!/F61)*100</f>
        <v>#REF!</v>
      </c>
    </row>
    <row r="62" spans="1:8" ht="15" hidden="1" x14ac:dyDescent="0.25">
      <c r="A62" s="69">
        <v>98008</v>
      </c>
      <c r="B62" s="70"/>
      <c r="C62" s="70">
        <v>4111</v>
      </c>
      <c r="D62" s="70" t="s">
        <v>163</v>
      </c>
      <c r="E62" s="122"/>
      <c r="F62" s="68">
        <v>0</v>
      </c>
      <c r="G62" s="67">
        <v>0</v>
      </c>
      <c r="H62" s="49" t="e">
        <f>(#REF!/F62)*100</f>
        <v>#REF!</v>
      </c>
    </row>
    <row r="63" spans="1:8" ht="15" hidden="1" customHeight="1" x14ac:dyDescent="0.25">
      <c r="A63" s="69">
        <v>98071</v>
      </c>
      <c r="B63" s="70"/>
      <c r="C63" s="70">
        <v>4111</v>
      </c>
      <c r="D63" s="70" t="s">
        <v>162</v>
      </c>
      <c r="E63" s="137"/>
      <c r="F63" s="68">
        <v>0</v>
      </c>
      <c r="G63" s="67">
        <v>0</v>
      </c>
      <c r="H63" s="49" t="e">
        <f>(#REF!/F63)*100</f>
        <v>#REF!</v>
      </c>
    </row>
    <row r="64" spans="1:8" ht="15" hidden="1" customHeight="1" x14ac:dyDescent="0.25">
      <c r="A64" s="69">
        <v>98187</v>
      </c>
      <c r="B64" s="70"/>
      <c r="C64" s="70">
        <v>4111</v>
      </c>
      <c r="D64" s="70" t="s">
        <v>161</v>
      </c>
      <c r="E64" s="137"/>
      <c r="F64" s="68">
        <v>0</v>
      </c>
      <c r="G64" s="67">
        <v>0</v>
      </c>
      <c r="H64" s="49" t="e">
        <f>(#REF!/F64)*100</f>
        <v>#REF!</v>
      </c>
    </row>
    <row r="65" spans="1:8" ht="15" hidden="1" x14ac:dyDescent="0.25">
      <c r="A65" s="69">
        <v>98348</v>
      </c>
      <c r="B65" s="70"/>
      <c r="C65" s="70">
        <v>4111</v>
      </c>
      <c r="D65" s="70" t="s">
        <v>160</v>
      </c>
      <c r="E65" s="133"/>
      <c r="F65" s="68">
        <v>0</v>
      </c>
      <c r="G65" s="67">
        <v>0</v>
      </c>
      <c r="H65" s="49" t="e">
        <f>(#REF!/F65)*100</f>
        <v>#REF!</v>
      </c>
    </row>
    <row r="66" spans="1:8" ht="15" x14ac:dyDescent="0.25">
      <c r="A66" s="69"/>
      <c r="B66" s="70"/>
      <c r="C66" s="70">
        <v>2460</v>
      </c>
      <c r="D66" s="70" t="s">
        <v>456</v>
      </c>
      <c r="E66" s="122">
        <v>0</v>
      </c>
      <c r="F66" s="68">
        <v>0</v>
      </c>
      <c r="G66" s="67">
        <v>1</v>
      </c>
      <c r="H66" s="49" t="e">
        <f t="shared" ref="H66:H100" si="2">(G66/F66)*100</f>
        <v>#DIV/0!</v>
      </c>
    </row>
    <row r="67" spans="1:8" ht="15" x14ac:dyDescent="0.25">
      <c r="A67" s="69">
        <v>98008</v>
      </c>
      <c r="B67" s="70"/>
      <c r="C67" s="70">
        <v>4111</v>
      </c>
      <c r="D67" s="70" t="s">
        <v>457</v>
      </c>
      <c r="E67" s="137">
        <v>0</v>
      </c>
      <c r="F67" s="68">
        <v>577.20000000000005</v>
      </c>
      <c r="G67" s="67">
        <v>577.20000000000005</v>
      </c>
      <c r="H67" s="49">
        <f t="shared" si="2"/>
        <v>100</v>
      </c>
    </row>
    <row r="68" spans="1:8" ht="15" hidden="1" x14ac:dyDescent="0.25">
      <c r="A68" s="69">
        <v>98071</v>
      </c>
      <c r="B68" s="70"/>
      <c r="C68" s="70">
        <v>4111</v>
      </c>
      <c r="D68" s="70" t="s">
        <v>466</v>
      </c>
      <c r="E68" s="137">
        <v>0</v>
      </c>
      <c r="F68" s="68">
        <v>0</v>
      </c>
      <c r="G68" s="67">
        <v>0</v>
      </c>
      <c r="H68" s="49" t="e">
        <f t="shared" si="2"/>
        <v>#DIV/0!</v>
      </c>
    </row>
    <row r="69" spans="1:8" ht="14.4" hidden="1" customHeight="1" x14ac:dyDescent="0.25">
      <c r="A69" s="70">
        <v>13011</v>
      </c>
      <c r="B69" s="70"/>
      <c r="C69" s="70">
        <v>4116</v>
      </c>
      <c r="D69" s="70" t="s">
        <v>159</v>
      </c>
      <c r="E69" s="137">
        <v>0</v>
      </c>
      <c r="F69" s="68">
        <v>0</v>
      </c>
      <c r="G69" s="67">
        <v>0</v>
      </c>
      <c r="H69" s="49" t="e">
        <f t="shared" si="2"/>
        <v>#DIV/0!</v>
      </c>
    </row>
    <row r="70" spans="1:8" ht="15" hidden="1" x14ac:dyDescent="0.25">
      <c r="A70" s="69">
        <v>13015</v>
      </c>
      <c r="B70" s="70"/>
      <c r="C70" s="70">
        <v>4116</v>
      </c>
      <c r="D70" s="70" t="s">
        <v>158</v>
      </c>
      <c r="E70" s="137">
        <v>0</v>
      </c>
      <c r="F70" s="68">
        <v>0</v>
      </c>
      <c r="G70" s="67">
        <v>0</v>
      </c>
      <c r="H70" s="49" t="e">
        <f t="shared" si="2"/>
        <v>#DIV/0!</v>
      </c>
    </row>
    <row r="71" spans="1:8" ht="15" hidden="1" x14ac:dyDescent="0.25">
      <c r="A71" s="69">
        <v>13015</v>
      </c>
      <c r="B71" s="70"/>
      <c r="C71" s="70">
        <v>4116</v>
      </c>
      <c r="D71" s="70" t="s">
        <v>158</v>
      </c>
      <c r="E71" s="137">
        <v>0</v>
      </c>
      <c r="F71" s="68">
        <v>0</v>
      </c>
      <c r="G71" s="67">
        <v>0</v>
      </c>
      <c r="H71" s="49" t="e">
        <f t="shared" si="2"/>
        <v>#DIV/0!</v>
      </c>
    </row>
    <row r="72" spans="1:8" ht="14.25" hidden="1" customHeight="1" x14ac:dyDescent="0.25">
      <c r="A72" s="69">
        <v>13101</v>
      </c>
      <c r="B72" s="70"/>
      <c r="C72" s="70">
        <v>4116</v>
      </c>
      <c r="D72" s="70" t="s">
        <v>157</v>
      </c>
      <c r="E72" s="137">
        <v>0</v>
      </c>
      <c r="F72" s="68">
        <v>0</v>
      </c>
      <c r="G72" s="67">
        <v>0</v>
      </c>
      <c r="H72" s="49" t="e">
        <f t="shared" si="2"/>
        <v>#DIV/0!</v>
      </c>
    </row>
    <row r="73" spans="1:8" ht="15" x14ac:dyDescent="0.25">
      <c r="A73" s="69">
        <v>13013</v>
      </c>
      <c r="B73" s="70"/>
      <c r="C73" s="70">
        <v>4116</v>
      </c>
      <c r="D73" s="70" t="s">
        <v>323</v>
      </c>
      <c r="E73" s="137">
        <v>5726</v>
      </c>
      <c r="F73" s="68">
        <v>5726</v>
      </c>
      <c r="G73" s="67">
        <v>30</v>
      </c>
      <c r="H73" s="49">
        <f t="shared" si="2"/>
        <v>0.52392595179881241</v>
      </c>
    </row>
    <row r="74" spans="1:8" ht="15" hidden="1" customHeight="1" x14ac:dyDescent="0.25">
      <c r="A74" s="70"/>
      <c r="B74" s="70"/>
      <c r="C74" s="70">
        <v>4116</v>
      </c>
      <c r="D74" s="70" t="s">
        <v>324</v>
      </c>
      <c r="E74" s="137">
        <v>0</v>
      </c>
      <c r="F74" s="68">
        <v>0</v>
      </c>
      <c r="G74" s="67">
        <v>0</v>
      </c>
      <c r="H74" s="49" t="e">
        <f t="shared" si="2"/>
        <v>#DIV/0!</v>
      </c>
    </row>
    <row r="75" spans="1:8" ht="15" hidden="1" customHeight="1" x14ac:dyDescent="0.25">
      <c r="A75" s="70"/>
      <c r="B75" s="70"/>
      <c r="C75" s="70">
        <v>4116</v>
      </c>
      <c r="D75" s="70" t="s">
        <v>324</v>
      </c>
      <c r="E75" s="137">
        <v>0</v>
      </c>
      <c r="F75" s="68">
        <v>0</v>
      </c>
      <c r="G75" s="67">
        <v>0</v>
      </c>
      <c r="H75" s="49" t="e">
        <f t="shared" si="2"/>
        <v>#DIV/0!</v>
      </c>
    </row>
    <row r="76" spans="1:8" ht="15" hidden="1" customHeight="1" x14ac:dyDescent="0.25">
      <c r="A76" s="70"/>
      <c r="B76" s="70"/>
      <c r="C76" s="70">
        <v>4116</v>
      </c>
      <c r="D76" s="70" t="s">
        <v>325</v>
      </c>
      <c r="E76" s="137">
        <v>0</v>
      </c>
      <c r="F76" s="68">
        <v>0</v>
      </c>
      <c r="G76" s="67">
        <v>0</v>
      </c>
      <c r="H76" s="49" t="e">
        <f t="shared" si="2"/>
        <v>#DIV/0!</v>
      </c>
    </row>
    <row r="77" spans="1:8" ht="15" hidden="1" customHeight="1" x14ac:dyDescent="0.25">
      <c r="A77" s="69"/>
      <c r="B77" s="70"/>
      <c r="C77" s="70">
        <v>4132</v>
      </c>
      <c r="D77" s="70" t="s">
        <v>156</v>
      </c>
      <c r="E77" s="137">
        <v>0</v>
      </c>
      <c r="F77" s="68">
        <v>0</v>
      </c>
      <c r="G77" s="67">
        <v>0</v>
      </c>
      <c r="H77" s="49" t="e">
        <f t="shared" si="2"/>
        <v>#DIV/0!</v>
      </c>
    </row>
    <row r="78" spans="1:8" ht="15" hidden="1" customHeight="1" x14ac:dyDescent="0.25">
      <c r="A78" s="69">
        <v>14004</v>
      </c>
      <c r="B78" s="70"/>
      <c r="C78" s="70">
        <v>4122</v>
      </c>
      <c r="D78" s="70" t="s">
        <v>155</v>
      </c>
      <c r="E78" s="137">
        <v>0</v>
      </c>
      <c r="F78" s="68">
        <v>0</v>
      </c>
      <c r="G78" s="67">
        <v>0</v>
      </c>
      <c r="H78" s="49" t="e">
        <f t="shared" si="2"/>
        <v>#DIV/0!</v>
      </c>
    </row>
    <row r="79" spans="1:8" ht="15" hidden="1" x14ac:dyDescent="0.25">
      <c r="A79" s="144"/>
      <c r="B79" s="120"/>
      <c r="C79" s="120">
        <v>4216</v>
      </c>
      <c r="D79" s="120" t="s">
        <v>154</v>
      </c>
      <c r="E79" s="137">
        <v>0</v>
      </c>
      <c r="F79" s="68">
        <v>0</v>
      </c>
      <c r="G79" s="67">
        <v>0</v>
      </c>
      <c r="H79" s="49" t="e">
        <f t="shared" si="2"/>
        <v>#DIV/0!</v>
      </c>
    </row>
    <row r="80" spans="1:8" ht="15" hidden="1" customHeight="1" x14ac:dyDescent="0.25">
      <c r="A80" s="70"/>
      <c r="B80" s="70"/>
      <c r="C80" s="70">
        <v>4216</v>
      </c>
      <c r="D80" s="70" t="s">
        <v>153</v>
      </c>
      <c r="E80" s="137">
        <v>0</v>
      </c>
      <c r="F80" s="68">
        <v>0</v>
      </c>
      <c r="G80" s="67">
        <v>0</v>
      </c>
      <c r="H80" s="49" t="e">
        <f t="shared" si="2"/>
        <v>#DIV/0!</v>
      </c>
    </row>
    <row r="81" spans="1:8" ht="15" hidden="1" customHeight="1" x14ac:dyDescent="0.25">
      <c r="A81" s="70"/>
      <c r="B81" s="70"/>
      <c r="C81" s="70">
        <v>4152</v>
      </c>
      <c r="D81" s="120" t="s">
        <v>188</v>
      </c>
      <c r="E81" s="137">
        <v>0</v>
      </c>
      <c r="F81" s="68">
        <v>0</v>
      </c>
      <c r="G81" s="67">
        <v>0</v>
      </c>
      <c r="H81" s="49" t="e">
        <f t="shared" si="2"/>
        <v>#DIV/0!</v>
      </c>
    </row>
    <row r="82" spans="1:8" ht="15" hidden="1" customHeight="1" x14ac:dyDescent="0.25">
      <c r="A82" s="69">
        <v>617</v>
      </c>
      <c r="B82" s="70"/>
      <c r="C82" s="70">
        <v>4222</v>
      </c>
      <c r="D82" s="70" t="s">
        <v>152</v>
      </c>
      <c r="E82" s="137">
        <v>0</v>
      </c>
      <c r="F82" s="68">
        <v>0</v>
      </c>
      <c r="G82" s="67">
        <v>0</v>
      </c>
      <c r="H82" s="49" t="e">
        <f t="shared" si="2"/>
        <v>#DIV/0!</v>
      </c>
    </row>
    <row r="83" spans="1:8" ht="15" hidden="1" x14ac:dyDescent="0.25">
      <c r="A83" s="69"/>
      <c r="B83" s="70">
        <v>3341</v>
      </c>
      <c r="C83" s="70">
        <v>2111</v>
      </c>
      <c r="D83" s="70" t="s">
        <v>151</v>
      </c>
      <c r="E83" s="137">
        <v>0</v>
      </c>
      <c r="F83" s="68">
        <v>0</v>
      </c>
      <c r="G83" s="67">
        <v>0</v>
      </c>
      <c r="H83" s="49" t="e">
        <f t="shared" si="2"/>
        <v>#DIV/0!</v>
      </c>
    </row>
    <row r="84" spans="1:8" ht="15" x14ac:dyDescent="0.25">
      <c r="A84" s="69"/>
      <c r="B84" s="70">
        <v>3349</v>
      </c>
      <c r="C84" s="70">
        <v>2111</v>
      </c>
      <c r="D84" s="70" t="s">
        <v>326</v>
      </c>
      <c r="E84" s="137">
        <v>960</v>
      </c>
      <c r="F84" s="68">
        <v>960</v>
      </c>
      <c r="G84" s="67">
        <v>191.2</v>
      </c>
      <c r="H84" s="49">
        <f t="shared" si="2"/>
        <v>19.916666666666664</v>
      </c>
    </row>
    <row r="85" spans="1:8" ht="15" hidden="1" x14ac:dyDescent="0.25">
      <c r="A85" s="69"/>
      <c r="B85" s="70">
        <v>5512</v>
      </c>
      <c r="C85" s="70">
        <v>2111</v>
      </c>
      <c r="D85" s="70" t="s">
        <v>150</v>
      </c>
      <c r="E85" s="137">
        <v>0</v>
      </c>
      <c r="F85" s="68">
        <v>0</v>
      </c>
      <c r="G85" s="67">
        <v>0</v>
      </c>
      <c r="H85" s="49" t="e">
        <f t="shared" si="2"/>
        <v>#DIV/0!</v>
      </c>
    </row>
    <row r="86" spans="1:8" ht="15" hidden="1" x14ac:dyDescent="0.25">
      <c r="A86" s="69"/>
      <c r="B86" s="70">
        <v>5512</v>
      </c>
      <c r="C86" s="70">
        <v>2322</v>
      </c>
      <c r="D86" s="70" t="s">
        <v>149</v>
      </c>
      <c r="E86" s="137">
        <v>0</v>
      </c>
      <c r="F86" s="68">
        <v>0</v>
      </c>
      <c r="G86" s="67">
        <v>0</v>
      </c>
      <c r="H86" s="49" t="e">
        <f t="shared" si="2"/>
        <v>#DIV/0!</v>
      </c>
    </row>
    <row r="87" spans="1:8" ht="15" hidden="1" x14ac:dyDescent="0.25">
      <c r="A87" s="69"/>
      <c r="B87" s="70">
        <v>5512</v>
      </c>
      <c r="C87" s="70">
        <v>2324</v>
      </c>
      <c r="D87" s="70" t="s">
        <v>327</v>
      </c>
      <c r="E87" s="137">
        <v>0</v>
      </c>
      <c r="F87" s="68">
        <v>0</v>
      </c>
      <c r="G87" s="67">
        <v>0</v>
      </c>
      <c r="H87" s="49" t="e">
        <f t="shared" si="2"/>
        <v>#DIV/0!</v>
      </c>
    </row>
    <row r="88" spans="1:8" ht="15" hidden="1" x14ac:dyDescent="0.25">
      <c r="A88" s="69"/>
      <c r="B88" s="70">
        <v>5512</v>
      </c>
      <c r="C88" s="70">
        <v>3113</v>
      </c>
      <c r="D88" s="70" t="s">
        <v>328</v>
      </c>
      <c r="E88" s="137">
        <v>0</v>
      </c>
      <c r="F88" s="68">
        <v>0</v>
      </c>
      <c r="G88" s="67">
        <v>0</v>
      </c>
      <c r="H88" s="49" t="e">
        <f t="shared" si="2"/>
        <v>#DIV/0!</v>
      </c>
    </row>
    <row r="89" spans="1:8" ht="15" hidden="1" x14ac:dyDescent="0.25">
      <c r="A89" s="69"/>
      <c r="B89" s="70">
        <v>5512</v>
      </c>
      <c r="C89" s="70">
        <v>3122</v>
      </c>
      <c r="D89" s="70" t="s">
        <v>148</v>
      </c>
      <c r="E89" s="137">
        <v>0</v>
      </c>
      <c r="F89" s="68">
        <v>0</v>
      </c>
      <c r="G89" s="67">
        <v>0</v>
      </c>
      <c r="H89" s="49" t="e">
        <f t="shared" si="2"/>
        <v>#DIV/0!</v>
      </c>
    </row>
    <row r="90" spans="1:8" ht="15" x14ac:dyDescent="0.25">
      <c r="A90" s="69"/>
      <c r="B90" s="70">
        <v>6171</v>
      </c>
      <c r="C90" s="70">
        <v>2111</v>
      </c>
      <c r="D90" s="70" t="s">
        <v>359</v>
      </c>
      <c r="E90" s="137">
        <v>152</v>
      </c>
      <c r="F90" s="68">
        <v>151.19999999999999</v>
      </c>
      <c r="G90" s="67">
        <v>25.2</v>
      </c>
      <c r="H90" s="49">
        <f t="shared" si="2"/>
        <v>16.666666666666668</v>
      </c>
    </row>
    <row r="91" spans="1:8" ht="15" x14ac:dyDescent="0.25">
      <c r="A91" s="69"/>
      <c r="B91" s="70">
        <v>6171</v>
      </c>
      <c r="C91" s="70">
        <v>2132</v>
      </c>
      <c r="D91" s="70" t="s">
        <v>357</v>
      </c>
      <c r="E91" s="137">
        <v>87</v>
      </c>
      <c r="F91" s="68">
        <v>87</v>
      </c>
      <c r="G91" s="67">
        <v>0</v>
      </c>
      <c r="H91" s="49">
        <f t="shared" si="2"/>
        <v>0</v>
      </c>
    </row>
    <row r="92" spans="1:8" ht="15" hidden="1" x14ac:dyDescent="0.25">
      <c r="A92" s="69"/>
      <c r="B92" s="70">
        <v>6171</v>
      </c>
      <c r="C92" s="70">
        <v>2212</v>
      </c>
      <c r="D92" s="70" t="s">
        <v>329</v>
      </c>
      <c r="E92" s="137">
        <v>0</v>
      </c>
      <c r="F92" s="68">
        <v>0</v>
      </c>
      <c r="G92" s="67">
        <v>0</v>
      </c>
      <c r="H92" s="49" t="e">
        <f t="shared" si="2"/>
        <v>#DIV/0!</v>
      </c>
    </row>
    <row r="93" spans="1:8" ht="15" hidden="1" x14ac:dyDescent="0.25">
      <c r="A93" s="69"/>
      <c r="B93" s="70">
        <v>6171</v>
      </c>
      <c r="C93" s="70">
        <v>2133</v>
      </c>
      <c r="D93" s="70" t="s">
        <v>147</v>
      </c>
      <c r="E93" s="137">
        <v>0</v>
      </c>
      <c r="F93" s="68">
        <v>0</v>
      </c>
      <c r="G93" s="67">
        <v>0</v>
      </c>
      <c r="H93" s="49" t="e">
        <f t="shared" si="2"/>
        <v>#DIV/0!</v>
      </c>
    </row>
    <row r="94" spans="1:8" ht="15" hidden="1" x14ac:dyDescent="0.25">
      <c r="A94" s="69"/>
      <c r="B94" s="70">
        <v>6171</v>
      </c>
      <c r="C94" s="70">
        <v>2310</v>
      </c>
      <c r="D94" s="70" t="s">
        <v>146</v>
      </c>
      <c r="E94" s="137">
        <v>0</v>
      </c>
      <c r="F94" s="68">
        <v>0</v>
      </c>
      <c r="G94" s="67">
        <v>0</v>
      </c>
      <c r="H94" s="49" t="e">
        <f t="shared" si="2"/>
        <v>#DIV/0!</v>
      </c>
    </row>
    <row r="95" spans="1:8" ht="15" hidden="1" x14ac:dyDescent="0.25">
      <c r="A95" s="69"/>
      <c r="B95" s="70">
        <v>6171</v>
      </c>
      <c r="C95" s="70">
        <v>2322</v>
      </c>
      <c r="D95" s="70" t="s">
        <v>330</v>
      </c>
      <c r="E95" s="137">
        <v>0</v>
      </c>
      <c r="F95" s="68">
        <v>0</v>
      </c>
      <c r="G95" s="67">
        <v>0</v>
      </c>
      <c r="H95" s="49" t="e">
        <f t="shared" si="2"/>
        <v>#DIV/0!</v>
      </c>
    </row>
    <row r="96" spans="1:8" ht="15" x14ac:dyDescent="0.25">
      <c r="A96" s="69"/>
      <c r="B96" s="70">
        <v>6171</v>
      </c>
      <c r="C96" s="70">
        <v>2324</v>
      </c>
      <c r="D96" s="70" t="s">
        <v>358</v>
      </c>
      <c r="E96" s="137">
        <v>0</v>
      </c>
      <c r="F96" s="68">
        <v>0.8</v>
      </c>
      <c r="G96" s="67">
        <v>61.5</v>
      </c>
      <c r="H96" s="49">
        <f t="shared" si="2"/>
        <v>7687.5</v>
      </c>
    </row>
    <row r="97" spans="1:8" ht="15" hidden="1" x14ac:dyDescent="0.25">
      <c r="A97" s="69"/>
      <c r="B97" s="70">
        <v>6171</v>
      </c>
      <c r="C97" s="70">
        <v>2329</v>
      </c>
      <c r="D97" s="70" t="s">
        <v>145</v>
      </c>
      <c r="E97" s="137">
        <v>0</v>
      </c>
      <c r="F97" s="68">
        <v>0</v>
      </c>
      <c r="G97" s="67">
        <v>0</v>
      </c>
      <c r="H97" s="49" t="e">
        <f t="shared" si="2"/>
        <v>#DIV/0!</v>
      </c>
    </row>
    <row r="98" spans="1:8" ht="15" hidden="1" x14ac:dyDescent="0.25">
      <c r="A98" s="69"/>
      <c r="B98" s="70">
        <v>6409</v>
      </c>
      <c r="C98" s="70">
        <v>2328</v>
      </c>
      <c r="D98" s="70" t="s">
        <v>144</v>
      </c>
      <c r="E98" s="137">
        <v>0</v>
      </c>
      <c r="F98" s="68">
        <v>0</v>
      </c>
      <c r="G98" s="67">
        <v>0</v>
      </c>
      <c r="H98" s="49" t="e">
        <f t="shared" si="2"/>
        <v>#DIV/0!</v>
      </c>
    </row>
    <row r="99" spans="1:8" ht="15" x14ac:dyDescent="0.25">
      <c r="A99" s="69"/>
      <c r="B99" s="70">
        <v>6171</v>
      </c>
      <c r="C99" s="70">
        <v>2329</v>
      </c>
      <c r="D99" s="70" t="s">
        <v>481</v>
      </c>
      <c r="E99" s="137">
        <v>0</v>
      </c>
      <c r="F99" s="68">
        <v>0</v>
      </c>
      <c r="G99" s="67">
        <v>1</v>
      </c>
      <c r="H99" s="49" t="e">
        <f t="shared" si="2"/>
        <v>#DIV/0!</v>
      </c>
    </row>
    <row r="100" spans="1:8" ht="15" x14ac:dyDescent="0.25">
      <c r="A100" s="69"/>
      <c r="B100" s="70">
        <v>6330</v>
      </c>
      <c r="C100" s="70">
        <v>4132</v>
      </c>
      <c r="D100" s="70" t="s">
        <v>77</v>
      </c>
      <c r="E100" s="137">
        <v>0</v>
      </c>
      <c r="F100" s="68">
        <v>0</v>
      </c>
      <c r="G100" s="67">
        <v>646.20000000000005</v>
      </c>
      <c r="H100" s="49" t="e">
        <f t="shared" si="2"/>
        <v>#DIV/0!</v>
      </c>
    </row>
    <row r="101" spans="1:8" ht="15" hidden="1" x14ac:dyDescent="0.25">
      <c r="A101" s="69"/>
      <c r="B101" s="70">
        <v>6409</v>
      </c>
      <c r="C101" s="70">
        <v>2328</v>
      </c>
      <c r="D101" s="70" t="s">
        <v>470</v>
      </c>
      <c r="E101" s="137">
        <v>0</v>
      </c>
      <c r="F101" s="68">
        <v>0</v>
      </c>
      <c r="G101" s="67">
        <v>0</v>
      </c>
      <c r="H101" s="49" t="e">
        <f>(#REF!/F101)*100</f>
        <v>#REF!</v>
      </c>
    </row>
    <row r="102" spans="1:8" ht="15.6" thickBot="1" x14ac:dyDescent="0.3">
      <c r="A102" s="65"/>
      <c r="B102" s="66"/>
      <c r="C102" s="66"/>
      <c r="D102" s="66"/>
      <c r="E102" s="62"/>
      <c r="F102" s="64"/>
      <c r="G102" s="63"/>
      <c r="H102" s="62"/>
    </row>
    <row r="103" spans="1:8" s="51" customFormat="1" ht="21.75" customHeight="1" thickTop="1" thickBot="1" x14ac:dyDescent="0.35">
      <c r="A103" s="143"/>
      <c r="B103" s="61"/>
      <c r="C103" s="61"/>
      <c r="D103" s="106" t="s">
        <v>143</v>
      </c>
      <c r="E103" s="57">
        <f>SUM(E60:E102)</f>
        <v>6925</v>
      </c>
      <c r="F103" s="57">
        <f>SUM(F60:F102)</f>
        <v>7502.2</v>
      </c>
      <c r="G103" s="58">
        <f>SUM(G60:G102)</f>
        <v>1533.3000000000002</v>
      </c>
      <c r="H103" s="49">
        <f>(G103/F103)*100</f>
        <v>20.438004851910112</v>
      </c>
    </row>
    <row r="104" spans="1:8" ht="15" customHeight="1" x14ac:dyDescent="0.3">
      <c r="A104" s="52"/>
      <c r="B104" s="52"/>
      <c r="C104" s="52"/>
      <c r="D104" s="56"/>
      <c r="E104" s="54"/>
      <c r="F104" s="54"/>
      <c r="G104" s="54"/>
      <c r="H104" s="54"/>
    </row>
    <row r="105" spans="1:8" ht="3" customHeight="1" x14ac:dyDescent="0.3">
      <c r="A105" s="52"/>
      <c r="B105" s="52"/>
      <c r="C105" s="52"/>
      <c r="D105" s="56"/>
      <c r="E105" s="54"/>
      <c r="F105" s="54"/>
      <c r="G105" s="54"/>
      <c r="H105" s="54"/>
    </row>
    <row r="106" spans="1:8" ht="12.75" hidden="1" customHeight="1" x14ac:dyDescent="0.3">
      <c r="A106" s="52"/>
      <c r="B106" s="52"/>
      <c r="C106" s="52"/>
      <c r="D106" s="56"/>
      <c r="E106" s="54"/>
      <c r="F106" s="54"/>
      <c r="G106" s="54"/>
      <c r="H106" s="54"/>
    </row>
    <row r="107" spans="1:8" ht="15" customHeight="1" thickBot="1" x14ac:dyDescent="0.35">
      <c r="A107" s="52"/>
      <c r="B107" s="52"/>
      <c r="C107" s="52"/>
      <c r="D107" s="56"/>
      <c r="E107" s="54"/>
      <c r="F107" s="54"/>
      <c r="G107" s="54"/>
      <c r="H107" s="54"/>
    </row>
    <row r="108" spans="1:8" ht="15.6" x14ac:dyDescent="0.3">
      <c r="A108" s="94" t="s">
        <v>56</v>
      </c>
      <c r="B108" s="94" t="s">
        <v>55</v>
      </c>
      <c r="C108" s="94" t="s">
        <v>54</v>
      </c>
      <c r="D108" s="93" t="s">
        <v>53</v>
      </c>
      <c r="E108" s="92" t="s">
        <v>52</v>
      </c>
      <c r="F108" s="92" t="s">
        <v>52</v>
      </c>
      <c r="G108" s="92" t="s">
        <v>7</v>
      </c>
      <c r="H108" s="92" t="s">
        <v>51</v>
      </c>
    </row>
    <row r="109" spans="1:8" ht="15.75" customHeight="1" thickBot="1" x14ac:dyDescent="0.35">
      <c r="A109" s="91"/>
      <c r="B109" s="91"/>
      <c r="C109" s="91"/>
      <c r="D109" s="90"/>
      <c r="E109" s="88" t="s">
        <v>50</v>
      </c>
      <c r="F109" s="88" t="s">
        <v>49</v>
      </c>
      <c r="G109" s="89" t="s">
        <v>478</v>
      </c>
      <c r="H109" s="88" t="s">
        <v>10</v>
      </c>
    </row>
    <row r="110" spans="1:8" ht="16.5" customHeight="1" thickTop="1" x14ac:dyDescent="0.3">
      <c r="A110" s="114">
        <v>50</v>
      </c>
      <c r="B110" s="114"/>
      <c r="C110" s="114"/>
      <c r="D110" s="113" t="s">
        <v>142</v>
      </c>
      <c r="E110" s="110"/>
      <c r="F110" s="112"/>
      <c r="G110" s="111"/>
      <c r="H110" s="110"/>
    </row>
    <row r="111" spans="1:8" ht="15" customHeight="1" x14ac:dyDescent="0.3">
      <c r="A111" s="70"/>
      <c r="B111" s="70"/>
      <c r="C111" s="70"/>
      <c r="D111" s="123"/>
      <c r="E111" s="49"/>
      <c r="F111" s="68"/>
      <c r="G111" s="67"/>
      <c r="H111" s="49"/>
    </row>
    <row r="112" spans="1:8" ht="15" hidden="1" x14ac:dyDescent="0.25">
      <c r="A112" s="70"/>
      <c r="B112" s="70"/>
      <c r="C112" s="70">
        <v>1361</v>
      </c>
      <c r="D112" s="70" t="s">
        <v>74</v>
      </c>
      <c r="E112" s="137">
        <v>0</v>
      </c>
      <c r="F112" s="68">
        <v>0</v>
      </c>
      <c r="G112" s="67">
        <v>0</v>
      </c>
      <c r="H112" s="49" t="e">
        <f>(#REF!/F112)*100</f>
        <v>#REF!</v>
      </c>
    </row>
    <row r="113" spans="1:8" ht="15" hidden="1" x14ac:dyDescent="0.25">
      <c r="A113" s="70"/>
      <c r="B113" s="70"/>
      <c r="C113" s="70">
        <v>2451</v>
      </c>
      <c r="D113" s="70" t="s">
        <v>141</v>
      </c>
      <c r="E113" s="137">
        <v>0</v>
      </c>
      <c r="F113" s="68">
        <v>0</v>
      </c>
      <c r="G113" s="67">
        <v>0</v>
      </c>
      <c r="H113" s="49" t="e">
        <f>(#REF!/F113)*100</f>
        <v>#REF!</v>
      </c>
    </row>
    <row r="114" spans="1:8" ht="15" hidden="1" x14ac:dyDescent="0.25">
      <c r="A114" s="70">
        <v>13010</v>
      </c>
      <c r="B114" s="70"/>
      <c r="C114" s="70">
        <v>4116</v>
      </c>
      <c r="D114" s="70" t="s">
        <v>140</v>
      </c>
      <c r="E114" s="137">
        <v>0</v>
      </c>
      <c r="F114" s="68">
        <v>0</v>
      </c>
      <c r="G114" s="67">
        <v>0</v>
      </c>
      <c r="H114" s="49" t="e">
        <f>(#REF!/F114)*100</f>
        <v>#REF!</v>
      </c>
    </row>
    <row r="115" spans="1:8" ht="15" hidden="1" x14ac:dyDescent="0.25">
      <c r="A115" s="70">
        <v>434</v>
      </c>
      <c r="B115" s="70"/>
      <c r="C115" s="70">
        <v>4122</v>
      </c>
      <c r="D115" s="70" t="s">
        <v>139</v>
      </c>
      <c r="E115" s="137">
        <v>0</v>
      </c>
      <c r="F115" s="68">
        <v>0</v>
      </c>
      <c r="G115" s="67">
        <v>0</v>
      </c>
      <c r="H115" s="49" t="e">
        <f>(#REF!/F115)*100</f>
        <v>#REF!</v>
      </c>
    </row>
    <row r="116" spans="1:8" ht="15" hidden="1" x14ac:dyDescent="0.25">
      <c r="A116" s="70">
        <v>13305</v>
      </c>
      <c r="B116" s="70"/>
      <c r="C116" s="70">
        <v>4116</v>
      </c>
      <c r="D116" s="70" t="s">
        <v>138</v>
      </c>
      <c r="E116" s="137">
        <v>0</v>
      </c>
      <c r="F116" s="68">
        <v>0</v>
      </c>
      <c r="G116" s="67">
        <v>0</v>
      </c>
      <c r="H116" s="49" t="e">
        <f>(#REF!/F116)*100</f>
        <v>#REF!</v>
      </c>
    </row>
    <row r="117" spans="1:8" ht="15" x14ac:dyDescent="0.25">
      <c r="A117" s="69">
        <v>33063</v>
      </c>
      <c r="B117" s="70"/>
      <c r="C117" s="70">
        <v>4116</v>
      </c>
      <c r="D117" s="70" t="s">
        <v>331</v>
      </c>
      <c r="E117" s="137">
        <v>0</v>
      </c>
      <c r="F117" s="68">
        <v>305</v>
      </c>
      <c r="G117" s="67">
        <v>304.89999999999998</v>
      </c>
      <c r="H117" s="49">
        <f t="shared" ref="H117:H167" si="3">(G117/F117)*100</f>
        <v>99.967213114754088</v>
      </c>
    </row>
    <row r="118" spans="1:8" ht="15" hidden="1" x14ac:dyDescent="0.25">
      <c r="A118" s="69">
        <v>34070</v>
      </c>
      <c r="B118" s="70"/>
      <c r="C118" s="70">
        <v>4116</v>
      </c>
      <c r="D118" s="70" t="s">
        <v>441</v>
      </c>
      <c r="E118" s="137">
        <v>0</v>
      </c>
      <c r="F118" s="68">
        <v>0</v>
      </c>
      <c r="G118" s="67">
        <v>0</v>
      </c>
      <c r="H118" s="49" t="e">
        <f t="shared" si="3"/>
        <v>#DIV/0!</v>
      </c>
    </row>
    <row r="119" spans="1:8" ht="15" hidden="1" x14ac:dyDescent="0.25">
      <c r="A119" s="70"/>
      <c r="B119" s="70"/>
      <c r="C119" s="70">
        <v>4116</v>
      </c>
      <c r="D119" s="70" t="s">
        <v>332</v>
      </c>
      <c r="E119" s="137">
        <v>0</v>
      </c>
      <c r="F119" s="68">
        <v>0</v>
      </c>
      <c r="G119" s="67">
        <v>0</v>
      </c>
      <c r="H119" s="49" t="e">
        <f t="shared" si="3"/>
        <v>#DIV/0!</v>
      </c>
    </row>
    <row r="120" spans="1:8" ht="15" hidden="1" x14ac:dyDescent="0.25">
      <c r="A120" s="70"/>
      <c r="B120" s="70"/>
      <c r="C120" s="70">
        <v>4116</v>
      </c>
      <c r="D120" s="70" t="s">
        <v>332</v>
      </c>
      <c r="E120" s="137">
        <v>0</v>
      </c>
      <c r="F120" s="68">
        <v>0</v>
      </c>
      <c r="G120" s="67">
        <v>0</v>
      </c>
      <c r="H120" s="49" t="e">
        <f t="shared" si="3"/>
        <v>#DIV/0!</v>
      </c>
    </row>
    <row r="121" spans="1:8" ht="15" hidden="1" x14ac:dyDescent="0.25">
      <c r="A121" s="70"/>
      <c r="B121" s="70"/>
      <c r="C121" s="70">
        <v>4116</v>
      </c>
      <c r="D121" s="70" t="s">
        <v>332</v>
      </c>
      <c r="E121" s="137">
        <v>0</v>
      </c>
      <c r="F121" s="68">
        <v>0</v>
      </c>
      <c r="G121" s="67">
        <v>0</v>
      </c>
      <c r="H121" s="49" t="e">
        <f t="shared" si="3"/>
        <v>#DIV/0!</v>
      </c>
    </row>
    <row r="122" spans="1:8" ht="15" hidden="1" x14ac:dyDescent="0.25">
      <c r="A122" s="69"/>
      <c r="B122" s="70"/>
      <c r="C122" s="70">
        <v>4116</v>
      </c>
      <c r="D122" s="70" t="s">
        <v>332</v>
      </c>
      <c r="E122" s="137">
        <v>0</v>
      </c>
      <c r="F122" s="68">
        <v>0</v>
      </c>
      <c r="G122" s="67">
        <v>0</v>
      </c>
      <c r="H122" s="49" t="e">
        <f t="shared" si="3"/>
        <v>#DIV/0!</v>
      </c>
    </row>
    <row r="123" spans="1:8" ht="15" hidden="1" x14ac:dyDescent="0.25">
      <c r="A123" s="70"/>
      <c r="B123" s="70"/>
      <c r="C123" s="70">
        <v>4116</v>
      </c>
      <c r="D123" s="70" t="s">
        <v>333</v>
      </c>
      <c r="E123" s="137">
        <v>0</v>
      </c>
      <c r="F123" s="68">
        <v>0</v>
      </c>
      <c r="G123" s="67">
        <v>0</v>
      </c>
      <c r="H123" s="49" t="e">
        <f t="shared" si="3"/>
        <v>#DIV/0!</v>
      </c>
    </row>
    <row r="124" spans="1:8" ht="15" x14ac:dyDescent="0.25">
      <c r="A124" s="70"/>
      <c r="B124" s="70"/>
      <c r="C124" s="70">
        <v>4121</v>
      </c>
      <c r="D124" s="70" t="s">
        <v>482</v>
      </c>
      <c r="E124" s="137">
        <v>34</v>
      </c>
      <c r="F124" s="68">
        <v>34</v>
      </c>
      <c r="G124" s="67">
        <v>2</v>
      </c>
      <c r="H124" s="49">
        <f t="shared" si="3"/>
        <v>5.8823529411764701</v>
      </c>
    </row>
    <row r="125" spans="1:8" ht="15" hidden="1" x14ac:dyDescent="0.25">
      <c r="A125" s="69">
        <v>341</v>
      </c>
      <c r="B125" s="70"/>
      <c r="C125" s="70">
        <v>4122</v>
      </c>
      <c r="D125" s="70" t="s">
        <v>458</v>
      </c>
      <c r="E125" s="137">
        <v>0</v>
      </c>
      <c r="F125" s="68">
        <v>0</v>
      </c>
      <c r="G125" s="67">
        <v>0</v>
      </c>
      <c r="H125" s="49" t="e">
        <f t="shared" si="3"/>
        <v>#DIV/0!</v>
      </c>
    </row>
    <row r="126" spans="1:8" ht="15" hidden="1" x14ac:dyDescent="0.25">
      <c r="A126" s="70">
        <v>431</v>
      </c>
      <c r="B126" s="70"/>
      <c r="C126" s="70">
        <v>4122</v>
      </c>
      <c r="D126" s="70" t="s">
        <v>426</v>
      </c>
      <c r="E126" s="137">
        <v>0</v>
      </c>
      <c r="F126" s="68">
        <v>0</v>
      </c>
      <c r="G126" s="67">
        <v>0</v>
      </c>
      <c r="H126" s="49" t="e">
        <f t="shared" si="3"/>
        <v>#DIV/0!</v>
      </c>
    </row>
    <row r="127" spans="1:8" ht="15" hidden="1" x14ac:dyDescent="0.25">
      <c r="A127" s="70">
        <v>435</v>
      </c>
      <c r="B127" s="70"/>
      <c r="C127" s="70">
        <v>4122</v>
      </c>
      <c r="D127" s="70" t="s">
        <v>427</v>
      </c>
      <c r="E127" s="137">
        <v>0</v>
      </c>
      <c r="F127" s="68">
        <v>0</v>
      </c>
      <c r="G127" s="67">
        <v>0</v>
      </c>
      <c r="H127" s="49" t="e">
        <f t="shared" si="3"/>
        <v>#DIV/0!</v>
      </c>
    </row>
    <row r="128" spans="1:8" ht="15" hidden="1" x14ac:dyDescent="0.25">
      <c r="A128" s="70">
        <v>214</v>
      </c>
      <c r="B128" s="70"/>
      <c r="C128" s="70">
        <v>4122</v>
      </c>
      <c r="D128" s="70" t="s">
        <v>451</v>
      </c>
      <c r="E128" s="137">
        <v>0</v>
      </c>
      <c r="F128" s="68">
        <v>0</v>
      </c>
      <c r="G128" s="67">
        <v>0</v>
      </c>
      <c r="H128" s="49" t="e">
        <f t="shared" si="3"/>
        <v>#DIV/0!</v>
      </c>
    </row>
    <row r="129" spans="1:8" ht="15" hidden="1" x14ac:dyDescent="0.25">
      <c r="A129" s="70">
        <v>331</v>
      </c>
      <c r="B129" s="70"/>
      <c r="C129" s="70">
        <v>4122</v>
      </c>
      <c r="D129" s="70" t="s">
        <v>452</v>
      </c>
      <c r="E129" s="137">
        <v>0</v>
      </c>
      <c r="F129" s="68">
        <v>0</v>
      </c>
      <c r="G129" s="67">
        <v>0</v>
      </c>
      <c r="H129" s="49" t="e">
        <f t="shared" si="3"/>
        <v>#DIV/0!</v>
      </c>
    </row>
    <row r="130" spans="1:8" ht="15" hidden="1" x14ac:dyDescent="0.25">
      <c r="A130" s="69">
        <v>13305</v>
      </c>
      <c r="B130" s="70"/>
      <c r="C130" s="70">
        <v>4122</v>
      </c>
      <c r="D130" s="70" t="s">
        <v>430</v>
      </c>
      <c r="E130" s="137">
        <v>0</v>
      </c>
      <c r="F130" s="68">
        <v>0</v>
      </c>
      <c r="G130" s="67">
        <v>0</v>
      </c>
      <c r="H130" s="49" t="e">
        <f t="shared" si="3"/>
        <v>#DIV/0!</v>
      </c>
    </row>
    <row r="131" spans="1:8" ht="15" x14ac:dyDescent="0.25">
      <c r="A131" s="70">
        <v>13014</v>
      </c>
      <c r="B131" s="70"/>
      <c r="C131" s="70">
        <v>4122</v>
      </c>
      <c r="D131" s="70" t="s">
        <v>483</v>
      </c>
      <c r="E131" s="137">
        <v>0</v>
      </c>
      <c r="F131" s="68">
        <v>69</v>
      </c>
      <c r="G131" s="67">
        <v>68.900000000000006</v>
      </c>
      <c r="H131" s="49">
        <f t="shared" si="3"/>
        <v>99.855072463768124</v>
      </c>
    </row>
    <row r="132" spans="1:8" ht="15" hidden="1" x14ac:dyDescent="0.25">
      <c r="A132" s="70"/>
      <c r="B132" s="70"/>
      <c r="C132" s="70">
        <v>4122</v>
      </c>
      <c r="D132" s="70" t="s">
        <v>336</v>
      </c>
      <c r="E132" s="137">
        <v>0</v>
      </c>
      <c r="F132" s="68">
        <v>0</v>
      </c>
      <c r="G132" s="67">
        <v>0</v>
      </c>
      <c r="H132" s="49" t="e">
        <f t="shared" si="3"/>
        <v>#DIV/0!</v>
      </c>
    </row>
    <row r="133" spans="1:8" ht="15" hidden="1" x14ac:dyDescent="0.25">
      <c r="A133" s="70"/>
      <c r="B133" s="70"/>
      <c r="C133" s="70">
        <v>4122</v>
      </c>
      <c r="D133" s="70" t="s">
        <v>335</v>
      </c>
      <c r="E133" s="137">
        <v>0</v>
      </c>
      <c r="F133" s="68">
        <v>0</v>
      </c>
      <c r="G133" s="67">
        <v>0</v>
      </c>
      <c r="H133" s="49" t="e">
        <f t="shared" si="3"/>
        <v>#DIV/0!</v>
      </c>
    </row>
    <row r="134" spans="1:8" ht="15" hidden="1" x14ac:dyDescent="0.25">
      <c r="A134" s="69"/>
      <c r="B134" s="70"/>
      <c r="C134" s="70">
        <v>4122</v>
      </c>
      <c r="D134" s="70" t="s">
        <v>334</v>
      </c>
      <c r="E134" s="137">
        <v>0</v>
      </c>
      <c r="F134" s="68">
        <v>0</v>
      </c>
      <c r="G134" s="67">
        <v>0</v>
      </c>
      <c r="H134" s="49" t="e">
        <f t="shared" si="3"/>
        <v>#DIV/0!</v>
      </c>
    </row>
    <row r="135" spans="1:8" ht="15" hidden="1" x14ac:dyDescent="0.25">
      <c r="A135" s="70"/>
      <c r="B135" s="70"/>
      <c r="C135" s="70">
        <v>4122</v>
      </c>
      <c r="D135" s="70" t="s">
        <v>335</v>
      </c>
      <c r="E135" s="137">
        <v>0</v>
      </c>
      <c r="F135" s="68">
        <v>0</v>
      </c>
      <c r="G135" s="67">
        <v>0</v>
      </c>
      <c r="H135" s="49" t="e">
        <f t="shared" si="3"/>
        <v>#DIV/0!</v>
      </c>
    </row>
    <row r="136" spans="1:8" ht="15" hidden="1" x14ac:dyDescent="0.25">
      <c r="A136" s="69">
        <v>33500</v>
      </c>
      <c r="B136" s="70"/>
      <c r="C136" s="70">
        <v>4216</v>
      </c>
      <c r="D136" s="70" t="s">
        <v>463</v>
      </c>
      <c r="E136" s="137">
        <v>0</v>
      </c>
      <c r="F136" s="68">
        <v>0</v>
      </c>
      <c r="G136" s="67">
        <v>0</v>
      </c>
      <c r="H136" s="49" t="e">
        <f t="shared" si="3"/>
        <v>#DIV/0!</v>
      </c>
    </row>
    <row r="137" spans="1:8" ht="15" hidden="1" x14ac:dyDescent="0.25">
      <c r="A137" s="69"/>
      <c r="B137" s="70"/>
      <c r="C137" s="70"/>
      <c r="D137" s="70"/>
      <c r="E137" s="137">
        <v>0</v>
      </c>
      <c r="F137" s="68">
        <v>0</v>
      </c>
      <c r="G137" s="67">
        <v>0</v>
      </c>
      <c r="H137" s="49" t="e">
        <f t="shared" si="3"/>
        <v>#DIV/0!</v>
      </c>
    </row>
    <row r="138" spans="1:8" ht="15" hidden="1" x14ac:dyDescent="0.25">
      <c r="A138" s="69"/>
      <c r="B138" s="70">
        <v>2143</v>
      </c>
      <c r="C138" s="70">
        <v>2324</v>
      </c>
      <c r="D138" s="70" t="s">
        <v>172</v>
      </c>
      <c r="E138" s="137">
        <v>0</v>
      </c>
      <c r="F138" s="68">
        <v>0</v>
      </c>
      <c r="G138" s="67">
        <v>0</v>
      </c>
      <c r="H138" s="49" t="e">
        <f t="shared" si="3"/>
        <v>#DIV/0!</v>
      </c>
    </row>
    <row r="139" spans="1:8" ht="15" hidden="1" x14ac:dyDescent="0.25">
      <c r="A139" s="70"/>
      <c r="B139" s="70">
        <v>3111</v>
      </c>
      <c r="C139" s="70">
        <v>2122</v>
      </c>
      <c r="D139" s="70" t="s">
        <v>464</v>
      </c>
      <c r="E139" s="137">
        <v>0</v>
      </c>
      <c r="F139" s="68">
        <v>0</v>
      </c>
      <c r="G139" s="67">
        <v>0</v>
      </c>
      <c r="H139" s="49" t="e">
        <f t="shared" si="3"/>
        <v>#DIV/0!</v>
      </c>
    </row>
    <row r="140" spans="1:8" ht="18" customHeight="1" x14ac:dyDescent="0.25">
      <c r="A140" s="70"/>
      <c r="B140" s="70">
        <v>3113</v>
      </c>
      <c r="C140" s="70">
        <v>2119</v>
      </c>
      <c r="D140" s="70" t="s">
        <v>137</v>
      </c>
      <c r="E140" s="137">
        <v>140</v>
      </c>
      <c r="F140" s="68">
        <v>140</v>
      </c>
      <c r="G140" s="67">
        <v>0</v>
      </c>
      <c r="H140" s="49">
        <f t="shared" si="3"/>
        <v>0</v>
      </c>
    </row>
    <row r="141" spans="1:8" ht="18.600000000000001" hidden="1" customHeight="1" x14ac:dyDescent="0.25">
      <c r="A141" s="70"/>
      <c r="B141" s="70">
        <v>3113</v>
      </c>
      <c r="C141" s="70">
        <v>2122</v>
      </c>
      <c r="D141" s="70" t="s">
        <v>337</v>
      </c>
      <c r="E141" s="137">
        <v>0</v>
      </c>
      <c r="F141" s="68">
        <v>0</v>
      </c>
      <c r="G141" s="67">
        <v>0</v>
      </c>
      <c r="H141" s="49" t="e">
        <f t="shared" si="3"/>
        <v>#DIV/0!</v>
      </c>
    </row>
    <row r="142" spans="1:8" ht="18" hidden="1" customHeight="1" x14ac:dyDescent="0.25">
      <c r="A142" s="70">
        <v>4209</v>
      </c>
      <c r="B142" s="70">
        <v>3113</v>
      </c>
      <c r="C142" s="70">
        <v>2229</v>
      </c>
      <c r="D142" s="70" t="s">
        <v>471</v>
      </c>
      <c r="E142" s="137">
        <v>0</v>
      </c>
      <c r="F142" s="68">
        <v>0</v>
      </c>
      <c r="G142" s="67">
        <v>0</v>
      </c>
      <c r="H142" s="49" t="e">
        <f t="shared" si="3"/>
        <v>#DIV/0!</v>
      </c>
    </row>
    <row r="143" spans="1:8" ht="15" x14ac:dyDescent="0.25">
      <c r="A143" s="70"/>
      <c r="B143" s="70">
        <v>3313</v>
      </c>
      <c r="C143" s="70">
        <v>2132</v>
      </c>
      <c r="D143" s="70" t="s">
        <v>136</v>
      </c>
      <c r="E143" s="137">
        <v>332</v>
      </c>
      <c r="F143" s="68">
        <v>332</v>
      </c>
      <c r="G143" s="67">
        <v>0</v>
      </c>
      <c r="H143" s="49">
        <f t="shared" si="3"/>
        <v>0</v>
      </c>
    </row>
    <row r="144" spans="1:8" ht="15" x14ac:dyDescent="0.25">
      <c r="A144" s="70"/>
      <c r="B144" s="70">
        <v>3313</v>
      </c>
      <c r="C144" s="70">
        <v>2133</v>
      </c>
      <c r="D144" s="70" t="s">
        <v>135</v>
      </c>
      <c r="E144" s="137">
        <v>18</v>
      </c>
      <c r="F144" s="68">
        <v>18</v>
      </c>
      <c r="G144" s="67">
        <v>0</v>
      </c>
      <c r="H144" s="49">
        <f t="shared" si="3"/>
        <v>0</v>
      </c>
    </row>
    <row r="145" spans="1:8" ht="15" hidden="1" customHeight="1" x14ac:dyDescent="0.25">
      <c r="A145" s="70"/>
      <c r="B145" s="70">
        <v>3399</v>
      </c>
      <c r="C145" s="70">
        <v>2133</v>
      </c>
      <c r="D145" s="70" t="s">
        <v>134</v>
      </c>
      <c r="E145" s="137">
        <v>0</v>
      </c>
      <c r="F145" s="68"/>
      <c r="G145" s="67">
        <v>0</v>
      </c>
      <c r="H145" s="49" t="e">
        <f t="shared" si="3"/>
        <v>#DIV/0!</v>
      </c>
    </row>
    <row r="146" spans="1:8" ht="15" hidden="1" customHeight="1" x14ac:dyDescent="0.25">
      <c r="A146" s="70"/>
      <c r="B146" s="70">
        <v>3399</v>
      </c>
      <c r="C146" s="70">
        <v>2324</v>
      </c>
      <c r="D146" s="70" t="s">
        <v>133</v>
      </c>
      <c r="E146" s="137">
        <v>0</v>
      </c>
      <c r="F146" s="68"/>
      <c r="G146" s="67">
        <v>0</v>
      </c>
      <c r="H146" s="49" t="e">
        <f t="shared" si="3"/>
        <v>#DIV/0!</v>
      </c>
    </row>
    <row r="147" spans="1:8" ht="15" x14ac:dyDescent="0.25">
      <c r="A147" s="70"/>
      <c r="B147" s="70">
        <v>3412</v>
      </c>
      <c r="C147" s="70">
        <v>2324</v>
      </c>
      <c r="D147" s="70" t="s">
        <v>339</v>
      </c>
      <c r="E147" s="137">
        <v>0</v>
      </c>
      <c r="F147" s="68">
        <v>2</v>
      </c>
      <c r="G147" s="67">
        <v>1.1000000000000001</v>
      </c>
      <c r="H147" s="49">
        <f t="shared" si="3"/>
        <v>55.000000000000007</v>
      </c>
    </row>
    <row r="148" spans="1:8" ht="15" hidden="1" x14ac:dyDescent="0.25">
      <c r="A148" s="70"/>
      <c r="B148" s="70">
        <v>3412</v>
      </c>
      <c r="C148" s="70">
        <v>3113</v>
      </c>
      <c r="D148" s="70" t="s">
        <v>472</v>
      </c>
      <c r="E148" s="137">
        <v>0</v>
      </c>
      <c r="F148" s="68">
        <v>0</v>
      </c>
      <c r="G148" s="67">
        <v>0</v>
      </c>
      <c r="H148" s="49" t="e">
        <f t="shared" si="3"/>
        <v>#DIV/0!</v>
      </c>
    </row>
    <row r="149" spans="1:8" ht="15" customHeight="1" x14ac:dyDescent="0.25">
      <c r="A149" s="70"/>
      <c r="B149" s="70">
        <v>3599</v>
      </c>
      <c r="C149" s="70">
        <v>2324</v>
      </c>
      <c r="D149" s="70" t="s">
        <v>338</v>
      </c>
      <c r="E149" s="137">
        <v>5</v>
      </c>
      <c r="F149" s="68">
        <v>5</v>
      </c>
      <c r="G149" s="67">
        <v>0.1</v>
      </c>
      <c r="H149" s="49">
        <f t="shared" si="3"/>
        <v>2</v>
      </c>
    </row>
    <row r="150" spans="1:8" ht="15" hidden="1" customHeight="1" x14ac:dyDescent="0.25">
      <c r="A150" s="70"/>
      <c r="B150" s="70">
        <v>3612</v>
      </c>
      <c r="C150" s="70">
        <v>2132</v>
      </c>
      <c r="D150" s="70" t="s">
        <v>468</v>
      </c>
      <c r="E150" s="137">
        <v>0</v>
      </c>
      <c r="F150" s="68">
        <v>0</v>
      </c>
      <c r="G150" s="67">
        <v>0</v>
      </c>
      <c r="H150" s="49" t="e">
        <f t="shared" si="3"/>
        <v>#DIV/0!</v>
      </c>
    </row>
    <row r="151" spans="1:8" ht="15" customHeight="1" x14ac:dyDescent="0.25">
      <c r="A151" s="70"/>
      <c r="B151" s="70">
        <v>4171</v>
      </c>
      <c r="C151" s="70">
        <v>2229</v>
      </c>
      <c r="D151" s="70" t="s">
        <v>132</v>
      </c>
      <c r="E151" s="137">
        <v>6</v>
      </c>
      <c r="F151" s="68">
        <v>4</v>
      </c>
      <c r="G151" s="67">
        <v>2.1</v>
      </c>
      <c r="H151" s="49">
        <f t="shared" si="3"/>
        <v>52.5</v>
      </c>
    </row>
    <row r="152" spans="1:8" ht="15" hidden="1" customHeight="1" x14ac:dyDescent="0.25">
      <c r="A152" s="70"/>
      <c r="B152" s="70">
        <v>4179</v>
      </c>
      <c r="C152" s="70">
        <v>2229</v>
      </c>
      <c r="D152" s="70" t="s">
        <v>131</v>
      </c>
      <c r="E152" s="137">
        <v>0</v>
      </c>
      <c r="F152" s="68">
        <v>0</v>
      </c>
      <c r="G152" s="67">
        <v>0</v>
      </c>
      <c r="H152" s="49" t="e">
        <f t="shared" si="3"/>
        <v>#DIV/0!</v>
      </c>
    </row>
    <row r="153" spans="1:8" ht="15" hidden="1" x14ac:dyDescent="0.25">
      <c r="A153" s="70"/>
      <c r="B153" s="70">
        <v>4195</v>
      </c>
      <c r="C153" s="70">
        <v>2229</v>
      </c>
      <c r="D153" s="70" t="s">
        <v>130</v>
      </c>
      <c r="E153" s="137">
        <v>0</v>
      </c>
      <c r="F153" s="68">
        <v>0</v>
      </c>
      <c r="G153" s="67">
        <v>0</v>
      </c>
      <c r="H153" s="49" t="e">
        <f t="shared" si="3"/>
        <v>#DIV/0!</v>
      </c>
    </row>
    <row r="154" spans="1:8" ht="15" hidden="1" x14ac:dyDescent="0.25">
      <c r="A154" s="70"/>
      <c r="B154" s="70">
        <v>4329</v>
      </c>
      <c r="C154" s="70">
        <v>2229</v>
      </c>
      <c r="D154" s="70" t="s">
        <v>129</v>
      </c>
      <c r="E154" s="137">
        <v>0</v>
      </c>
      <c r="F154" s="68">
        <v>0</v>
      </c>
      <c r="G154" s="67">
        <v>0</v>
      </c>
      <c r="H154" s="49" t="e">
        <f t="shared" si="3"/>
        <v>#DIV/0!</v>
      </c>
    </row>
    <row r="155" spans="1:8" ht="15" hidden="1" x14ac:dyDescent="0.25">
      <c r="A155" s="70"/>
      <c r="B155" s="70">
        <v>4329</v>
      </c>
      <c r="C155" s="70">
        <v>2324</v>
      </c>
      <c r="D155" s="70" t="s">
        <v>128</v>
      </c>
      <c r="E155" s="137">
        <v>0</v>
      </c>
      <c r="F155" s="68">
        <v>0</v>
      </c>
      <c r="G155" s="67">
        <v>0</v>
      </c>
      <c r="H155" s="49" t="e">
        <f t="shared" si="3"/>
        <v>#DIV/0!</v>
      </c>
    </row>
    <row r="156" spans="1:8" ht="15" hidden="1" x14ac:dyDescent="0.25">
      <c r="A156" s="70"/>
      <c r="B156" s="70">
        <v>4342</v>
      </c>
      <c r="C156" s="70">
        <v>2324</v>
      </c>
      <c r="D156" s="70" t="s">
        <v>127</v>
      </c>
      <c r="E156" s="137">
        <v>0</v>
      </c>
      <c r="F156" s="68">
        <v>0</v>
      </c>
      <c r="G156" s="67">
        <v>0</v>
      </c>
      <c r="H156" s="49" t="e">
        <f t="shared" si="3"/>
        <v>#DIV/0!</v>
      </c>
    </row>
    <row r="157" spans="1:8" ht="15" hidden="1" x14ac:dyDescent="0.25">
      <c r="A157" s="70"/>
      <c r="B157" s="70">
        <v>4349</v>
      </c>
      <c r="C157" s="70">
        <v>2229</v>
      </c>
      <c r="D157" s="70" t="s">
        <v>126</v>
      </c>
      <c r="E157" s="137">
        <v>0</v>
      </c>
      <c r="F157" s="68">
        <v>0</v>
      </c>
      <c r="G157" s="67">
        <v>0</v>
      </c>
      <c r="H157" s="49" t="e">
        <f t="shared" si="3"/>
        <v>#DIV/0!</v>
      </c>
    </row>
    <row r="158" spans="1:8" ht="15" hidden="1" x14ac:dyDescent="0.25">
      <c r="A158" s="70"/>
      <c r="B158" s="70">
        <v>4399</v>
      </c>
      <c r="C158" s="70">
        <v>2111</v>
      </c>
      <c r="D158" s="70" t="s">
        <v>125</v>
      </c>
      <c r="E158" s="137">
        <v>0</v>
      </c>
      <c r="F158" s="68">
        <v>0</v>
      </c>
      <c r="G158" s="67">
        <v>0</v>
      </c>
      <c r="H158" s="49" t="e">
        <f t="shared" si="3"/>
        <v>#DIV/0!</v>
      </c>
    </row>
    <row r="159" spans="1:8" ht="15" hidden="1" x14ac:dyDescent="0.25">
      <c r="A159" s="70"/>
      <c r="B159" s="70">
        <v>6171</v>
      </c>
      <c r="C159" s="70">
        <v>2111</v>
      </c>
      <c r="D159" s="70" t="s">
        <v>124</v>
      </c>
      <c r="E159" s="137">
        <v>0</v>
      </c>
      <c r="F159" s="68">
        <v>0</v>
      </c>
      <c r="G159" s="67">
        <v>0</v>
      </c>
      <c r="H159" s="49" t="e">
        <f t="shared" si="3"/>
        <v>#DIV/0!</v>
      </c>
    </row>
    <row r="160" spans="1:8" ht="15" hidden="1" x14ac:dyDescent="0.25">
      <c r="A160" s="69"/>
      <c r="B160" s="70">
        <v>4357</v>
      </c>
      <c r="C160" s="70">
        <v>2122</v>
      </c>
      <c r="D160" s="70" t="s">
        <v>123</v>
      </c>
      <c r="E160" s="137">
        <v>0</v>
      </c>
      <c r="F160" s="68">
        <v>0</v>
      </c>
      <c r="G160" s="67">
        <v>0</v>
      </c>
      <c r="H160" s="49" t="e">
        <f t="shared" si="3"/>
        <v>#DIV/0!</v>
      </c>
    </row>
    <row r="161" spans="1:8" ht="15" x14ac:dyDescent="0.25">
      <c r="A161" s="70"/>
      <c r="B161" s="70">
        <v>4379</v>
      </c>
      <c r="C161" s="70">
        <v>2212</v>
      </c>
      <c r="D161" s="70" t="s">
        <v>121</v>
      </c>
      <c r="E161" s="137">
        <v>0</v>
      </c>
      <c r="F161" s="68">
        <v>0</v>
      </c>
      <c r="G161" s="67">
        <v>1.5</v>
      </c>
      <c r="H161" s="49" t="e">
        <f t="shared" si="3"/>
        <v>#DIV/0!</v>
      </c>
    </row>
    <row r="162" spans="1:8" ht="15" hidden="1" x14ac:dyDescent="0.25">
      <c r="A162" s="121"/>
      <c r="B162" s="121">
        <v>4399</v>
      </c>
      <c r="C162" s="121">
        <v>2324</v>
      </c>
      <c r="D162" s="121" t="s">
        <v>122</v>
      </c>
      <c r="E162" s="137">
        <v>0</v>
      </c>
      <c r="F162" s="68">
        <v>0</v>
      </c>
      <c r="G162" s="67">
        <v>0</v>
      </c>
      <c r="H162" s="49" t="e">
        <f t="shared" si="3"/>
        <v>#DIV/0!</v>
      </c>
    </row>
    <row r="163" spans="1:8" ht="15" hidden="1" x14ac:dyDescent="0.25">
      <c r="A163" s="70"/>
      <c r="B163" s="70">
        <v>6171</v>
      </c>
      <c r="C163" s="70">
        <v>2212</v>
      </c>
      <c r="D163" s="70" t="s">
        <v>121</v>
      </c>
      <c r="E163" s="137">
        <v>0</v>
      </c>
      <c r="F163" s="68">
        <v>0</v>
      </c>
      <c r="G163" s="67">
        <v>0</v>
      </c>
      <c r="H163" s="49" t="e">
        <f t="shared" si="3"/>
        <v>#DIV/0!</v>
      </c>
    </row>
    <row r="164" spans="1:8" ht="15" x14ac:dyDescent="0.25">
      <c r="A164" s="121"/>
      <c r="B164" s="70">
        <v>6171</v>
      </c>
      <c r="C164" s="70">
        <v>2324</v>
      </c>
      <c r="D164" s="70" t="s">
        <v>356</v>
      </c>
      <c r="E164" s="137">
        <v>0</v>
      </c>
      <c r="F164" s="68">
        <v>0</v>
      </c>
      <c r="G164" s="67">
        <v>1</v>
      </c>
      <c r="H164" s="49" t="e">
        <f t="shared" si="3"/>
        <v>#DIV/0!</v>
      </c>
    </row>
    <row r="165" spans="1:8" ht="15" x14ac:dyDescent="0.25">
      <c r="A165" s="121"/>
      <c r="B165" s="70">
        <v>6402</v>
      </c>
      <c r="C165" s="70">
        <v>2229</v>
      </c>
      <c r="D165" s="70" t="s">
        <v>120</v>
      </c>
      <c r="E165" s="137">
        <v>0</v>
      </c>
      <c r="F165" s="68">
        <v>0</v>
      </c>
      <c r="G165" s="67">
        <v>4.3</v>
      </c>
      <c r="H165" s="49" t="e">
        <f t="shared" si="3"/>
        <v>#DIV/0!</v>
      </c>
    </row>
    <row r="166" spans="1:8" ht="15" hidden="1" x14ac:dyDescent="0.25">
      <c r="A166" s="121"/>
      <c r="B166" s="70">
        <v>6409</v>
      </c>
      <c r="C166" s="70">
        <v>2328</v>
      </c>
      <c r="D166" s="70" t="s">
        <v>470</v>
      </c>
      <c r="E166" s="137">
        <v>0</v>
      </c>
      <c r="F166" s="68">
        <v>0</v>
      </c>
      <c r="G166" s="67">
        <v>0</v>
      </c>
      <c r="H166" s="49" t="e">
        <f t="shared" si="3"/>
        <v>#DIV/0!</v>
      </c>
    </row>
    <row r="167" spans="1:8" ht="15" x14ac:dyDescent="0.25">
      <c r="A167" s="121"/>
      <c r="B167" s="70">
        <v>6409</v>
      </c>
      <c r="C167" s="70">
        <v>2329</v>
      </c>
      <c r="D167" s="70" t="s">
        <v>64</v>
      </c>
      <c r="E167" s="137">
        <v>0</v>
      </c>
      <c r="F167" s="68">
        <v>0</v>
      </c>
      <c r="G167" s="67">
        <v>126.6</v>
      </c>
      <c r="H167" s="49" t="e">
        <f t="shared" si="3"/>
        <v>#DIV/0!</v>
      </c>
    </row>
    <row r="168" spans="1:8" ht="15" customHeight="1" thickBot="1" x14ac:dyDescent="0.3">
      <c r="A168" s="66"/>
      <c r="B168" s="66"/>
      <c r="C168" s="66"/>
      <c r="D168" s="66"/>
      <c r="E168" s="62"/>
      <c r="F168" s="64"/>
      <c r="G168" s="63"/>
      <c r="H168" s="49"/>
    </row>
    <row r="169" spans="1:8" s="51" customFormat="1" ht="21.75" customHeight="1" thickTop="1" thickBot="1" x14ac:dyDescent="0.35">
      <c r="A169" s="61"/>
      <c r="B169" s="61"/>
      <c r="C169" s="61"/>
      <c r="D169" s="106" t="s">
        <v>119</v>
      </c>
      <c r="E169" s="57">
        <f>SUM(E111:E168)</f>
        <v>535</v>
      </c>
      <c r="F169" s="59">
        <f>SUM(F111:F168)</f>
        <v>909</v>
      </c>
      <c r="G169" s="58">
        <f>SUM(G111:G168)</f>
        <v>512.5</v>
      </c>
      <c r="H169" s="49">
        <f>(G169/F169)*100</f>
        <v>56.380638063806373</v>
      </c>
    </row>
    <row r="170" spans="1:8" ht="8.4" customHeight="1" x14ac:dyDescent="0.3">
      <c r="A170" s="52"/>
      <c r="B170" s="51"/>
      <c r="C170" s="52"/>
      <c r="D170" s="142"/>
      <c r="E170" s="54"/>
      <c r="F170" s="54"/>
      <c r="G170" s="115"/>
      <c r="H170" s="115"/>
    </row>
    <row r="171" spans="1:8" ht="13.8" hidden="1" customHeight="1" x14ac:dyDescent="0.25">
      <c r="A171" s="51"/>
      <c r="B171" s="51"/>
      <c r="C171" s="51"/>
      <c r="D171" s="51"/>
      <c r="E171" s="50"/>
      <c r="F171" s="50"/>
      <c r="G171" s="50"/>
      <c r="H171" s="50"/>
    </row>
    <row r="172" spans="1:8" ht="14.25" customHeight="1" thickBot="1" x14ac:dyDescent="0.3">
      <c r="A172" s="51"/>
      <c r="B172" s="51"/>
      <c r="C172" s="51"/>
      <c r="D172" s="51"/>
      <c r="E172" s="50"/>
      <c r="F172" s="50"/>
      <c r="G172" s="50"/>
      <c r="H172" s="50"/>
    </row>
    <row r="173" spans="1:8" ht="13.5" hidden="1" customHeight="1" x14ac:dyDescent="0.25">
      <c r="A173" s="51"/>
      <c r="B173" s="51"/>
      <c r="C173" s="51"/>
      <c r="D173" s="51"/>
      <c r="E173" s="50"/>
      <c r="F173" s="50"/>
      <c r="G173" s="50"/>
      <c r="H173" s="50"/>
    </row>
    <row r="174" spans="1:8" ht="13.5" hidden="1" customHeight="1" x14ac:dyDescent="0.25">
      <c r="A174" s="51"/>
      <c r="B174" s="51"/>
      <c r="C174" s="51"/>
      <c r="D174" s="51"/>
      <c r="E174" s="50"/>
      <c r="F174" s="50"/>
      <c r="G174" s="50"/>
      <c r="H174" s="50"/>
    </row>
    <row r="175" spans="1:8" ht="13.5" hidden="1" customHeight="1" thickBot="1" x14ac:dyDescent="0.3">
      <c r="A175" s="51"/>
      <c r="B175" s="51"/>
      <c r="C175" s="51"/>
      <c r="D175" s="51"/>
      <c r="E175" s="50"/>
      <c r="F175" s="50"/>
      <c r="G175" s="50"/>
      <c r="H175" s="50"/>
    </row>
    <row r="176" spans="1:8" ht="15.6" x14ac:dyDescent="0.3">
      <c r="A176" s="94" t="s">
        <v>56</v>
      </c>
      <c r="B176" s="94" t="s">
        <v>55</v>
      </c>
      <c r="C176" s="94" t="s">
        <v>54</v>
      </c>
      <c r="D176" s="93" t="s">
        <v>53</v>
      </c>
      <c r="E176" s="92" t="s">
        <v>52</v>
      </c>
      <c r="F176" s="92" t="s">
        <v>52</v>
      </c>
      <c r="G176" s="92" t="s">
        <v>7</v>
      </c>
      <c r="H176" s="92" t="s">
        <v>51</v>
      </c>
    </row>
    <row r="177" spans="1:8" ht="15.75" customHeight="1" thickBot="1" x14ac:dyDescent="0.35">
      <c r="A177" s="91"/>
      <c r="B177" s="91"/>
      <c r="C177" s="91"/>
      <c r="D177" s="90"/>
      <c r="E177" s="88" t="s">
        <v>50</v>
      </c>
      <c r="F177" s="88" t="s">
        <v>49</v>
      </c>
      <c r="G177" s="89" t="s">
        <v>478</v>
      </c>
      <c r="H177" s="88" t="s">
        <v>10</v>
      </c>
    </row>
    <row r="178" spans="1:8" ht="15.75" customHeight="1" thickTop="1" x14ac:dyDescent="0.3">
      <c r="A178" s="114">
        <v>60</v>
      </c>
      <c r="B178" s="114"/>
      <c r="C178" s="114"/>
      <c r="D178" s="113" t="s">
        <v>118</v>
      </c>
      <c r="E178" s="110"/>
      <c r="F178" s="112"/>
      <c r="G178" s="111"/>
      <c r="H178" s="110"/>
    </row>
    <row r="179" spans="1:8" ht="14.25" customHeight="1" x14ac:dyDescent="0.3">
      <c r="A179" s="123"/>
      <c r="B179" s="123"/>
      <c r="C179" s="123"/>
      <c r="D179" s="123"/>
      <c r="E179" s="49"/>
      <c r="F179" s="68"/>
      <c r="G179" s="67"/>
      <c r="H179" s="49"/>
    </row>
    <row r="180" spans="1:8" ht="15" hidden="1" x14ac:dyDescent="0.25">
      <c r="A180" s="70"/>
      <c r="B180" s="70"/>
      <c r="C180" s="70">
        <v>1332</v>
      </c>
      <c r="D180" s="70" t="s">
        <v>117</v>
      </c>
      <c r="E180" s="49"/>
      <c r="F180" s="68"/>
      <c r="G180" s="67"/>
      <c r="H180" s="49" t="e">
        <f>(#REF!/F180)*100</f>
        <v>#REF!</v>
      </c>
    </row>
    <row r="181" spans="1:8" ht="15" x14ac:dyDescent="0.25">
      <c r="A181" s="70"/>
      <c r="B181" s="70"/>
      <c r="C181" s="70">
        <v>1333</v>
      </c>
      <c r="D181" s="70" t="s">
        <v>116</v>
      </c>
      <c r="E181" s="137">
        <v>600</v>
      </c>
      <c r="F181" s="68">
        <v>600</v>
      </c>
      <c r="G181" s="67">
        <v>85.8</v>
      </c>
      <c r="H181" s="49">
        <f t="shared" ref="H181:H199" si="4">(G181/F181)*100</f>
        <v>14.299999999999999</v>
      </c>
    </row>
    <row r="182" spans="1:8" ht="15" x14ac:dyDescent="0.25">
      <c r="A182" s="70"/>
      <c r="B182" s="70"/>
      <c r="C182" s="70">
        <v>1334</v>
      </c>
      <c r="D182" s="70" t="s">
        <v>115</v>
      </c>
      <c r="E182" s="137">
        <v>250</v>
      </c>
      <c r="F182" s="68">
        <v>250</v>
      </c>
      <c r="G182" s="67">
        <v>54</v>
      </c>
      <c r="H182" s="49">
        <f t="shared" si="4"/>
        <v>21.6</v>
      </c>
    </row>
    <row r="183" spans="1:8" ht="15" x14ac:dyDescent="0.25">
      <c r="A183" s="70"/>
      <c r="B183" s="70"/>
      <c r="C183" s="70">
        <v>1335</v>
      </c>
      <c r="D183" s="70" t="s">
        <v>114</v>
      </c>
      <c r="E183" s="137">
        <v>25</v>
      </c>
      <c r="F183" s="68">
        <v>25</v>
      </c>
      <c r="G183" s="67">
        <v>8.1</v>
      </c>
      <c r="H183" s="49">
        <f t="shared" si="4"/>
        <v>32.4</v>
      </c>
    </row>
    <row r="184" spans="1:8" ht="15" x14ac:dyDescent="0.25">
      <c r="A184" s="70"/>
      <c r="B184" s="70"/>
      <c r="C184" s="70">
        <v>1356</v>
      </c>
      <c r="D184" s="70" t="s">
        <v>340</v>
      </c>
      <c r="E184" s="137">
        <v>9600</v>
      </c>
      <c r="F184" s="68">
        <v>9600</v>
      </c>
      <c r="G184" s="67">
        <v>0</v>
      </c>
      <c r="H184" s="49">
        <f t="shared" si="4"/>
        <v>0</v>
      </c>
    </row>
    <row r="185" spans="1:8" ht="15" x14ac:dyDescent="0.25">
      <c r="A185" s="70"/>
      <c r="B185" s="70"/>
      <c r="C185" s="70">
        <v>1361</v>
      </c>
      <c r="D185" s="70" t="s">
        <v>74</v>
      </c>
      <c r="E185" s="137">
        <v>240</v>
      </c>
      <c r="F185" s="68">
        <v>240</v>
      </c>
      <c r="G185" s="67">
        <v>245.6</v>
      </c>
      <c r="H185" s="49">
        <f t="shared" si="4"/>
        <v>102.33333333333331</v>
      </c>
    </row>
    <row r="186" spans="1:8" ht="15" hidden="1" customHeight="1" x14ac:dyDescent="0.25">
      <c r="A186" s="70">
        <v>29004</v>
      </c>
      <c r="B186" s="70"/>
      <c r="C186" s="70">
        <v>4116</v>
      </c>
      <c r="D186" s="70" t="s">
        <v>341</v>
      </c>
      <c r="E186" s="137">
        <v>0</v>
      </c>
      <c r="F186" s="68">
        <v>0</v>
      </c>
      <c r="G186" s="67">
        <v>0</v>
      </c>
      <c r="H186" s="49" t="e">
        <f t="shared" si="4"/>
        <v>#DIV/0!</v>
      </c>
    </row>
    <row r="187" spans="1:8" ht="15" hidden="1" customHeight="1" x14ac:dyDescent="0.25">
      <c r="A187" s="70">
        <v>29004</v>
      </c>
      <c r="B187" s="70"/>
      <c r="C187" s="70">
        <v>4116</v>
      </c>
      <c r="D187" s="70" t="s">
        <v>341</v>
      </c>
      <c r="E187" s="137">
        <v>0</v>
      </c>
      <c r="F187" s="68">
        <v>0</v>
      </c>
      <c r="G187" s="67">
        <v>0</v>
      </c>
      <c r="H187" s="49" t="e">
        <f t="shared" si="4"/>
        <v>#DIV/0!</v>
      </c>
    </row>
    <row r="188" spans="1:8" ht="15" hidden="1" x14ac:dyDescent="0.25">
      <c r="A188" s="70">
        <v>29008</v>
      </c>
      <c r="B188" s="70"/>
      <c r="C188" s="70">
        <v>4116</v>
      </c>
      <c r="D188" s="70" t="s">
        <v>342</v>
      </c>
      <c r="E188" s="137">
        <v>0</v>
      </c>
      <c r="F188" s="68">
        <v>0</v>
      </c>
      <c r="G188" s="67">
        <v>0</v>
      </c>
      <c r="H188" s="49" t="e">
        <f t="shared" si="4"/>
        <v>#DIV/0!</v>
      </c>
    </row>
    <row r="189" spans="1:8" ht="15" hidden="1" x14ac:dyDescent="0.25">
      <c r="A189" s="70">
        <v>29516</v>
      </c>
      <c r="B189" s="70"/>
      <c r="C189" s="70">
        <v>4216</v>
      </c>
      <c r="D189" s="70" t="s">
        <v>345</v>
      </c>
      <c r="E189" s="137">
        <v>0</v>
      </c>
      <c r="F189" s="68">
        <v>0</v>
      </c>
      <c r="G189" s="67">
        <v>0</v>
      </c>
      <c r="H189" s="49" t="e">
        <f t="shared" si="4"/>
        <v>#DIV/0!</v>
      </c>
    </row>
    <row r="190" spans="1:8" ht="15" hidden="1" x14ac:dyDescent="0.25">
      <c r="A190" s="121"/>
      <c r="B190" s="121"/>
      <c r="C190" s="121">
        <v>4122</v>
      </c>
      <c r="D190" s="121" t="s">
        <v>343</v>
      </c>
      <c r="E190" s="137">
        <v>0</v>
      </c>
      <c r="F190" s="68">
        <v>0</v>
      </c>
      <c r="G190" s="67">
        <v>0</v>
      </c>
      <c r="H190" s="49" t="e">
        <f t="shared" si="4"/>
        <v>#DIV/0!</v>
      </c>
    </row>
    <row r="191" spans="1:8" ht="15" hidden="1" x14ac:dyDescent="0.25">
      <c r="A191" s="121"/>
      <c r="B191" s="121">
        <v>1014</v>
      </c>
      <c r="C191" s="121">
        <v>2132</v>
      </c>
      <c r="D191" s="121" t="s">
        <v>113</v>
      </c>
      <c r="E191" s="137">
        <v>0</v>
      </c>
      <c r="F191" s="68">
        <v>0</v>
      </c>
      <c r="G191" s="67">
        <v>0</v>
      </c>
      <c r="H191" s="49" t="e">
        <f t="shared" si="4"/>
        <v>#DIV/0!</v>
      </c>
    </row>
    <row r="192" spans="1:8" ht="15" x14ac:dyDescent="0.25">
      <c r="A192" s="121"/>
      <c r="B192" s="121">
        <v>1070</v>
      </c>
      <c r="C192" s="121">
        <v>2212</v>
      </c>
      <c r="D192" s="121" t="s">
        <v>346</v>
      </c>
      <c r="E192" s="137">
        <v>35</v>
      </c>
      <c r="F192" s="68">
        <v>35</v>
      </c>
      <c r="G192" s="67">
        <v>5.2</v>
      </c>
      <c r="H192" s="49">
        <f t="shared" si="4"/>
        <v>14.857142857142858</v>
      </c>
    </row>
    <row r="193" spans="1:8" ht="15" hidden="1" x14ac:dyDescent="0.25">
      <c r="A193" s="121"/>
      <c r="B193" s="121">
        <v>2119</v>
      </c>
      <c r="C193" s="121">
        <v>2343</v>
      </c>
      <c r="D193" s="121" t="s">
        <v>344</v>
      </c>
      <c r="E193" s="137">
        <v>0</v>
      </c>
      <c r="F193" s="68">
        <v>0</v>
      </c>
      <c r="G193" s="67">
        <v>0</v>
      </c>
      <c r="H193" s="49" t="e">
        <f t="shared" si="4"/>
        <v>#DIV/0!</v>
      </c>
    </row>
    <row r="194" spans="1:8" ht="15" x14ac:dyDescent="0.25">
      <c r="A194" s="121"/>
      <c r="B194" s="121">
        <v>2369</v>
      </c>
      <c r="C194" s="121">
        <v>2212</v>
      </c>
      <c r="D194" s="121" t="s">
        <v>347</v>
      </c>
      <c r="E194" s="137">
        <v>15</v>
      </c>
      <c r="F194" s="68">
        <v>15</v>
      </c>
      <c r="G194" s="67">
        <v>0</v>
      </c>
      <c r="H194" s="49">
        <f t="shared" si="4"/>
        <v>0</v>
      </c>
    </row>
    <row r="195" spans="1:8" ht="15" x14ac:dyDescent="0.25">
      <c r="A195" s="70"/>
      <c r="B195" s="70">
        <v>3322</v>
      </c>
      <c r="C195" s="70">
        <v>2212</v>
      </c>
      <c r="D195" s="70" t="s">
        <v>348</v>
      </c>
      <c r="E195" s="137">
        <v>20</v>
      </c>
      <c r="F195" s="68">
        <v>20</v>
      </c>
      <c r="G195" s="67">
        <v>5</v>
      </c>
      <c r="H195" s="49">
        <f t="shared" si="4"/>
        <v>25</v>
      </c>
    </row>
    <row r="196" spans="1:8" ht="15" x14ac:dyDescent="0.25">
      <c r="A196" s="121"/>
      <c r="B196" s="121">
        <v>3749</v>
      </c>
      <c r="C196" s="121">
        <v>2212</v>
      </c>
      <c r="D196" s="121" t="s">
        <v>448</v>
      </c>
      <c r="E196" s="137">
        <v>8</v>
      </c>
      <c r="F196" s="68">
        <v>8</v>
      </c>
      <c r="G196" s="67">
        <v>12.5</v>
      </c>
      <c r="H196" s="49">
        <f t="shared" si="4"/>
        <v>156.25</v>
      </c>
    </row>
    <row r="197" spans="1:8" ht="15" x14ac:dyDescent="0.25">
      <c r="A197" s="70"/>
      <c r="B197" s="70">
        <v>6171</v>
      </c>
      <c r="C197" s="70">
        <v>2212</v>
      </c>
      <c r="D197" s="70" t="s">
        <v>355</v>
      </c>
      <c r="E197" s="137">
        <v>3</v>
      </c>
      <c r="F197" s="68">
        <v>3</v>
      </c>
      <c r="G197" s="67">
        <v>0.3</v>
      </c>
      <c r="H197" s="49">
        <f t="shared" si="4"/>
        <v>10</v>
      </c>
    </row>
    <row r="198" spans="1:8" ht="15" hidden="1" x14ac:dyDescent="0.25">
      <c r="A198" s="70">
        <v>777</v>
      </c>
      <c r="B198" s="70">
        <v>6171</v>
      </c>
      <c r="C198" s="70">
        <v>2212</v>
      </c>
      <c r="D198" s="70" t="s">
        <v>473</v>
      </c>
      <c r="E198" s="137">
        <v>0</v>
      </c>
      <c r="F198" s="68">
        <v>0</v>
      </c>
      <c r="G198" s="67">
        <v>0</v>
      </c>
      <c r="H198" s="49" t="e">
        <f t="shared" si="4"/>
        <v>#DIV/0!</v>
      </c>
    </row>
    <row r="199" spans="1:8" ht="15" x14ac:dyDescent="0.25">
      <c r="A199" s="70"/>
      <c r="B199" s="70">
        <v>6171</v>
      </c>
      <c r="C199" s="70">
        <v>2324</v>
      </c>
      <c r="D199" s="70" t="s">
        <v>489</v>
      </c>
      <c r="E199" s="137">
        <v>8</v>
      </c>
      <c r="F199" s="68">
        <v>8</v>
      </c>
      <c r="G199" s="67">
        <v>2</v>
      </c>
      <c r="H199" s="49">
        <f t="shared" si="4"/>
        <v>25</v>
      </c>
    </row>
    <row r="200" spans="1:8" ht="15" hidden="1" x14ac:dyDescent="0.25">
      <c r="A200" s="70"/>
      <c r="B200" s="70">
        <v>6171</v>
      </c>
      <c r="C200" s="70">
        <v>2329</v>
      </c>
      <c r="D200" s="70" t="s">
        <v>64</v>
      </c>
      <c r="E200" s="49"/>
      <c r="F200" s="68"/>
      <c r="G200" s="67"/>
      <c r="H200" s="49"/>
    </row>
    <row r="201" spans="1:8" ht="15" customHeight="1" thickBot="1" x14ac:dyDescent="0.3">
      <c r="A201" s="66"/>
      <c r="B201" s="66"/>
      <c r="C201" s="66"/>
      <c r="D201" s="66"/>
      <c r="E201" s="62"/>
      <c r="F201" s="64"/>
      <c r="G201" s="63"/>
      <c r="H201" s="62"/>
    </row>
    <row r="202" spans="1:8" s="51" customFormat="1" ht="21.75" customHeight="1" thickTop="1" thickBot="1" x14ac:dyDescent="0.35">
      <c r="A202" s="61"/>
      <c r="B202" s="61"/>
      <c r="C202" s="61"/>
      <c r="D202" s="106" t="s">
        <v>112</v>
      </c>
      <c r="E202" s="57">
        <f t="shared" ref="E202:G202" si="5">SUM(E179:E201)</f>
        <v>10804</v>
      </c>
      <c r="F202" s="59">
        <f t="shared" si="5"/>
        <v>10804</v>
      </c>
      <c r="G202" s="58">
        <f t="shared" si="5"/>
        <v>418.5</v>
      </c>
      <c r="H202" s="49">
        <f t="shared" ref="H202" si="6">(G202/F202)*100</f>
        <v>3.8735653461680863</v>
      </c>
    </row>
    <row r="203" spans="1:8" ht="14.25" customHeight="1" x14ac:dyDescent="0.3">
      <c r="A203" s="52"/>
      <c r="B203" s="52"/>
      <c r="C203" s="52"/>
      <c r="D203" s="56"/>
      <c r="E203" s="54"/>
      <c r="F203" s="54"/>
      <c r="G203" s="54"/>
      <c r="H203" s="54"/>
    </row>
    <row r="204" spans="1:8" ht="14.25" customHeight="1" thickBot="1" x14ac:dyDescent="0.35">
      <c r="A204" s="52"/>
      <c r="B204" s="52"/>
      <c r="C204" s="52"/>
      <c r="D204" s="56"/>
      <c r="E204" s="54"/>
      <c r="F204" s="54"/>
      <c r="G204" s="54"/>
      <c r="H204" s="54"/>
    </row>
    <row r="205" spans="1:8" ht="15.6" x14ac:dyDescent="0.3">
      <c r="A205" s="94" t="s">
        <v>56</v>
      </c>
      <c r="B205" s="94" t="s">
        <v>55</v>
      </c>
      <c r="C205" s="94" t="s">
        <v>54</v>
      </c>
      <c r="D205" s="93" t="s">
        <v>53</v>
      </c>
      <c r="E205" s="92" t="s">
        <v>52</v>
      </c>
      <c r="F205" s="92" t="s">
        <v>52</v>
      </c>
      <c r="G205" s="92" t="s">
        <v>7</v>
      </c>
      <c r="H205" s="92" t="s">
        <v>51</v>
      </c>
    </row>
    <row r="206" spans="1:8" ht="15.75" customHeight="1" thickBot="1" x14ac:dyDescent="0.35">
      <c r="A206" s="91"/>
      <c r="B206" s="91"/>
      <c r="C206" s="91"/>
      <c r="D206" s="90"/>
      <c r="E206" s="88" t="s">
        <v>50</v>
      </c>
      <c r="F206" s="88" t="s">
        <v>49</v>
      </c>
      <c r="G206" s="89" t="s">
        <v>478</v>
      </c>
      <c r="H206" s="88" t="s">
        <v>10</v>
      </c>
    </row>
    <row r="207" spans="1:8" ht="15.75" customHeight="1" thickTop="1" x14ac:dyDescent="0.3">
      <c r="A207" s="114">
        <v>70</v>
      </c>
      <c r="B207" s="114"/>
      <c r="C207" s="114"/>
      <c r="D207" s="113" t="s">
        <v>486</v>
      </c>
      <c r="E207" s="110"/>
      <c r="F207" s="112"/>
      <c r="G207" s="111"/>
      <c r="H207" s="110"/>
    </row>
    <row r="208" spans="1:8" ht="15" x14ac:dyDescent="0.25">
      <c r="A208" s="70"/>
      <c r="B208" s="70"/>
      <c r="C208" s="70">
        <v>1361</v>
      </c>
      <c r="D208" s="70" t="s">
        <v>74</v>
      </c>
      <c r="E208" s="137">
        <v>700</v>
      </c>
      <c r="F208" s="68">
        <v>700</v>
      </c>
      <c r="G208" s="67">
        <v>133.19999999999999</v>
      </c>
      <c r="H208" s="49">
        <f t="shared" ref="H208:H210" si="7">(G208/F208)*100</f>
        <v>19.028571428571428</v>
      </c>
    </row>
    <row r="209" spans="1:8" ht="15" x14ac:dyDescent="0.25">
      <c r="A209" s="70"/>
      <c r="B209" s="70">
        <v>2169</v>
      </c>
      <c r="C209" s="70">
        <v>2212</v>
      </c>
      <c r="D209" s="121" t="s">
        <v>487</v>
      </c>
      <c r="E209" s="137">
        <v>150</v>
      </c>
      <c r="F209" s="68">
        <v>150</v>
      </c>
      <c r="G209" s="67">
        <v>88.7</v>
      </c>
      <c r="H209" s="49">
        <f t="shared" si="7"/>
        <v>59.13333333333334</v>
      </c>
    </row>
    <row r="210" spans="1:8" ht="15" x14ac:dyDescent="0.25">
      <c r="A210" s="70"/>
      <c r="B210" s="70">
        <v>6171</v>
      </c>
      <c r="C210" s="70">
        <v>2324</v>
      </c>
      <c r="D210" s="70" t="s">
        <v>488</v>
      </c>
      <c r="E210" s="137">
        <v>20</v>
      </c>
      <c r="F210" s="68">
        <v>20</v>
      </c>
      <c r="G210" s="67">
        <v>8.6</v>
      </c>
      <c r="H210" s="49">
        <f t="shared" si="7"/>
        <v>43</v>
      </c>
    </row>
    <row r="211" spans="1:8" ht="15.6" thickBot="1" x14ac:dyDescent="0.3">
      <c r="A211" s="121"/>
      <c r="B211" s="121"/>
      <c r="C211" s="121"/>
      <c r="D211" s="121"/>
      <c r="E211" s="265"/>
      <c r="F211" s="79"/>
      <c r="G211" s="78"/>
      <c r="H211" s="71"/>
    </row>
    <row r="212" spans="1:8" s="51" customFormat="1" ht="21.75" customHeight="1" thickTop="1" thickBot="1" x14ac:dyDescent="0.35">
      <c r="A212" s="152"/>
      <c r="B212" s="152"/>
      <c r="C212" s="152"/>
      <c r="D212" s="151" t="s">
        <v>484</v>
      </c>
      <c r="E212" s="108">
        <f t="shared" ref="E212:G212" si="8">SUM(E208:E211)</f>
        <v>870</v>
      </c>
      <c r="F212" s="150">
        <f t="shared" si="8"/>
        <v>870</v>
      </c>
      <c r="G212" s="149">
        <f t="shared" si="8"/>
        <v>230.49999999999997</v>
      </c>
      <c r="H212" s="49">
        <f t="shared" ref="H212" si="9">(G212/F212)*100</f>
        <v>26.494252873563219</v>
      </c>
    </row>
    <row r="213" spans="1:8" ht="28.2" customHeight="1" x14ac:dyDescent="0.3">
      <c r="A213" s="52"/>
      <c r="B213" s="52"/>
      <c r="C213" s="52"/>
      <c r="D213" s="56"/>
      <c r="E213" s="54"/>
      <c r="F213" s="54"/>
      <c r="G213" s="54"/>
      <c r="H213" s="54"/>
    </row>
    <row r="214" spans="1:8" ht="31.8" customHeight="1" thickBot="1" x14ac:dyDescent="0.35">
      <c r="A214" s="52"/>
      <c r="B214" s="52"/>
      <c r="C214" s="52"/>
      <c r="D214" s="56"/>
      <c r="E214" s="54"/>
      <c r="F214" s="54"/>
      <c r="G214" s="54"/>
      <c r="H214" s="54"/>
    </row>
    <row r="215" spans="1:8" ht="15.6" x14ac:dyDescent="0.3">
      <c r="A215" s="94" t="s">
        <v>56</v>
      </c>
      <c r="B215" s="94" t="s">
        <v>55</v>
      </c>
      <c r="C215" s="94" t="s">
        <v>54</v>
      </c>
      <c r="D215" s="93" t="s">
        <v>53</v>
      </c>
      <c r="E215" s="92" t="s">
        <v>52</v>
      </c>
      <c r="F215" s="92" t="s">
        <v>52</v>
      </c>
      <c r="G215" s="92" t="s">
        <v>7</v>
      </c>
      <c r="H215" s="92" t="s">
        <v>51</v>
      </c>
    </row>
    <row r="216" spans="1:8" ht="15.75" customHeight="1" thickBot="1" x14ac:dyDescent="0.35">
      <c r="A216" s="91"/>
      <c r="B216" s="91"/>
      <c r="C216" s="91"/>
      <c r="D216" s="90"/>
      <c r="E216" s="88" t="s">
        <v>50</v>
      </c>
      <c r="F216" s="88" t="s">
        <v>49</v>
      </c>
      <c r="G216" s="89" t="s">
        <v>478</v>
      </c>
      <c r="H216" s="88" t="s">
        <v>10</v>
      </c>
    </row>
    <row r="217" spans="1:8" ht="15.75" customHeight="1" thickTop="1" x14ac:dyDescent="0.3">
      <c r="A217" s="114">
        <v>80</v>
      </c>
      <c r="B217" s="114"/>
      <c r="C217" s="114"/>
      <c r="D217" s="113" t="s">
        <v>111</v>
      </c>
      <c r="E217" s="110"/>
      <c r="F217" s="112"/>
      <c r="G217" s="111"/>
      <c r="H217" s="110"/>
    </row>
    <row r="218" spans="1:8" ht="15" x14ac:dyDescent="0.25">
      <c r="A218" s="70"/>
      <c r="B218" s="70"/>
      <c r="C218" s="70"/>
      <c r="D218" s="70"/>
      <c r="E218" s="49"/>
      <c r="F218" s="68"/>
      <c r="G218" s="67"/>
      <c r="H218" s="49"/>
    </row>
    <row r="219" spans="1:8" ht="15" x14ac:dyDescent="0.25">
      <c r="A219" s="70"/>
      <c r="B219" s="70"/>
      <c r="C219" s="70">
        <v>1353</v>
      </c>
      <c r="D219" s="70" t="s">
        <v>110</v>
      </c>
      <c r="E219" s="137">
        <v>700</v>
      </c>
      <c r="F219" s="68">
        <v>700</v>
      </c>
      <c r="G219" s="67">
        <v>100.1</v>
      </c>
      <c r="H219" s="49">
        <f t="shared" ref="H219:H235" si="10">(G219/F219)*100</f>
        <v>14.299999999999999</v>
      </c>
    </row>
    <row r="220" spans="1:8" ht="15" x14ac:dyDescent="0.25">
      <c r="A220" s="70"/>
      <c r="B220" s="70"/>
      <c r="C220" s="70">
        <v>1359</v>
      </c>
      <c r="D220" s="70" t="s">
        <v>109</v>
      </c>
      <c r="E220" s="137">
        <v>0</v>
      </c>
      <c r="F220" s="68">
        <v>0</v>
      </c>
      <c r="G220" s="67">
        <v>84</v>
      </c>
      <c r="H220" s="49" t="e">
        <f t="shared" si="10"/>
        <v>#DIV/0!</v>
      </c>
    </row>
    <row r="221" spans="1:8" ht="15" x14ac:dyDescent="0.25">
      <c r="A221" s="70"/>
      <c r="B221" s="70"/>
      <c r="C221" s="70">
        <v>1361</v>
      </c>
      <c r="D221" s="70" t="s">
        <v>74</v>
      </c>
      <c r="E221" s="137">
        <v>6500</v>
      </c>
      <c r="F221" s="68">
        <v>6500</v>
      </c>
      <c r="G221" s="67">
        <v>1379.6</v>
      </c>
      <c r="H221" s="49">
        <f t="shared" si="10"/>
        <v>21.224615384615383</v>
      </c>
    </row>
    <row r="222" spans="1:8" ht="15" x14ac:dyDescent="0.25">
      <c r="A222" s="70"/>
      <c r="B222" s="70"/>
      <c r="C222" s="70">
        <v>4121</v>
      </c>
      <c r="D222" s="70" t="s">
        <v>108</v>
      </c>
      <c r="E222" s="137">
        <v>300</v>
      </c>
      <c r="F222" s="68">
        <v>300</v>
      </c>
      <c r="G222" s="67">
        <v>74</v>
      </c>
      <c r="H222" s="49">
        <f t="shared" si="10"/>
        <v>24.666666666666668</v>
      </c>
    </row>
    <row r="223" spans="1:8" ht="15" hidden="1" x14ac:dyDescent="0.25">
      <c r="A223" s="70">
        <v>222</v>
      </c>
      <c r="B223" s="70"/>
      <c r="C223" s="70">
        <v>4122</v>
      </c>
      <c r="D223" s="70" t="s">
        <v>107</v>
      </c>
      <c r="E223" s="137">
        <v>0</v>
      </c>
      <c r="F223" s="68">
        <v>0</v>
      </c>
      <c r="G223" s="67">
        <v>0</v>
      </c>
      <c r="H223" s="49" t="e">
        <f t="shared" si="10"/>
        <v>#DIV/0!</v>
      </c>
    </row>
    <row r="224" spans="1:8" ht="15" hidden="1" x14ac:dyDescent="0.25">
      <c r="A224" s="70"/>
      <c r="B224" s="70">
        <v>1070</v>
      </c>
      <c r="C224" s="70">
        <v>2212</v>
      </c>
      <c r="D224" s="70" t="s">
        <v>465</v>
      </c>
      <c r="E224" s="137">
        <v>0</v>
      </c>
      <c r="F224" s="68">
        <v>0</v>
      </c>
      <c r="G224" s="67">
        <v>0</v>
      </c>
      <c r="H224" s="49" t="e">
        <f t="shared" si="10"/>
        <v>#DIV/0!</v>
      </c>
    </row>
    <row r="225" spans="1:8" ht="15" x14ac:dyDescent="0.25">
      <c r="A225" s="70"/>
      <c r="B225" s="70">
        <v>2169</v>
      </c>
      <c r="C225" s="70">
        <v>2324</v>
      </c>
      <c r="D225" s="70" t="s">
        <v>490</v>
      </c>
      <c r="E225" s="137">
        <v>0</v>
      </c>
      <c r="F225" s="68">
        <v>0</v>
      </c>
      <c r="G225" s="67">
        <v>1</v>
      </c>
      <c r="H225" s="49" t="e">
        <f t="shared" si="10"/>
        <v>#DIV/0!</v>
      </c>
    </row>
    <row r="226" spans="1:8" ht="15" hidden="1" x14ac:dyDescent="0.25">
      <c r="A226" s="70"/>
      <c r="B226" s="70">
        <v>2219</v>
      </c>
      <c r="C226" s="70">
        <v>2324</v>
      </c>
      <c r="D226" s="70" t="s">
        <v>349</v>
      </c>
      <c r="E226" s="137">
        <v>0</v>
      </c>
      <c r="F226" s="68">
        <v>0</v>
      </c>
      <c r="G226" s="67">
        <v>0</v>
      </c>
      <c r="H226" s="49" t="e">
        <f t="shared" si="10"/>
        <v>#DIV/0!</v>
      </c>
    </row>
    <row r="227" spans="1:8" ht="15" hidden="1" x14ac:dyDescent="0.25">
      <c r="A227" s="70"/>
      <c r="B227" s="70">
        <v>2219</v>
      </c>
      <c r="C227" s="70">
        <v>2329</v>
      </c>
      <c r="D227" s="70" t="s">
        <v>350</v>
      </c>
      <c r="E227" s="137">
        <v>0</v>
      </c>
      <c r="F227" s="68">
        <v>0</v>
      </c>
      <c r="G227" s="67">
        <v>0</v>
      </c>
      <c r="H227" s="49" t="e">
        <f t="shared" si="10"/>
        <v>#DIV/0!</v>
      </c>
    </row>
    <row r="228" spans="1:8" ht="15" x14ac:dyDescent="0.25">
      <c r="A228" s="70"/>
      <c r="B228" s="70">
        <v>2229</v>
      </c>
      <c r="C228" s="70">
        <v>2212</v>
      </c>
      <c r="D228" s="70" t="s">
        <v>491</v>
      </c>
      <c r="E228" s="137">
        <v>150</v>
      </c>
      <c r="F228" s="68">
        <v>150</v>
      </c>
      <c r="G228" s="67">
        <v>2461.1</v>
      </c>
      <c r="H228" s="49">
        <f t="shared" si="10"/>
        <v>1640.7333333333333</v>
      </c>
    </row>
    <row r="229" spans="1:8" ht="15" hidden="1" x14ac:dyDescent="0.25">
      <c r="A229" s="70"/>
      <c r="B229" s="70">
        <v>2229</v>
      </c>
      <c r="C229" s="70">
        <v>2324</v>
      </c>
      <c r="D229" s="70" t="s">
        <v>172</v>
      </c>
      <c r="E229" s="137">
        <v>0</v>
      </c>
      <c r="F229" s="68">
        <v>0</v>
      </c>
      <c r="G229" s="67">
        <v>0</v>
      </c>
      <c r="H229" s="49" t="e">
        <f t="shared" si="10"/>
        <v>#DIV/0!</v>
      </c>
    </row>
    <row r="230" spans="1:8" ht="15" x14ac:dyDescent="0.25">
      <c r="A230" s="70"/>
      <c r="B230" s="70">
        <v>2299</v>
      </c>
      <c r="C230" s="70">
        <v>2212</v>
      </c>
      <c r="D230" s="70" t="s">
        <v>352</v>
      </c>
      <c r="E230" s="137">
        <v>18000</v>
      </c>
      <c r="F230" s="68">
        <v>18000</v>
      </c>
      <c r="G230" s="67">
        <v>1560.9</v>
      </c>
      <c r="H230" s="49">
        <f t="shared" si="10"/>
        <v>8.6716666666666686</v>
      </c>
    </row>
    <row r="231" spans="1:8" ht="15" hidden="1" x14ac:dyDescent="0.25">
      <c r="A231" s="70"/>
      <c r="B231" s="70">
        <v>2299</v>
      </c>
      <c r="C231" s="70">
        <v>2324</v>
      </c>
      <c r="D231" s="70" t="s">
        <v>351</v>
      </c>
      <c r="E231" s="137">
        <v>0</v>
      </c>
      <c r="F231" s="68">
        <v>0</v>
      </c>
      <c r="G231" s="67">
        <v>0</v>
      </c>
      <c r="H231" s="49" t="e">
        <f t="shared" si="10"/>
        <v>#DIV/0!</v>
      </c>
    </row>
    <row r="232" spans="1:8" ht="15" hidden="1" x14ac:dyDescent="0.25">
      <c r="A232" s="70"/>
      <c r="B232" s="70">
        <v>2299</v>
      </c>
      <c r="C232" s="70">
        <v>2324</v>
      </c>
      <c r="D232" s="70" t="s">
        <v>106</v>
      </c>
      <c r="E232" s="137">
        <v>0</v>
      </c>
      <c r="F232" s="68">
        <v>0</v>
      </c>
      <c r="G232" s="67">
        <v>0</v>
      </c>
      <c r="H232" s="49" t="e">
        <f t="shared" si="10"/>
        <v>#DIV/0!</v>
      </c>
    </row>
    <row r="233" spans="1:8" ht="15" x14ac:dyDescent="0.25">
      <c r="A233" s="121"/>
      <c r="B233" s="121">
        <v>6171</v>
      </c>
      <c r="C233" s="121">
        <v>2324</v>
      </c>
      <c r="D233" s="121" t="s">
        <v>354</v>
      </c>
      <c r="E233" s="137">
        <v>550</v>
      </c>
      <c r="F233" s="68">
        <v>550</v>
      </c>
      <c r="G233" s="67">
        <v>53.6</v>
      </c>
      <c r="H233" s="49">
        <f t="shared" si="10"/>
        <v>9.745454545454546</v>
      </c>
    </row>
    <row r="234" spans="1:8" ht="15" hidden="1" x14ac:dyDescent="0.25">
      <c r="A234" s="70"/>
      <c r="B234" s="70">
        <v>6171</v>
      </c>
      <c r="C234" s="70">
        <v>2329</v>
      </c>
      <c r="D234" s="70" t="s">
        <v>353</v>
      </c>
      <c r="E234" s="137">
        <v>0</v>
      </c>
      <c r="F234" s="68">
        <v>0</v>
      </c>
      <c r="G234" s="67">
        <v>0</v>
      </c>
      <c r="H234" s="49" t="e">
        <f t="shared" si="10"/>
        <v>#DIV/0!</v>
      </c>
    </row>
    <row r="235" spans="1:8" ht="15" x14ac:dyDescent="0.25">
      <c r="A235" s="121"/>
      <c r="B235" s="121">
        <v>6171</v>
      </c>
      <c r="C235" s="121">
        <v>2329</v>
      </c>
      <c r="D235" s="121" t="s">
        <v>431</v>
      </c>
      <c r="E235" s="137">
        <v>0</v>
      </c>
      <c r="F235" s="68">
        <v>0</v>
      </c>
      <c r="G235" s="67">
        <v>5</v>
      </c>
      <c r="H235" s="49" t="e">
        <f t="shared" si="10"/>
        <v>#DIV/0!</v>
      </c>
    </row>
    <row r="236" spans="1:8" ht="15" hidden="1" x14ac:dyDescent="0.25">
      <c r="A236" s="121"/>
      <c r="B236" s="121">
        <v>6409</v>
      </c>
      <c r="C236" s="121">
        <v>2328</v>
      </c>
      <c r="D236" s="121" t="s">
        <v>469</v>
      </c>
      <c r="E236" s="137">
        <v>0</v>
      </c>
      <c r="F236" s="68">
        <v>0</v>
      </c>
      <c r="G236" s="67">
        <v>0</v>
      </c>
      <c r="H236" s="49" t="e">
        <f>(#REF!/F236)*100</f>
        <v>#REF!</v>
      </c>
    </row>
    <row r="237" spans="1:8" ht="15.6" thickBot="1" x14ac:dyDescent="0.3">
      <c r="A237" s="66"/>
      <c r="B237" s="66"/>
      <c r="C237" s="66"/>
      <c r="D237" s="66"/>
      <c r="E237" s="62"/>
      <c r="F237" s="64"/>
      <c r="G237" s="63"/>
      <c r="H237" s="62"/>
    </row>
    <row r="238" spans="1:8" s="51" customFormat="1" ht="21.75" customHeight="1" thickTop="1" thickBot="1" x14ac:dyDescent="0.35">
      <c r="A238" s="61"/>
      <c r="B238" s="61"/>
      <c r="C238" s="61"/>
      <c r="D238" s="106" t="s">
        <v>105</v>
      </c>
      <c r="E238" s="57">
        <f t="shared" ref="E238:G238" si="11">SUM(E218:E237)</f>
        <v>26200</v>
      </c>
      <c r="F238" s="59">
        <f t="shared" si="11"/>
        <v>26200</v>
      </c>
      <c r="G238" s="58">
        <f t="shared" si="11"/>
        <v>5719.2999999999993</v>
      </c>
      <c r="H238" s="49">
        <f t="shared" ref="H238" si="12">(G238/F238)*100</f>
        <v>21.829389312977096</v>
      </c>
    </row>
    <row r="239" spans="1:8" ht="15" customHeight="1" x14ac:dyDescent="0.3">
      <c r="A239" s="52"/>
      <c r="B239" s="52"/>
      <c r="C239" s="52"/>
      <c r="D239" s="56"/>
      <c r="E239" s="54"/>
      <c r="F239" s="54"/>
      <c r="G239" s="54"/>
      <c r="H239" s="54"/>
    </row>
    <row r="240" spans="1:8" ht="15" hidden="1" customHeight="1" x14ac:dyDescent="0.3">
      <c r="A240" s="52"/>
      <c r="B240" s="52"/>
      <c r="C240" s="52"/>
      <c r="D240" s="56"/>
      <c r="E240" s="54"/>
      <c r="F240" s="54"/>
      <c r="G240" s="54"/>
      <c r="H240" s="54"/>
    </row>
    <row r="241" spans="1:8" ht="15" customHeight="1" x14ac:dyDescent="0.3">
      <c r="A241" s="52"/>
      <c r="B241" s="52"/>
      <c r="C241" s="52"/>
      <c r="D241" s="56"/>
      <c r="E241" s="54"/>
      <c r="F241" s="54"/>
      <c r="G241" s="54"/>
      <c r="H241" s="54"/>
    </row>
    <row r="242" spans="1:8" ht="15" customHeight="1" thickBot="1" x14ac:dyDescent="0.35">
      <c r="A242" s="52"/>
      <c r="B242" s="52"/>
      <c r="C242" s="52"/>
      <c r="D242" s="56"/>
      <c r="E242" s="54"/>
      <c r="F242" s="54"/>
      <c r="G242" s="54"/>
      <c r="H242" s="54"/>
    </row>
    <row r="243" spans="1:8" ht="15.6" x14ac:dyDescent="0.3">
      <c r="A243" s="94" t="s">
        <v>56</v>
      </c>
      <c r="B243" s="94" t="s">
        <v>55</v>
      </c>
      <c r="C243" s="94" t="s">
        <v>54</v>
      </c>
      <c r="D243" s="93" t="s">
        <v>53</v>
      </c>
      <c r="E243" s="92" t="s">
        <v>52</v>
      </c>
      <c r="F243" s="92" t="s">
        <v>52</v>
      </c>
      <c r="G243" s="92" t="s">
        <v>7</v>
      </c>
      <c r="H243" s="92" t="s">
        <v>51</v>
      </c>
    </row>
    <row r="244" spans="1:8" ht="15.75" customHeight="1" thickBot="1" x14ac:dyDescent="0.35">
      <c r="A244" s="91"/>
      <c r="B244" s="91"/>
      <c r="C244" s="91"/>
      <c r="D244" s="90"/>
      <c r="E244" s="88" t="s">
        <v>50</v>
      </c>
      <c r="F244" s="88" t="s">
        <v>49</v>
      </c>
      <c r="G244" s="89" t="s">
        <v>478</v>
      </c>
      <c r="H244" s="88" t="s">
        <v>10</v>
      </c>
    </row>
    <row r="245" spans="1:8" ht="16.5" customHeight="1" thickTop="1" x14ac:dyDescent="0.3">
      <c r="A245" s="114">
        <v>90</v>
      </c>
      <c r="B245" s="114"/>
      <c r="C245" s="114"/>
      <c r="D245" s="113" t="s">
        <v>104</v>
      </c>
      <c r="E245" s="110"/>
      <c r="F245" s="112"/>
      <c r="G245" s="111"/>
      <c r="H245" s="110"/>
    </row>
    <row r="246" spans="1:8" ht="15" hidden="1" x14ac:dyDescent="0.25">
      <c r="A246" s="70"/>
      <c r="B246" s="70"/>
      <c r="C246" s="70">
        <v>4116</v>
      </c>
      <c r="D246" s="70" t="s">
        <v>361</v>
      </c>
      <c r="E246" s="141"/>
      <c r="F246" s="140"/>
      <c r="G246" s="139">
        <v>0</v>
      </c>
      <c r="H246" s="49" t="e">
        <f>(#REF!/F246)*100</f>
        <v>#REF!</v>
      </c>
    </row>
    <row r="247" spans="1:8" ht="15" hidden="1" x14ac:dyDescent="0.25">
      <c r="A247" s="70"/>
      <c r="B247" s="70"/>
      <c r="C247" s="70">
        <v>4116</v>
      </c>
      <c r="D247" s="70" t="s">
        <v>103</v>
      </c>
      <c r="E247" s="141"/>
      <c r="F247" s="140"/>
      <c r="G247" s="139">
        <v>0</v>
      </c>
      <c r="H247" s="49" t="e">
        <f>(#REF!/F247)*100</f>
        <v>#REF!</v>
      </c>
    </row>
    <row r="248" spans="1:8" ht="15" hidden="1" x14ac:dyDescent="0.25">
      <c r="A248" s="69"/>
      <c r="B248" s="70"/>
      <c r="C248" s="70">
        <v>4116</v>
      </c>
      <c r="D248" s="70" t="s">
        <v>362</v>
      </c>
      <c r="E248" s="122"/>
      <c r="F248" s="68"/>
      <c r="G248" s="139">
        <v>0</v>
      </c>
      <c r="H248" s="49" t="e">
        <f>(#REF!/F248)*100</f>
        <v>#REF!</v>
      </c>
    </row>
    <row r="249" spans="1:8" ht="15" x14ac:dyDescent="0.25">
      <c r="A249" s="70"/>
      <c r="B249" s="70"/>
      <c r="C249" s="70">
        <v>4116</v>
      </c>
      <c r="D249" s="70" t="s">
        <v>494</v>
      </c>
      <c r="E249" s="137">
        <v>612</v>
      </c>
      <c r="F249" s="68">
        <v>612</v>
      </c>
      <c r="G249" s="67">
        <v>0</v>
      </c>
      <c r="H249" s="49">
        <f t="shared" ref="H249:H265" si="13">(G249/F249)*100</f>
        <v>0</v>
      </c>
    </row>
    <row r="250" spans="1:8" ht="15" hidden="1" x14ac:dyDescent="0.25">
      <c r="A250" s="70"/>
      <c r="B250" s="70"/>
      <c r="C250" s="70">
        <v>4116</v>
      </c>
      <c r="D250" s="70" t="s">
        <v>443</v>
      </c>
      <c r="E250" s="137">
        <v>0</v>
      </c>
      <c r="F250" s="68">
        <v>0</v>
      </c>
      <c r="G250" s="67">
        <v>0</v>
      </c>
      <c r="H250" s="49" t="e">
        <f t="shared" si="13"/>
        <v>#DIV/0!</v>
      </c>
    </row>
    <row r="251" spans="1:8" ht="15" hidden="1" x14ac:dyDescent="0.25">
      <c r="A251" s="69"/>
      <c r="B251" s="70"/>
      <c r="C251" s="70">
        <v>4116</v>
      </c>
      <c r="D251" s="70" t="s">
        <v>442</v>
      </c>
      <c r="E251" s="137">
        <v>0</v>
      </c>
      <c r="F251" s="68">
        <v>0</v>
      </c>
      <c r="G251" s="67">
        <v>0</v>
      </c>
      <c r="H251" s="49" t="e">
        <f t="shared" si="13"/>
        <v>#DIV/0!</v>
      </c>
    </row>
    <row r="252" spans="1:8" ht="15" x14ac:dyDescent="0.25">
      <c r="A252" s="76"/>
      <c r="B252" s="76"/>
      <c r="C252" s="76">
        <v>4121</v>
      </c>
      <c r="D252" s="70" t="s">
        <v>495</v>
      </c>
      <c r="E252" s="137">
        <v>500</v>
      </c>
      <c r="F252" s="68">
        <v>500</v>
      </c>
      <c r="G252" s="67">
        <v>125</v>
      </c>
      <c r="H252" s="49">
        <f t="shared" si="13"/>
        <v>25</v>
      </c>
    </row>
    <row r="253" spans="1:8" ht="15" hidden="1" x14ac:dyDescent="0.25">
      <c r="A253" s="70"/>
      <c r="B253" s="70"/>
      <c r="C253" s="70">
        <v>4122</v>
      </c>
      <c r="D253" s="70" t="s">
        <v>102</v>
      </c>
      <c r="E253" s="137">
        <v>0</v>
      </c>
      <c r="F253" s="68">
        <v>0</v>
      </c>
      <c r="G253" s="67">
        <v>0</v>
      </c>
      <c r="H253" s="49" t="e">
        <f t="shared" si="13"/>
        <v>#DIV/0!</v>
      </c>
    </row>
    <row r="254" spans="1:8" ht="15" hidden="1" x14ac:dyDescent="0.25">
      <c r="A254" s="70"/>
      <c r="B254" s="70"/>
      <c r="C254" s="70">
        <v>4216</v>
      </c>
      <c r="D254" s="76" t="s">
        <v>363</v>
      </c>
      <c r="E254" s="137">
        <v>0</v>
      </c>
      <c r="F254" s="68">
        <v>0</v>
      </c>
      <c r="G254" s="67">
        <v>0</v>
      </c>
      <c r="H254" s="49" t="e">
        <f t="shared" si="13"/>
        <v>#DIV/0!</v>
      </c>
    </row>
    <row r="255" spans="1:8" ht="15" x14ac:dyDescent="0.25">
      <c r="A255" s="70"/>
      <c r="B255" s="70">
        <v>2219</v>
      </c>
      <c r="C255" s="70">
        <v>2111</v>
      </c>
      <c r="D255" s="70" t="s">
        <v>101</v>
      </c>
      <c r="E255" s="137">
        <v>7500</v>
      </c>
      <c r="F255" s="68">
        <v>7500</v>
      </c>
      <c r="G255" s="67">
        <v>1217.2</v>
      </c>
      <c r="H255" s="49">
        <f t="shared" si="13"/>
        <v>16.229333333333333</v>
      </c>
    </row>
    <row r="256" spans="1:8" ht="15" x14ac:dyDescent="0.25">
      <c r="A256" s="70"/>
      <c r="B256" s="70">
        <v>2219</v>
      </c>
      <c r="C256" s="70">
        <v>2322</v>
      </c>
      <c r="D256" s="70" t="s">
        <v>428</v>
      </c>
      <c r="E256" s="137">
        <v>0</v>
      </c>
      <c r="F256" s="68">
        <v>0</v>
      </c>
      <c r="G256" s="67">
        <v>60.9</v>
      </c>
      <c r="H256" s="49" t="e">
        <f t="shared" si="13"/>
        <v>#DIV/0!</v>
      </c>
    </row>
    <row r="257" spans="1:8" ht="15" hidden="1" x14ac:dyDescent="0.25">
      <c r="A257" s="70"/>
      <c r="B257" s="70">
        <v>2219</v>
      </c>
      <c r="C257" s="70">
        <v>2329</v>
      </c>
      <c r="D257" s="70" t="s">
        <v>100</v>
      </c>
      <c r="E257" s="137">
        <v>0</v>
      </c>
      <c r="F257" s="68">
        <v>0</v>
      </c>
      <c r="G257" s="67">
        <v>0</v>
      </c>
      <c r="H257" s="49" t="e">
        <f t="shared" si="13"/>
        <v>#DIV/0!</v>
      </c>
    </row>
    <row r="258" spans="1:8" ht="15" hidden="1" x14ac:dyDescent="0.25">
      <c r="A258" s="70"/>
      <c r="B258" s="70">
        <v>3419</v>
      </c>
      <c r="C258" s="70">
        <v>2321</v>
      </c>
      <c r="D258" s="70" t="s">
        <v>453</v>
      </c>
      <c r="E258" s="137">
        <v>0</v>
      </c>
      <c r="F258" s="68">
        <v>0</v>
      </c>
      <c r="G258" s="67">
        <v>0</v>
      </c>
      <c r="H258" s="49" t="e">
        <f t="shared" si="13"/>
        <v>#DIV/0!</v>
      </c>
    </row>
    <row r="259" spans="1:8" ht="15" x14ac:dyDescent="0.25">
      <c r="A259" s="70"/>
      <c r="B259" s="70">
        <v>4379</v>
      </c>
      <c r="C259" s="70">
        <v>2212</v>
      </c>
      <c r="D259" s="70" t="s">
        <v>492</v>
      </c>
      <c r="E259" s="137">
        <v>0</v>
      </c>
      <c r="F259" s="68">
        <v>0</v>
      </c>
      <c r="G259" s="67">
        <v>0.5</v>
      </c>
      <c r="H259" s="49" t="e">
        <f t="shared" si="13"/>
        <v>#DIV/0!</v>
      </c>
    </row>
    <row r="260" spans="1:8" ht="15" x14ac:dyDescent="0.25">
      <c r="A260" s="70"/>
      <c r="B260" s="70">
        <v>5311</v>
      </c>
      <c r="C260" s="70">
        <v>2111</v>
      </c>
      <c r="D260" s="70" t="s">
        <v>99</v>
      </c>
      <c r="E260" s="137">
        <v>435</v>
      </c>
      <c r="F260" s="68">
        <v>435</v>
      </c>
      <c r="G260" s="67">
        <v>86.4</v>
      </c>
      <c r="H260" s="49">
        <f t="shared" si="13"/>
        <v>19.862068965517242</v>
      </c>
    </row>
    <row r="261" spans="1:8" ht="13.8" customHeight="1" x14ac:dyDescent="0.25">
      <c r="A261" s="70"/>
      <c r="B261" s="70">
        <v>5311</v>
      </c>
      <c r="C261" s="70">
        <v>2212</v>
      </c>
      <c r="D261" s="70" t="s">
        <v>364</v>
      </c>
      <c r="E261" s="137">
        <v>1400</v>
      </c>
      <c r="F261" s="68">
        <v>1400</v>
      </c>
      <c r="G261" s="67">
        <v>55.1</v>
      </c>
      <c r="H261" s="49">
        <f t="shared" si="13"/>
        <v>3.9357142857142859</v>
      </c>
    </row>
    <row r="262" spans="1:8" ht="11.4" hidden="1" customHeight="1" x14ac:dyDescent="0.25">
      <c r="A262" s="121"/>
      <c r="B262" s="121">
        <v>5311</v>
      </c>
      <c r="C262" s="121">
        <v>2310</v>
      </c>
      <c r="D262" s="121" t="s">
        <v>369</v>
      </c>
      <c r="E262" s="137">
        <v>0</v>
      </c>
      <c r="F262" s="68">
        <v>0</v>
      </c>
      <c r="G262" s="67">
        <v>0</v>
      </c>
      <c r="H262" s="49" t="e">
        <f t="shared" si="13"/>
        <v>#DIV/0!</v>
      </c>
    </row>
    <row r="263" spans="1:8" ht="13.8" customHeight="1" x14ac:dyDescent="0.25">
      <c r="A263" s="70">
        <v>777</v>
      </c>
      <c r="B263" s="70">
        <v>5311</v>
      </c>
      <c r="C263" s="70">
        <v>2212</v>
      </c>
      <c r="D263" s="70" t="s">
        <v>493</v>
      </c>
      <c r="E263" s="137">
        <v>0</v>
      </c>
      <c r="F263" s="68">
        <v>0</v>
      </c>
      <c r="G263" s="67">
        <v>262</v>
      </c>
      <c r="H263" s="49" t="e">
        <f t="shared" si="13"/>
        <v>#DIV/0!</v>
      </c>
    </row>
    <row r="264" spans="1:8" ht="15" hidden="1" x14ac:dyDescent="0.25">
      <c r="A264" s="121"/>
      <c r="B264" s="121">
        <v>5311</v>
      </c>
      <c r="C264" s="121">
        <v>2322</v>
      </c>
      <c r="D264" s="121" t="s">
        <v>370</v>
      </c>
      <c r="E264" s="137">
        <v>0</v>
      </c>
      <c r="F264" s="68">
        <v>0</v>
      </c>
      <c r="G264" s="67">
        <v>0</v>
      </c>
      <c r="H264" s="49" t="e">
        <f t="shared" si="13"/>
        <v>#DIV/0!</v>
      </c>
    </row>
    <row r="265" spans="1:8" ht="15" x14ac:dyDescent="0.25">
      <c r="A265" s="70"/>
      <c r="B265" s="70">
        <v>5311</v>
      </c>
      <c r="C265" s="70">
        <v>2324</v>
      </c>
      <c r="D265" s="70" t="s">
        <v>365</v>
      </c>
      <c r="E265" s="137">
        <v>40</v>
      </c>
      <c r="F265" s="68">
        <v>40</v>
      </c>
      <c r="G265" s="67">
        <v>21.4</v>
      </c>
      <c r="H265" s="49">
        <f t="shared" si="13"/>
        <v>53.499999999999993</v>
      </c>
    </row>
    <row r="266" spans="1:8" ht="15" hidden="1" x14ac:dyDescent="0.25">
      <c r="A266" s="121"/>
      <c r="B266" s="121">
        <v>5311</v>
      </c>
      <c r="C266" s="121">
        <v>2329</v>
      </c>
      <c r="D266" s="121" t="s">
        <v>366</v>
      </c>
      <c r="E266" s="137">
        <v>0</v>
      </c>
      <c r="F266" s="68">
        <v>0</v>
      </c>
      <c r="G266" s="67">
        <v>0</v>
      </c>
      <c r="H266" s="49" t="e">
        <f>(#REF!/F266)*100</f>
        <v>#REF!</v>
      </c>
    </row>
    <row r="267" spans="1:8" ht="15.75" hidden="1" customHeight="1" x14ac:dyDescent="0.25">
      <c r="A267" s="121"/>
      <c r="B267" s="121">
        <v>5311</v>
      </c>
      <c r="C267" s="121">
        <v>2329</v>
      </c>
      <c r="D267" s="121" t="s">
        <v>366</v>
      </c>
      <c r="E267" s="137">
        <v>0</v>
      </c>
      <c r="F267" s="68">
        <v>0</v>
      </c>
      <c r="G267" s="67">
        <v>0</v>
      </c>
      <c r="H267" s="49" t="e">
        <f>(#REF!/F267)*100</f>
        <v>#REF!</v>
      </c>
    </row>
    <row r="268" spans="1:8" ht="15" hidden="1" x14ac:dyDescent="0.25">
      <c r="A268" s="121"/>
      <c r="B268" s="121">
        <v>5311</v>
      </c>
      <c r="C268" s="121">
        <v>3113</v>
      </c>
      <c r="D268" s="121" t="s">
        <v>367</v>
      </c>
      <c r="E268" s="137">
        <v>0</v>
      </c>
      <c r="F268" s="68">
        <v>0</v>
      </c>
      <c r="G268" s="139">
        <v>0</v>
      </c>
      <c r="H268" s="49" t="e">
        <f>(#REF!/F268)*100</f>
        <v>#REF!</v>
      </c>
    </row>
    <row r="269" spans="1:8" ht="15" hidden="1" x14ac:dyDescent="0.25">
      <c r="A269" s="121"/>
      <c r="B269" s="121">
        <v>6409</v>
      </c>
      <c r="C269" s="121">
        <v>2328</v>
      </c>
      <c r="D269" s="121" t="s">
        <v>368</v>
      </c>
      <c r="E269" s="137">
        <v>0</v>
      </c>
      <c r="F269" s="68">
        <v>0</v>
      </c>
      <c r="G269" s="67">
        <v>0</v>
      </c>
      <c r="H269" s="49" t="e">
        <f>(#REF!/F269)*100</f>
        <v>#REF!</v>
      </c>
    </row>
    <row r="270" spans="1:8" ht="15" hidden="1" x14ac:dyDescent="0.25">
      <c r="A270" s="70"/>
      <c r="B270" s="70">
        <v>6171</v>
      </c>
      <c r="C270" s="70">
        <v>2212</v>
      </c>
      <c r="D270" s="121" t="s">
        <v>438</v>
      </c>
      <c r="E270" s="137">
        <v>0</v>
      </c>
      <c r="F270" s="68">
        <v>0</v>
      </c>
      <c r="G270" s="67">
        <v>0</v>
      </c>
      <c r="H270" s="49" t="e">
        <f>(#REF!/F270)*100</f>
        <v>#REF!</v>
      </c>
    </row>
    <row r="271" spans="1:8" ht="15.6" thickBot="1" x14ac:dyDescent="0.3">
      <c r="A271" s="66"/>
      <c r="B271" s="66"/>
      <c r="C271" s="66"/>
      <c r="D271" s="66"/>
      <c r="E271" s="62"/>
      <c r="F271" s="64"/>
      <c r="G271" s="63"/>
      <c r="H271" s="62"/>
    </row>
    <row r="272" spans="1:8" s="51" customFormat="1" ht="21.75" customHeight="1" thickTop="1" thickBot="1" x14ac:dyDescent="0.35">
      <c r="A272" s="61"/>
      <c r="B272" s="61"/>
      <c r="C272" s="61"/>
      <c r="D272" s="106" t="s">
        <v>98</v>
      </c>
      <c r="E272" s="57">
        <f t="shared" ref="E272:G272" si="14">SUM(E249:E271)</f>
        <v>10487</v>
      </c>
      <c r="F272" s="59">
        <f>SUM(F249:F271)</f>
        <v>10487</v>
      </c>
      <c r="G272" s="59">
        <f t="shared" si="14"/>
        <v>1828.5000000000002</v>
      </c>
      <c r="H272" s="49">
        <f t="shared" ref="H272" si="15">(G272/F272)*100</f>
        <v>17.435872985601222</v>
      </c>
    </row>
    <row r="273" spans="1:8" ht="13.2" customHeight="1" x14ac:dyDescent="0.3">
      <c r="A273" s="52"/>
      <c r="B273" s="52"/>
      <c r="C273" s="52"/>
      <c r="D273" s="56"/>
      <c r="E273" s="54"/>
      <c r="F273" s="54"/>
      <c r="G273" s="54"/>
      <c r="H273" s="54"/>
    </row>
    <row r="274" spans="1:8" ht="15" hidden="1" customHeight="1" x14ac:dyDescent="0.3">
      <c r="A274" s="52"/>
      <c r="B274" s="52"/>
      <c r="C274" s="52"/>
      <c r="D274" s="56"/>
      <c r="E274" s="54"/>
      <c r="F274" s="54"/>
      <c r="G274" s="54"/>
      <c r="H274" s="54"/>
    </row>
    <row r="275" spans="1:8" ht="15" hidden="1" customHeight="1" x14ac:dyDescent="0.3">
      <c r="A275" s="52"/>
      <c r="B275" s="52"/>
      <c r="C275" s="52"/>
      <c r="D275" s="56"/>
      <c r="E275" s="54"/>
      <c r="F275" s="54"/>
      <c r="G275" s="54"/>
      <c r="H275" s="54"/>
    </row>
    <row r="276" spans="1:8" ht="15" hidden="1" customHeight="1" x14ac:dyDescent="0.3">
      <c r="A276" s="52"/>
      <c r="B276" s="52"/>
      <c r="C276" s="52"/>
      <c r="D276" s="56"/>
      <c r="E276" s="54"/>
      <c r="F276" s="54"/>
      <c r="G276" s="54"/>
      <c r="H276" s="54"/>
    </row>
    <row r="277" spans="1:8" ht="15" hidden="1" customHeight="1" x14ac:dyDescent="0.3">
      <c r="A277" s="52"/>
      <c r="B277" s="52"/>
      <c r="C277" s="52"/>
      <c r="D277" s="56"/>
      <c r="E277" s="54"/>
      <c r="F277" s="54"/>
      <c r="G277" s="54"/>
      <c r="H277" s="54"/>
    </row>
    <row r="278" spans="1:8" ht="15" hidden="1" customHeight="1" x14ac:dyDescent="0.3">
      <c r="A278" s="52"/>
      <c r="B278" s="52"/>
      <c r="C278" s="52"/>
      <c r="D278" s="56"/>
      <c r="E278" s="54"/>
      <c r="F278" s="54"/>
      <c r="G278" s="54"/>
      <c r="H278" s="54"/>
    </row>
    <row r="279" spans="1:8" ht="15" hidden="1" customHeight="1" x14ac:dyDescent="0.3">
      <c r="A279" s="52"/>
      <c r="B279" s="52"/>
      <c r="C279" s="52"/>
      <c r="D279" s="56"/>
      <c r="E279" s="54"/>
      <c r="F279" s="54"/>
      <c r="G279" s="54"/>
      <c r="H279" s="54"/>
    </row>
    <row r="280" spans="1:8" ht="15" hidden="1" customHeight="1" x14ac:dyDescent="0.3">
      <c r="A280" s="52"/>
      <c r="B280" s="52"/>
      <c r="C280" s="52"/>
      <c r="D280" s="56"/>
      <c r="E280" s="54"/>
      <c r="F280" s="54"/>
      <c r="G280" s="115"/>
      <c r="H280" s="115"/>
    </row>
    <row r="281" spans="1:8" ht="15" customHeight="1" thickBot="1" x14ac:dyDescent="0.35">
      <c r="A281" s="52"/>
      <c r="B281" s="52"/>
      <c r="C281" s="52"/>
      <c r="D281" s="56"/>
      <c r="E281" s="54"/>
      <c r="F281" s="54"/>
      <c r="G281" s="54"/>
      <c r="H281" s="54"/>
    </row>
    <row r="282" spans="1:8" ht="15.6" x14ac:dyDescent="0.3">
      <c r="A282" s="94" t="s">
        <v>56</v>
      </c>
      <c r="B282" s="94" t="s">
        <v>55</v>
      </c>
      <c r="C282" s="94" t="s">
        <v>54</v>
      </c>
      <c r="D282" s="93" t="s">
        <v>53</v>
      </c>
      <c r="E282" s="92" t="s">
        <v>52</v>
      </c>
      <c r="F282" s="92" t="s">
        <v>52</v>
      </c>
      <c r="G282" s="92" t="s">
        <v>7</v>
      </c>
      <c r="H282" s="92" t="s">
        <v>51</v>
      </c>
    </row>
    <row r="283" spans="1:8" ht="15.75" customHeight="1" thickBot="1" x14ac:dyDescent="0.35">
      <c r="A283" s="91"/>
      <c r="B283" s="91"/>
      <c r="C283" s="91"/>
      <c r="D283" s="90"/>
      <c r="E283" s="88" t="s">
        <v>50</v>
      </c>
      <c r="F283" s="88" t="s">
        <v>49</v>
      </c>
      <c r="G283" s="89" t="s">
        <v>478</v>
      </c>
      <c r="H283" s="88" t="s">
        <v>10</v>
      </c>
    </row>
    <row r="284" spans="1:8" ht="15.75" customHeight="1" thickTop="1" x14ac:dyDescent="0.3">
      <c r="A284" s="114">
        <v>100</v>
      </c>
      <c r="B284" s="114"/>
      <c r="C284" s="114"/>
      <c r="D284" s="138" t="s">
        <v>485</v>
      </c>
      <c r="E284" s="110"/>
      <c r="F284" s="112"/>
      <c r="G284" s="111"/>
      <c r="H284" s="110"/>
    </row>
    <row r="285" spans="1:8" ht="15" x14ac:dyDescent="0.25">
      <c r="A285" s="70"/>
      <c r="B285" s="70"/>
      <c r="C285" s="70"/>
      <c r="D285" s="70"/>
      <c r="E285" s="122"/>
      <c r="F285" s="68"/>
      <c r="G285" s="67"/>
      <c r="H285" s="122"/>
    </row>
    <row r="286" spans="1:8" ht="15" x14ac:dyDescent="0.25">
      <c r="A286" s="70"/>
      <c r="B286" s="70"/>
      <c r="C286" s="70">
        <v>1361</v>
      </c>
      <c r="D286" s="70" t="s">
        <v>74</v>
      </c>
      <c r="E286" s="137">
        <v>1800</v>
      </c>
      <c r="F286" s="68">
        <v>1800</v>
      </c>
      <c r="G286" s="67">
        <v>473.4</v>
      </c>
      <c r="H286" s="49">
        <f t="shared" ref="H286:H290" si="16">(G286/F286)*100</f>
        <v>26.3</v>
      </c>
    </row>
    <row r="287" spans="1:8" ht="15.6" hidden="1" x14ac:dyDescent="0.3">
      <c r="A287" s="123"/>
      <c r="B287" s="123"/>
      <c r="C287" s="70">
        <v>4216</v>
      </c>
      <c r="D287" s="70" t="s">
        <v>97</v>
      </c>
      <c r="E287" s="137">
        <v>0</v>
      </c>
      <c r="F287" s="68">
        <v>0</v>
      </c>
      <c r="G287" s="67">
        <v>0</v>
      </c>
      <c r="H287" s="49" t="e">
        <f t="shared" si="16"/>
        <v>#DIV/0!</v>
      </c>
    </row>
    <row r="288" spans="1:8" ht="15" x14ac:dyDescent="0.25">
      <c r="A288" s="70"/>
      <c r="B288" s="70">
        <v>2169</v>
      </c>
      <c r="C288" s="70">
        <v>2212</v>
      </c>
      <c r="D288" s="70" t="s">
        <v>371</v>
      </c>
      <c r="E288" s="137">
        <v>200</v>
      </c>
      <c r="F288" s="68">
        <v>200</v>
      </c>
      <c r="G288" s="67">
        <v>-12.2</v>
      </c>
      <c r="H288" s="49">
        <f t="shared" si="16"/>
        <v>-6.1</v>
      </c>
    </row>
    <row r="289" spans="1:8" ht="15" hidden="1" x14ac:dyDescent="0.25">
      <c r="A289" s="121"/>
      <c r="B289" s="121">
        <v>3635</v>
      </c>
      <c r="C289" s="121">
        <v>3122</v>
      </c>
      <c r="D289" s="70" t="s">
        <v>96</v>
      </c>
      <c r="E289" s="137">
        <v>0</v>
      </c>
      <c r="F289" s="68">
        <v>0</v>
      </c>
      <c r="G289" s="67">
        <v>0</v>
      </c>
      <c r="H289" s="49" t="e">
        <f t="shared" si="16"/>
        <v>#DIV/0!</v>
      </c>
    </row>
    <row r="290" spans="1:8" ht="15" x14ac:dyDescent="0.25">
      <c r="A290" s="121"/>
      <c r="B290" s="121">
        <v>6171</v>
      </c>
      <c r="C290" s="121">
        <v>2324</v>
      </c>
      <c r="D290" s="70" t="s">
        <v>372</v>
      </c>
      <c r="E290" s="137">
        <v>50</v>
      </c>
      <c r="F290" s="68">
        <v>50</v>
      </c>
      <c r="G290" s="67">
        <v>1.3</v>
      </c>
      <c r="H290" s="49">
        <f t="shared" si="16"/>
        <v>2.6</v>
      </c>
    </row>
    <row r="291" spans="1:8" ht="15" customHeight="1" thickBot="1" x14ac:dyDescent="0.3">
      <c r="A291" s="66"/>
      <c r="B291" s="66"/>
      <c r="C291" s="66"/>
      <c r="D291" s="66"/>
      <c r="E291" s="62"/>
      <c r="F291" s="64"/>
      <c r="G291" s="63"/>
      <c r="H291" s="62"/>
    </row>
    <row r="292" spans="1:8" s="51" customFormat="1" ht="21.75" customHeight="1" thickTop="1" thickBot="1" x14ac:dyDescent="0.35">
      <c r="A292" s="61"/>
      <c r="B292" s="61"/>
      <c r="C292" s="61"/>
      <c r="D292" s="106" t="s">
        <v>95</v>
      </c>
      <c r="E292" s="57">
        <f t="shared" ref="E292:G292" si="17">SUM(E284:E290)</f>
        <v>2050</v>
      </c>
      <c r="F292" s="59">
        <f t="shared" si="17"/>
        <v>2050</v>
      </c>
      <c r="G292" s="58">
        <f t="shared" si="17"/>
        <v>462.5</v>
      </c>
      <c r="H292" s="49">
        <f t="shared" ref="H292" si="18">(G292/F292)*100</f>
        <v>22.560975609756099</v>
      </c>
    </row>
    <row r="293" spans="1:8" ht="12" customHeight="1" x14ac:dyDescent="0.3">
      <c r="A293" s="52"/>
      <c r="B293" s="52"/>
      <c r="C293" s="52"/>
      <c r="D293" s="56"/>
      <c r="E293" s="54"/>
      <c r="F293" s="54"/>
      <c r="G293" s="54"/>
      <c r="H293" s="54"/>
    </row>
    <row r="294" spans="1:8" ht="15" hidden="1" customHeight="1" x14ac:dyDescent="0.3">
      <c r="A294" s="52"/>
      <c r="B294" s="52"/>
      <c r="C294" s="52"/>
      <c r="D294" s="56"/>
      <c r="E294" s="54"/>
      <c r="F294" s="54"/>
      <c r="G294" s="54"/>
      <c r="H294" s="54"/>
    </row>
    <row r="295" spans="1:8" ht="15" hidden="1" customHeight="1" x14ac:dyDescent="0.3">
      <c r="A295" s="52"/>
      <c r="B295" s="52"/>
      <c r="C295" s="52"/>
      <c r="D295" s="56"/>
      <c r="E295" s="54"/>
      <c r="F295" s="54"/>
      <c r="G295" s="54"/>
      <c r="H295" s="54"/>
    </row>
    <row r="296" spans="1:8" ht="15" customHeight="1" thickBot="1" x14ac:dyDescent="0.35">
      <c r="A296" s="52"/>
      <c r="B296" s="52"/>
      <c r="C296" s="52"/>
      <c r="D296" s="56"/>
      <c r="E296" s="54"/>
      <c r="F296" s="54"/>
      <c r="G296" s="54"/>
      <c r="H296" s="54"/>
    </row>
    <row r="297" spans="1:8" ht="15.6" x14ac:dyDescent="0.3">
      <c r="A297" s="94" t="s">
        <v>56</v>
      </c>
      <c r="B297" s="94" t="s">
        <v>55</v>
      </c>
      <c r="C297" s="94" t="s">
        <v>54</v>
      </c>
      <c r="D297" s="93" t="s">
        <v>53</v>
      </c>
      <c r="E297" s="92" t="s">
        <v>52</v>
      </c>
      <c r="F297" s="92" t="s">
        <v>52</v>
      </c>
      <c r="G297" s="92" t="s">
        <v>7</v>
      </c>
      <c r="H297" s="92" t="s">
        <v>51</v>
      </c>
    </row>
    <row r="298" spans="1:8" ht="15.75" customHeight="1" thickBot="1" x14ac:dyDescent="0.35">
      <c r="A298" s="91"/>
      <c r="B298" s="91"/>
      <c r="C298" s="91"/>
      <c r="D298" s="90"/>
      <c r="E298" s="88" t="s">
        <v>50</v>
      </c>
      <c r="F298" s="88" t="s">
        <v>49</v>
      </c>
      <c r="G298" s="89" t="s">
        <v>478</v>
      </c>
      <c r="H298" s="88" t="s">
        <v>10</v>
      </c>
    </row>
    <row r="299" spans="1:8" ht="15.75" customHeight="1" thickTop="1" x14ac:dyDescent="0.3">
      <c r="A299" s="87">
        <v>110</v>
      </c>
      <c r="B299" s="123"/>
      <c r="C299" s="123"/>
      <c r="D299" s="123" t="s">
        <v>94</v>
      </c>
      <c r="E299" s="110"/>
      <c r="F299" s="112"/>
      <c r="G299" s="111"/>
      <c r="H299" s="110"/>
    </row>
    <row r="300" spans="1:8" ht="15.6" x14ac:dyDescent="0.3">
      <c r="A300" s="87"/>
      <c r="B300" s="123"/>
      <c r="C300" s="123"/>
      <c r="D300" s="123"/>
      <c r="E300" s="110"/>
      <c r="F300" s="112"/>
      <c r="G300" s="111"/>
      <c r="H300" s="110"/>
    </row>
    <row r="301" spans="1:8" ht="15" x14ac:dyDescent="0.25">
      <c r="A301" s="70"/>
      <c r="B301" s="70"/>
      <c r="C301" s="70">
        <v>1111</v>
      </c>
      <c r="D301" s="70" t="s">
        <v>93</v>
      </c>
      <c r="E301" s="137">
        <v>80415</v>
      </c>
      <c r="F301" s="68">
        <v>80415</v>
      </c>
      <c r="G301" s="67">
        <v>15002.8</v>
      </c>
      <c r="H301" s="49">
        <f t="shared" ref="H301:H326" si="19">(G301/F301)*100</f>
        <v>18.656718273953864</v>
      </c>
    </row>
    <row r="302" spans="1:8" ht="15" x14ac:dyDescent="0.25">
      <c r="A302" s="70"/>
      <c r="B302" s="70"/>
      <c r="C302" s="70">
        <v>1112</v>
      </c>
      <c r="D302" s="70" t="s">
        <v>92</v>
      </c>
      <c r="E302" s="137">
        <v>2070</v>
      </c>
      <c r="F302" s="68">
        <v>2070</v>
      </c>
      <c r="G302" s="67">
        <v>247.8</v>
      </c>
      <c r="H302" s="49">
        <f t="shared" si="19"/>
        <v>11.971014492753623</v>
      </c>
    </row>
    <row r="303" spans="1:8" ht="15" x14ac:dyDescent="0.25">
      <c r="A303" s="70"/>
      <c r="B303" s="70"/>
      <c r="C303" s="70">
        <v>1113</v>
      </c>
      <c r="D303" s="70" t="s">
        <v>91</v>
      </c>
      <c r="E303" s="137">
        <v>6410</v>
      </c>
      <c r="F303" s="68">
        <v>6410</v>
      </c>
      <c r="G303" s="67">
        <v>1149.2</v>
      </c>
      <c r="H303" s="49">
        <f t="shared" si="19"/>
        <v>17.928237129485179</v>
      </c>
    </row>
    <row r="304" spans="1:8" ht="15" x14ac:dyDescent="0.25">
      <c r="A304" s="70"/>
      <c r="B304" s="70"/>
      <c r="C304" s="70">
        <v>1121</v>
      </c>
      <c r="D304" s="70" t="s">
        <v>90</v>
      </c>
      <c r="E304" s="137">
        <v>71210</v>
      </c>
      <c r="F304" s="68">
        <v>71210</v>
      </c>
      <c r="G304" s="67">
        <v>2242.1999999999998</v>
      </c>
      <c r="H304" s="49">
        <f t="shared" si="19"/>
        <v>3.148715068108412</v>
      </c>
    </row>
    <row r="305" spans="1:8" ht="15" x14ac:dyDescent="0.25">
      <c r="A305" s="70"/>
      <c r="B305" s="70"/>
      <c r="C305" s="70">
        <v>1122</v>
      </c>
      <c r="D305" s="70" t="s">
        <v>89</v>
      </c>
      <c r="E305" s="137">
        <v>10000</v>
      </c>
      <c r="F305" s="68">
        <v>10000</v>
      </c>
      <c r="G305" s="67">
        <v>0</v>
      </c>
      <c r="H305" s="49">
        <f t="shared" si="19"/>
        <v>0</v>
      </c>
    </row>
    <row r="306" spans="1:8" ht="15" x14ac:dyDescent="0.25">
      <c r="A306" s="70"/>
      <c r="B306" s="70"/>
      <c r="C306" s="70">
        <v>1211</v>
      </c>
      <c r="D306" s="70" t="s">
        <v>88</v>
      </c>
      <c r="E306" s="137">
        <v>163597</v>
      </c>
      <c r="F306" s="68">
        <v>163597</v>
      </c>
      <c r="G306" s="67">
        <v>31840.400000000001</v>
      </c>
      <c r="H306" s="49">
        <f t="shared" si="19"/>
        <v>19.462704083815719</v>
      </c>
    </row>
    <row r="307" spans="1:8" ht="15" x14ac:dyDescent="0.25">
      <c r="A307" s="70"/>
      <c r="B307" s="70"/>
      <c r="C307" s="70">
        <v>1340</v>
      </c>
      <c r="D307" s="70" t="s">
        <v>87</v>
      </c>
      <c r="E307" s="137">
        <v>13200</v>
      </c>
      <c r="F307" s="68">
        <v>13200</v>
      </c>
      <c r="G307" s="67">
        <v>1965.6</v>
      </c>
      <c r="H307" s="49">
        <f t="shared" si="19"/>
        <v>14.890909090909091</v>
      </c>
    </row>
    <row r="308" spans="1:8" ht="15" x14ac:dyDescent="0.25">
      <c r="A308" s="70"/>
      <c r="B308" s="70"/>
      <c r="C308" s="70">
        <v>1341</v>
      </c>
      <c r="D308" s="70" t="s">
        <v>86</v>
      </c>
      <c r="E308" s="137">
        <v>890</v>
      </c>
      <c r="F308" s="68">
        <v>890</v>
      </c>
      <c r="G308" s="67">
        <v>167</v>
      </c>
      <c r="H308" s="49">
        <f t="shared" si="19"/>
        <v>18.764044943820224</v>
      </c>
    </row>
    <row r="309" spans="1:8" ht="15" customHeight="1" x14ac:dyDescent="0.3">
      <c r="A309" s="136"/>
      <c r="B309" s="123"/>
      <c r="C309" s="134">
        <v>1342</v>
      </c>
      <c r="D309" s="134" t="s">
        <v>85</v>
      </c>
      <c r="E309" s="137">
        <v>120</v>
      </c>
      <c r="F309" s="68">
        <v>120</v>
      </c>
      <c r="G309" s="67">
        <v>30.2</v>
      </c>
      <c r="H309" s="49">
        <f t="shared" si="19"/>
        <v>25.166666666666664</v>
      </c>
    </row>
    <row r="310" spans="1:8" ht="15" x14ac:dyDescent="0.25">
      <c r="A310" s="135"/>
      <c r="B310" s="134"/>
      <c r="C310" s="134">
        <v>1343</v>
      </c>
      <c r="D310" s="134" t="s">
        <v>84</v>
      </c>
      <c r="E310" s="137">
        <v>1200</v>
      </c>
      <c r="F310" s="68">
        <v>1200</v>
      </c>
      <c r="G310" s="67">
        <v>192.6</v>
      </c>
      <c r="H310" s="49">
        <f t="shared" si="19"/>
        <v>16.05</v>
      </c>
    </row>
    <row r="311" spans="1:8" ht="15" x14ac:dyDescent="0.25">
      <c r="A311" s="69"/>
      <c r="B311" s="70"/>
      <c r="C311" s="70">
        <v>1345</v>
      </c>
      <c r="D311" s="70" t="s">
        <v>373</v>
      </c>
      <c r="E311" s="137">
        <v>240</v>
      </c>
      <c r="F311" s="68">
        <v>240</v>
      </c>
      <c r="G311" s="67">
        <v>59.4</v>
      </c>
      <c r="H311" s="49">
        <f t="shared" si="19"/>
        <v>24.75</v>
      </c>
    </row>
    <row r="312" spans="1:8" ht="15" x14ac:dyDescent="0.25">
      <c r="A312" s="70"/>
      <c r="B312" s="70"/>
      <c r="C312" s="70">
        <v>1361</v>
      </c>
      <c r="D312" s="70" t="s">
        <v>83</v>
      </c>
      <c r="E312" s="137">
        <v>0</v>
      </c>
      <c r="F312" s="68">
        <v>0</v>
      </c>
      <c r="G312" s="67">
        <v>0.2</v>
      </c>
      <c r="H312" s="49" t="e">
        <f t="shared" si="19"/>
        <v>#DIV/0!</v>
      </c>
    </row>
    <row r="313" spans="1:8" ht="15" x14ac:dyDescent="0.25">
      <c r="A313" s="70"/>
      <c r="B313" s="70"/>
      <c r="C313" s="70">
        <v>1381</v>
      </c>
      <c r="D313" s="70" t="s">
        <v>379</v>
      </c>
      <c r="E313" s="137">
        <v>0</v>
      </c>
      <c r="F313" s="68">
        <v>0</v>
      </c>
      <c r="G313" s="67">
        <v>716.7</v>
      </c>
      <c r="H313" s="49" t="e">
        <f t="shared" si="19"/>
        <v>#DIV/0!</v>
      </c>
    </row>
    <row r="314" spans="1:8" ht="15" hidden="1" x14ac:dyDescent="0.25">
      <c r="A314" s="70"/>
      <c r="B314" s="70"/>
      <c r="C314" s="70">
        <v>1382</v>
      </c>
      <c r="D314" s="70" t="s">
        <v>432</v>
      </c>
      <c r="E314" s="137">
        <v>0</v>
      </c>
      <c r="F314" s="68">
        <v>0</v>
      </c>
      <c r="G314" s="67">
        <v>0</v>
      </c>
      <c r="H314" s="49" t="e">
        <f t="shared" si="19"/>
        <v>#DIV/0!</v>
      </c>
    </row>
    <row r="315" spans="1:8" ht="15" hidden="1" x14ac:dyDescent="0.25">
      <c r="A315" s="70"/>
      <c r="B315" s="70"/>
      <c r="C315" s="70">
        <v>1383</v>
      </c>
      <c r="D315" s="70" t="s">
        <v>380</v>
      </c>
      <c r="E315" s="137">
        <v>0</v>
      </c>
      <c r="F315" s="68">
        <v>0</v>
      </c>
      <c r="G315" s="67">
        <v>0</v>
      </c>
      <c r="H315" s="49" t="e">
        <f t="shared" si="19"/>
        <v>#DIV/0!</v>
      </c>
    </row>
    <row r="316" spans="1:8" ht="15" x14ac:dyDescent="0.25">
      <c r="A316" s="70"/>
      <c r="B316" s="70"/>
      <c r="C316" s="70">
        <v>1511</v>
      </c>
      <c r="D316" s="70" t="s">
        <v>82</v>
      </c>
      <c r="E316" s="137">
        <v>24000</v>
      </c>
      <c r="F316" s="68">
        <v>24000</v>
      </c>
      <c r="G316" s="67">
        <v>323.39999999999998</v>
      </c>
      <c r="H316" s="49">
        <f t="shared" si="19"/>
        <v>1.3474999999999999</v>
      </c>
    </row>
    <row r="317" spans="1:8" ht="15" x14ac:dyDescent="0.25">
      <c r="A317" s="70"/>
      <c r="B317" s="70"/>
      <c r="C317" s="70">
        <v>4112</v>
      </c>
      <c r="D317" s="70" t="s">
        <v>81</v>
      </c>
      <c r="E317" s="137">
        <v>39260</v>
      </c>
      <c r="F317" s="68">
        <v>39260</v>
      </c>
      <c r="G317" s="67">
        <v>6543.2</v>
      </c>
      <c r="H317" s="49">
        <f t="shared" si="19"/>
        <v>16.666327050433011</v>
      </c>
    </row>
    <row r="318" spans="1:8" ht="15.6" customHeight="1" x14ac:dyDescent="0.25">
      <c r="A318" s="70"/>
      <c r="B318" s="70">
        <v>6171</v>
      </c>
      <c r="C318" s="70">
        <v>2212</v>
      </c>
      <c r="D318" s="70" t="s">
        <v>374</v>
      </c>
      <c r="E318" s="137">
        <v>10</v>
      </c>
      <c r="F318" s="68">
        <v>10</v>
      </c>
      <c r="G318" s="67">
        <v>0</v>
      </c>
      <c r="H318" s="49">
        <f t="shared" si="19"/>
        <v>0</v>
      </c>
    </row>
    <row r="319" spans="1:8" ht="15.6" hidden="1" customHeight="1" x14ac:dyDescent="0.25">
      <c r="A319" s="70"/>
      <c r="B319" s="70">
        <v>6171</v>
      </c>
      <c r="C319" s="70">
        <v>2324</v>
      </c>
      <c r="D319" s="70" t="s">
        <v>375</v>
      </c>
      <c r="E319" s="137">
        <v>0</v>
      </c>
      <c r="F319" s="68">
        <v>0</v>
      </c>
      <c r="G319" s="67">
        <v>0</v>
      </c>
      <c r="H319" s="49" t="e">
        <f t="shared" si="19"/>
        <v>#DIV/0!</v>
      </c>
    </row>
    <row r="320" spans="1:8" ht="15.6" customHeight="1" x14ac:dyDescent="0.25">
      <c r="A320" s="70"/>
      <c r="B320" s="70">
        <v>6310</v>
      </c>
      <c r="C320" s="70">
        <v>2141</v>
      </c>
      <c r="D320" s="70" t="s">
        <v>378</v>
      </c>
      <c r="E320" s="137">
        <v>10</v>
      </c>
      <c r="F320" s="68">
        <v>10</v>
      </c>
      <c r="G320" s="67">
        <v>0.4</v>
      </c>
      <c r="H320" s="49">
        <f t="shared" si="19"/>
        <v>4</v>
      </c>
    </row>
    <row r="321" spans="1:8" ht="15" hidden="1" x14ac:dyDescent="0.25">
      <c r="A321" s="70"/>
      <c r="B321" s="70">
        <v>6310</v>
      </c>
      <c r="C321" s="70">
        <v>2324</v>
      </c>
      <c r="D321" s="70" t="s">
        <v>80</v>
      </c>
      <c r="E321" s="137">
        <v>0</v>
      </c>
      <c r="F321" s="128"/>
      <c r="G321" s="67">
        <v>0</v>
      </c>
      <c r="H321" s="49" t="e">
        <f t="shared" si="19"/>
        <v>#DIV/0!</v>
      </c>
    </row>
    <row r="322" spans="1:8" ht="15" x14ac:dyDescent="0.25">
      <c r="A322" s="70"/>
      <c r="B322" s="70">
        <v>6310</v>
      </c>
      <c r="C322" s="70">
        <v>2142</v>
      </c>
      <c r="D322" s="70" t="s">
        <v>376</v>
      </c>
      <c r="E322" s="137">
        <v>2900</v>
      </c>
      <c r="F322" s="68">
        <v>2900</v>
      </c>
      <c r="G322" s="67">
        <v>958.2</v>
      </c>
      <c r="H322" s="49">
        <f t="shared" si="19"/>
        <v>33.04137931034483</v>
      </c>
    </row>
    <row r="323" spans="1:8" ht="15" x14ac:dyDescent="0.25">
      <c r="A323" s="70"/>
      <c r="B323" s="70">
        <v>6310</v>
      </c>
      <c r="C323" s="70">
        <v>2143</v>
      </c>
      <c r="D323" s="70" t="s">
        <v>79</v>
      </c>
      <c r="E323" s="137">
        <v>0</v>
      </c>
      <c r="F323" s="68">
        <v>0</v>
      </c>
      <c r="G323" s="67">
        <v>0</v>
      </c>
      <c r="H323" s="49" t="e">
        <f t="shared" si="19"/>
        <v>#DIV/0!</v>
      </c>
    </row>
    <row r="324" spans="1:8" ht="15" hidden="1" x14ac:dyDescent="0.25">
      <c r="A324" s="70"/>
      <c r="B324" s="70">
        <v>6310</v>
      </c>
      <c r="C324" s="70">
        <v>2329</v>
      </c>
      <c r="D324" s="70" t="s">
        <v>78</v>
      </c>
      <c r="E324" s="137">
        <v>0</v>
      </c>
      <c r="F324" s="68">
        <v>0</v>
      </c>
      <c r="G324" s="67">
        <v>0</v>
      </c>
      <c r="H324" s="49" t="e">
        <f t="shared" si="19"/>
        <v>#DIV/0!</v>
      </c>
    </row>
    <row r="325" spans="1:8" ht="15" x14ac:dyDescent="0.25">
      <c r="A325" s="70"/>
      <c r="B325" s="70">
        <v>6330</v>
      </c>
      <c r="C325" s="70">
        <v>4132</v>
      </c>
      <c r="D325" s="70" t="s">
        <v>77</v>
      </c>
      <c r="E325" s="137">
        <v>0</v>
      </c>
      <c r="F325" s="68">
        <v>0</v>
      </c>
      <c r="G325" s="67">
        <v>3.6</v>
      </c>
      <c r="H325" s="49" t="e">
        <f t="shared" si="19"/>
        <v>#DIV/0!</v>
      </c>
    </row>
    <row r="326" spans="1:8" ht="15" x14ac:dyDescent="0.25">
      <c r="A326" s="70"/>
      <c r="B326" s="70">
        <v>6409</v>
      </c>
      <c r="C326" s="70">
        <v>2328</v>
      </c>
      <c r="D326" s="70" t="s">
        <v>377</v>
      </c>
      <c r="E326" s="137">
        <v>0</v>
      </c>
      <c r="F326" s="68">
        <v>0</v>
      </c>
      <c r="G326" s="67">
        <v>12.1</v>
      </c>
      <c r="H326" s="49" t="e">
        <f t="shared" si="19"/>
        <v>#DIV/0!</v>
      </c>
    </row>
    <row r="327" spans="1:8" ht="15.75" customHeight="1" thickBot="1" x14ac:dyDescent="0.35">
      <c r="A327" s="66"/>
      <c r="B327" s="66"/>
      <c r="C327" s="66"/>
      <c r="D327" s="66"/>
      <c r="E327" s="124"/>
      <c r="F327" s="126"/>
      <c r="G327" s="125"/>
      <c r="H327" s="124"/>
    </row>
    <row r="328" spans="1:8" s="51" customFormat="1" ht="21.75" customHeight="1" thickTop="1" thickBot="1" x14ac:dyDescent="0.35">
      <c r="A328" s="61"/>
      <c r="B328" s="61"/>
      <c r="C328" s="61"/>
      <c r="D328" s="106" t="s">
        <v>76</v>
      </c>
      <c r="E328" s="57">
        <f t="shared" ref="E328:G328" si="20">SUM(E301:E327)</f>
        <v>415532</v>
      </c>
      <c r="F328" s="59">
        <f t="shared" si="20"/>
        <v>415532</v>
      </c>
      <c r="G328" s="58">
        <f t="shared" si="20"/>
        <v>61454.999999999985</v>
      </c>
      <c r="H328" s="49">
        <f t="shared" ref="H328" si="21">(G328/F328)*100</f>
        <v>14.789474697496219</v>
      </c>
    </row>
    <row r="329" spans="1:8" ht="15" customHeight="1" x14ac:dyDescent="0.3">
      <c r="A329" s="52"/>
      <c r="B329" s="52"/>
      <c r="C329" s="52"/>
      <c r="D329" s="56"/>
      <c r="E329" s="54"/>
      <c r="F329" s="54"/>
      <c r="G329" s="54"/>
      <c r="H329" s="54"/>
    </row>
    <row r="330" spans="1:8" ht="15" x14ac:dyDescent="0.25">
      <c r="A330" s="51"/>
      <c r="B330" s="52"/>
      <c r="C330" s="52"/>
      <c r="D330" s="52"/>
      <c r="E330" s="107"/>
      <c r="F330" s="107"/>
      <c r="G330" s="107"/>
      <c r="H330" s="107"/>
    </row>
    <row r="331" spans="1:8" ht="15" hidden="1" x14ac:dyDescent="0.25">
      <c r="A331" s="51"/>
      <c r="B331" s="52"/>
      <c r="C331" s="52"/>
      <c r="D331" s="52"/>
      <c r="E331" s="107"/>
      <c r="F331" s="107"/>
      <c r="G331" s="107"/>
      <c r="H331" s="107"/>
    </row>
    <row r="332" spans="1:8" ht="15" customHeight="1" thickBot="1" x14ac:dyDescent="0.3">
      <c r="A332" s="51"/>
      <c r="B332" s="52"/>
      <c r="C332" s="52"/>
      <c r="D332" s="52"/>
      <c r="E332" s="107"/>
      <c r="F332" s="107"/>
      <c r="G332" s="107"/>
      <c r="H332" s="107"/>
    </row>
    <row r="333" spans="1:8" ht="15.6" x14ac:dyDescent="0.3">
      <c r="A333" s="94" t="s">
        <v>56</v>
      </c>
      <c r="B333" s="94" t="s">
        <v>55</v>
      </c>
      <c r="C333" s="94" t="s">
        <v>54</v>
      </c>
      <c r="D333" s="93" t="s">
        <v>53</v>
      </c>
      <c r="E333" s="92" t="s">
        <v>52</v>
      </c>
      <c r="F333" s="92" t="s">
        <v>52</v>
      </c>
      <c r="G333" s="92" t="s">
        <v>7</v>
      </c>
      <c r="H333" s="92" t="s">
        <v>51</v>
      </c>
    </row>
    <row r="334" spans="1:8" ht="15.75" customHeight="1" thickBot="1" x14ac:dyDescent="0.35">
      <c r="A334" s="91"/>
      <c r="B334" s="91"/>
      <c r="C334" s="91"/>
      <c r="D334" s="90"/>
      <c r="E334" s="88" t="s">
        <v>50</v>
      </c>
      <c r="F334" s="88" t="s">
        <v>49</v>
      </c>
      <c r="G334" s="89" t="s">
        <v>478</v>
      </c>
      <c r="H334" s="88" t="s">
        <v>10</v>
      </c>
    </row>
    <row r="335" spans="1:8" ht="16.5" customHeight="1" thickTop="1" x14ac:dyDescent="0.3">
      <c r="A335" s="114">
        <v>120</v>
      </c>
      <c r="B335" s="114"/>
      <c r="C335" s="114"/>
      <c r="D335" s="123" t="s">
        <v>75</v>
      </c>
      <c r="E335" s="110"/>
      <c r="F335" s="112"/>
      <c r="G335" s="111"/>
      <c r="H335" s="110"/>
    </row>
    <row r="336" spans="1:8" ht="15.6" x14ac:dyDescent="0.3">
      <c r="A336" s="123"/>
      <c r="B336" s="123"/>
      <c r="C336" s="123"/>
      <c r="D336" s="123"/>
      <c r="E336" s="49"/>
      <c r="F336" s="68"/>
      <c r="G336" s="67"/>
      <c r="H336" s="49"/>
    </row>
    <row r="337" spans="1:8" ht="15" x14ac:dyDescent="0.25">
      <c r="A337" s="70"/>
      <c r="B337" s="70"/>
      <c r="C337" s="70">
        <v>1361</v>
      </c>
      <c r="D337" s="70" t="s">
        <v>74</v>
      </c>
      <c r="E337" s="137">
        <v>0</v>
      </c>
      <c r="F337" s="68">
        <v>0</v>
      </c>
      <c r="G337" s="67">
        <v>0.2</v>
      </c>
      <c r="H337" s="49" t="e">
        <f t="shared" ref="H337:H372" si="22">(G337/F337)*100</f>
        <v>#DIV/0!</v>
      </c>
    </row>
    <row r="338" spans="1:8" ht="16.5" customHeight="1" x14ac:dyDescent="0.25">
      <c r="A338" s="70"/>
      <c r="B338" s="70">
        <v>1014</v>
      </c>
      <c r="C338" s="70">
        <v>2132</v>
      </c>
      <c r="D338" s="263" t="s">
        <v>449</v>
      </c>
      <c r="E338" s="137">
        <v>24</v>
      </c>
      <c r="F338" s="68">
        <v>24</v>
      </c>
      <c r="G338" s="67">
        <v>4.2</v>
      </c>
      <c r="H338" s="49">
        <f t="shared" si="22"/>
        <v>17.5</v>
      </c>
    </row>
    <row r="339" spans="1:8" ht="15" x14ac:dyDescent="0.25">
      <c r="A339" s="70"/>
      <c r="B339" s="70">
        <v>3612</v>
      </c>
      <c r="C339" s="70">
        <v>2111</v>
      </c>
      <c r="D339" s="70" t="s">
        <v>381</v>
      </c>
      <c r="E339" s="137">
        <v>1620</v>
      </c>
      <c r="F339" s="68">
        <v>1453</v>
      </c>
      <c r="G339" s="67">
        <v>313.10000000000002</v>
      </c>
      <c r="H339" s="49">
        <f t="shared" si="22"/>
        <v>21.54852030282175</v>
      </c>
    </row>
    <row r="340" spans="1:8" ht="15" x14ac:dyDescent="0.25">
      <c r="A340" s="70"/>
      <c r="B340" s="70">
        <v>3612</v>
      </c>
      <c r="C340" s="70">
        <v>2132</v>
      </c>
      <c r="D340" s="70" t="s">
        <v>382</v>
      </c>
      <c r="E340" s="137">
        <v>6300</v>
      </c>
      <c r="F340" s="68">
        <v>6300</v>
      </c>
      <c r="G340" s="67">
        <v>1242.7</v>
      </c>
      <c r="H340" s="49">
        <f t="shared" si="22"/>
        <v>19.725396825396828</v>
      </c>
    </row>
    <row r="341" spans="1:8" ht="15" x14ac:dyDescent="0.25">
      <c r="A341" s="70"/>
      <c r="B341" s="70">
        <v>3612</v>
      </c>
      <c r="C341" s="70">
        <v>2322</v>
      </c>
      <c r="D341" s="70" t="s">
        <v>73</v>
      </c>
      <c r="E341" s="137">
        <v>0</v>
      </c>
      <c r="F341" s="68">
        <v>0</v>
      </c>
      <c r="G341" s="67">
        <v>18.5</v>
      </c>
      <c r="H341" s="49" t="e">
        <f t="shared" si="22"/>
        <v>#DIV/0!</v>
      </c>
    </row>
    <row r="342" spans="1:8" ht="15" x14ac:dyDescent="0.25">
      <c r="A342" s="70"/>
      <c r="B342" s="70">
        <v>3612</v>
      </c>
      <c r="C342" s="70">
        <v>2324</v>
      </c>
      <c r="D342" s="70" t="s">
        <v>383</v>
      </c>
      <c r="E342" s="137">
        <v>130</v>
      </c>
      <c r="F342" s="68">
        <v>271</v>
      </c>
      <c r="G342" s="67">
        <v>150.9</v>
      </c>
      <c r="H342" s="49">
        <f t="shared" si="22"/>
        <v>55.68265682656827</v>
      </c>
    </row>
    <row r="343" spans="1:8" ht="15" hidden="1" x14ac:dyDescent="0.25">
      <c r="A343" s="70"/>
      <c r="B343" s="70">
        <v>3612</v>
      </c>
      <c r="C343" s="70">
        <v>2329</v>
      </c>
      <c r="D343" s="70" t="s">
        <v>72</v>
      </c>
      <c r="E343" s="137">
        <v>0</v>
      </c>
      <c r="F343" s="68">
        <v>0</v>
      </c>
      <c r="G343" s="67">
        <v>0</v>
      </c>
      <c r="H343" s="49" t="e">
        <f t="shared" si="22"/>
        <v>#DIV/0!</v>
      </c>
    </row>
    <row r="344" spans="1:8" ht="15" x14ac:dyDescent="0.25">
      <c r="A344" s="70"/>
      <c r="B344" s="70">
        <v>3612</v>
      </c>
      <c r="C344" s="70">
        <v>3112</v>
      </c>
      <c r="D344" s="70" t="s">
        <v>384</v>
      </c>
      <c r="E344" s="137">
        <v>17637</v>
      </c>
      <c r="F344" s="68">
        <v>17637</v>
      </c>
      <c r="G344" s="67">
        <v>0</v>
      </c>
      <c r="H344" s="49">
        <f t="shared" si="22"/>
        <v>0</v>
      </c>
    </row>
    <row r="345" spans="1:8" ht="15" x14ac:dyDescent="0.25">
      <c r="A345" s="70"/>
      <c r="B345" s="70">
        <v>3613</v>
      </c>
      <c r="C345" s="70">
        <v>2111</v>
      </c>
      <c r="D345" s="70" t="s">
        <v>385</v>
      </c>
      <c r="E345" s="137">
        <v>2500</v>
      </c>
      <c r="F345" s="68">
        <v>2430</v>
      </c>
      <c r="G345" s="67">
        <v>378.5</v>
      </c>
      <c r="H345" s="49">
        <f t="shared" si="22"/>
        <v>15.576131687242798</v>
      </c>
    </row>
    <row r="346" spans="1:8" ht="15" x14ac:dyDescent="0.25">
      <c r="A346" s="70"/>
      <c r="B346" s="70">
        <v>3613</v>
      </c>
      <c r="C346" s="70">
        <v>2132</v>
      </c>
      <c r="D346" s="70" t="s">
        <v>386</v>
      </c>
      <c r="E346" s="137">
        <v>4700</v>
      </c>
      <c r="F346" s="68">
        <v>4700</v>
      </c>
      <c r="G346" s="67">
        <v>930.5</v>
      </c>
      <c r="H346" s="49">
        <f t="shared" si="22"/>
        <v>19.797872340425531</v>
      </c>
    </row>
    <row r="347" spans="1:8" ht="15" hidden="1" x14ac:dyDescent="0.25">
      <c r="A347" s="121"/>
      <c r="B347" s="70">
        <v>3613</v>
      </c>
      <c r="C347" s="70">
        <v>2133</v>
      </c>
      <c r="D347" s="70" t="s">
        <v>71</v>
      </c>
      <c r="E347" s="137">
        <v>0</v>
      </c>
      <c r="F347" s="68">
        <v>0</v>
      </c>
      <c r="G347" s="67">
        <v>0</v>
      </c>
      <c r="H347" s="49" t="e">
        <f t="shared" si="22"/>
        <v>#DIV/0!</v>
      </c>
    </row>
    <row r="348" spans="1:8" ht="15" hidden="1" x14ac:dyDescent="0.25">
      <c r="A348" s="121"/>
      <c r="B348" s="70">
        <v>3613</v>
      </c>
      <c r="C348" s="70">
        <v>2310</v>
      </c>
      <c r="D348" s="70" t="s">
        <v>70</v>
      </c>
      <c r="E348" s="137">
        <v>0</v>
      </c>
      <c r="F348" s="68">
        <v>0</v>
      </c>
      <c r="G348" s="67">
        <v>0</v>
      </c>
      <c r="H348" s="49" t="e">
        <f t="shared" si="22"/>
        <v>#DIV/0!</v>
      </c>
    </row>
    <row r="349" spans="1:8" ht="15" hidden="1" x14ac:dyDescent="0.25">
      <c r="A349" s="121"/>
      <c r="B349" s="70">
        <v>3613</v>
      </c>
      <c r="C349" s="70">
        <v>2322</v>
      </c>
      <c r="D349" s="70" t="s">
        <v>69</v>
      </c>
      <c r="E349" s="137">
        <v>0</v>
      </c>
      <c r="F349" s="68">
        <v>0</v>
      </c>
      <c r="G349" s="67">
        <v>0</v>
      </c>
      <c r="H349" s="49" t="e">
        <f t="shared" si="22"/>
        <v>#DIV/0!</v>
      </c>
    </row>
    <row r="350" spans="1:8" ht="15" x14ac:dyDescent="0.25">
      <c r="A350" s="121"/>
      <c r="B350" s="70">
        <v>3613</v>
      </c>
      <c r="C350" s="70">
        <v>2324</v>
      </c>
      <c r="D350" s="70" t="s">
        <v>387</v>
      </c>
      <c r="E350" s="137">
        <v>0</v>
      </c>
      <c r="F350" s="68">
        <v>70</v>
      </c>
      <c r="G350" s="67">
        <v>186.8</v>
      </c>
      <c r="H350" s="49">
        <f t="shared" si="22"/>
        <v>266.85714285714283</v>
      </c>
    </row>
    <row r="351" spans="1:8" ht="15" x14ac:dyDescent="0.25">
      <c r="A351" s="121"/>
      <c r="B351" s="70">
        <v>3613</v>
      </c>
      <c r="C351" s="70">
        <v>3112</v>
      </c>
      <c r="D351" s="70" t="s">
        <v>388</v>
      </c>
      <c r="E351" s="137">
        <v>4000</v>
      </c>
      <c r="F351" s="68">
        <v>4000</v>
      </c>
      <c r="G351" s="67">
        <v>0</v>
      </c>
      <c r="H351" s="49">
        <f t="shared" si="22"/>
        <v>0</v>
      </c>
    </row>
    <row r="352" spans="1:8" ht="15" hidden="1" x14ac:dyDescent="0.25">
      <c r="A352" s="121"/>
      <c r="B352" s="70">
        <v>3631</v>
      </c>
      <c r="C352" s="70">
        <v>2133</v>
      </c>
      <c r="D352" s="70" t="s">
        <v>389</v>
      </c>
      <c r="E352" s="137">
        <v>0</v>
      </c>
      <c r="F352" s="68">
        <v>0</v>
      </c>
      <c r="G352" s="67">
        <v>0</v>
      </c>
      <c r="H352" s="49" t="e">
        <f t="shared" si="22"/>
        <v>#DIV/0!</v>
      </c>
    </row>
    <row r="353" spans="1:8" ht="15" x14ac:dyDescent="0.25">
      <c r="A353" s="121"/>
      <c r="B353" s="70">
        <v>3632</v>
      </c>
      <c r="C353" s="70">
        <v>2111</v>
      </c>
      <c r="D353" s="70" t="s">
        <v>390</v>
      </c>
      <c r="E353" s="137">
        <v>390</v>
      </c>
      <c r="F353" s="68">
        <v>387.4</v>
      </c>
      <c r="G353" s="67">
        <v>144.80000000000001</v>
      </c>
      <c r="H353" s="49">
        <f t="shared" si="22"/>
        <v>37.377387712958189</v>
      </c>
    </row>
    <row r="354" spans="1:8" ht="15" x14ac:dyDescent="0.25">
      <c r="A354" s="121"/>
      <c r="B354" s="70">
        <v>3632</v>
      </c>
      <c r="C354" s="70">
        <v>2132</v>
      </c>
      <c r="D354" s="70" t="s">
        <v>391</v>
      </c>
      <c r="E354" s="137">
        <v>20</v>
      </c>
      <c r="F354" s="68">
        <v>20</v>
      </c>
      <c r="G354" s="67">
        <v>0</v>
      </c>
      <c r="H354" s="49">
        <f t="shared" si="22"/>
        <v>0</v>
      </c>
    </row>
    <row r="355" spans="1:8" ht="15" x14ac:dyDescent="0.25">
      <c r="A355" s="121"/>
      <c r="B355" s="70">
        <v>3632</v>
      </c>
      <c r="C355" s="70">
        <v>2133</v>
      </c>
      <c r="D355" s="70" t="s">
        <v>392</v>
      </c>
      <c r="E355" s="137">
        <v>5</v>
      </c>
      <c r="F355" s="68">
        <v>5</v>
      </c>
      <c r="G355" s="67">
        <v>0</v>
      </c>
      <c r="H355" s="49">
        <f t="shared" si="22"/>
        <v>0</v>
      </c>
    </row>
    <row r="356" spans="1:8" ht="15" x14ac:dyDescent="0.25">
      <c r="A356" s="121"/>
      <c r="B356" s="70">
        <v>3632</v>
      </c>
      <c r="C356" s="70">
        <v>2324</v>
      </c>
      <c r="D356" s="70" t="s">
        <v>393</v>
      </c>
      <c r="E356" s="137">
        <v>0</v>
      </c>
      <c r="F356" s="68">
        <v>2.6</v>
      </c>
      <c r="G356" s="67">
        <v>2.6</v>
      </c>
      <c r="H356" s="49">
        <f t="shared" si="22"/>
        <v>100</v>
      </c>
    </row>
    <row r="357" spans="1:8" ht="15" x14ac:dyDescent="0.25">
      <c r="A357" s="121"/>
      <c r="B357" s="70">
        <v>3632</v>
      </c>
      <c r="C357" s="70">
        <v>2329</v>
      </c>
      <c r="D357" s="70" t="s">
        <v>394</v>
      </c>
      <c r="E357" s="137">
        <v>40</v>
      </c>
      <c r="F357" s="68">
        <v>40</v>
      </c>
      <c r="G357" s="67">
        <v>16.899999999999999</v>
      </c>
      <c r="H357" s="49">
        <f t="shared" si="22"/>
        <v>42.25</v>
      </c>
    </row>
    <row r="358" spans="1:8" ht="15" x14ac:dyDescent="0.25">
      <c r="A358" s="121"/>
      <c r="B358" s="70">
        <v>3634</v>
      </c>
      <c r="C358" s="70">
        <v>2132</v>
      </c>
      <c r="D358" s="70" t="s">
        <v>68</v>
      </c>
      <c r="E358" s="137">
        <v>5446</v>
      </c>
      <c r="F358" s="68">
        <v>5446</v>
      </c>
      <c r="G358" s="67">
        <v>0</v>
      </c>
      <c r="H358" s="49">
        <f t="shared" si="22"/>
        <v>0</v>
      </c>
    </row>
    <row r="359" spans="1:8" ht="15" hidden="1" x14ac:dyDescent="0.25">
      <c r="A359" s="121"/>
      <c r="B359" s="70">
        <v>3636</v>
      </c>
      <c r="C359" s="70">
        <v>2131</v>
      </c>
      <c r="D359" s="70" t="s">
        <v>67</v>
      </c>
      <c r="E359" s="137">
        <v>0</v>
      </c>
      <c r="F359" s="68">
        <v>0</v>
      </c>
      <c r="G359" s="67">
        <v>0</v>
      </c>
      <c r="H359" s="49" t="e">
        <f t="shared" si="22"/>
        <v>#DIV/0!</v>
      </c>
    </row>
    <row r="360" spans="1:8" ht="15" x14ac:dyDescent="0.25">
      <c r="A360" s="69"/>
      <c r="B360" s="70">
        <v>3639</v>
      </c>
      <c r="C360" s="70">
        <v>2111</v>
      </c>
      <c r="D360" s="70" t="s">
        <v>395</v>
      </c>
      <c r="E360" s="137">
        <v>30</v>
      </c>
      <c r="F360" s="68">
        <v>30</v>
      </c>
      <c r="G360" s="67">
        <v>5.3</v>
      </c>
      <c r="H360" s="49">
        <f t="shared" si="22"/>
        <v>17.666666666666668</v>
      </c>
    </row>
    <row r="361" spans="1:8" ht="15" x14ac:dyDescent="0.25">
      <c r="A361" s="121"/>
      <c r="B361" s="70">
        <v>3639</v>
      </c>
      <c r="C361" s="70">
        <v>2119</v>
      </c>
      <c r="D361" s="70" t="s">
        <v>397</v>
      </c>
      <c r="E361" s="137">
        <v>500</v>
      </c>
      <c r="F361" s="68">
        <v>500</v>
      </c>
      <c r="G361" s="67">
        <v>245.2</v>
      </c>
      <c r="H361" s="49">
        <f t="shared" si="22"/>
        <v>49.04</v>
      </c>
    </row>
    <row r="362" spans="1:8" ht="15" x14ac:dyDescent="0.25">
      <c r="A362" s="70"/>
      <c r="B362" s="70">
        <v>3639</v>
      </c>
      <c r="C362" s="70">
        <v>2131</v>
      </c>
      <c r="D362" s="70" t="s">
        <v>398</v>
      </c>
      <c r="E362" s="137">
        <v>2250</v>
      </c>
      <c r="F362" s="68">
        <v>2250</v>
      </c>
      <c r="G362" s="67">
        <v>432.6</v>
      </c>
      <c r="H362" s="49">
        <f t="shared" si="22"/>
        <v>19.226666666666667</v>
      </c>
    </row>
    <row r="363" spans="1:8" ht="15" x14ac:dyDescent="0.25">
      <c r="A363" s="70"/>
      <c r="B363" s="70">
        <v>3639</v>
      </c>
      <c r="C363" s="70">
        <v>2132</v>
      </c>
      <c r="D363" s="70" t="s">
        <v>399</v>
      </c>
      <c r="E363" s="137">
        <v>30</v>
      </c>
      <c r="F363" s="68">
        <v>30</v>
      </c>
      <c r="G363" s="67">
        <v>5.8</v>
      </c>
      <c r="H363" s="49">
        <f t="shared" si="22"/>
        <v>19.333333333333332</v>
      </c>
    </row>
    <row r="364" spans="1:8" ht="15" customHeight="1" x14ac:dyDescent="0.25">
      <c r="A364" s="70"/>
      <c r="B364" s="70">
        <v>3639</v>
      </c>
      <c r="C364" s="70">
        <v>2212</v>
      </c>
      <c r="D364" s="70" t="s">
        <v>400</v>
      </c>
      <c r="E364" s="137">
        <v>0</v>
      </c>
      <c r="F364" s="68">
        <v>0</v>
      </c>
      <c r="G364" s="67">
        <v>21.8</v>
      </c>
      <c r="H364" s="49" t="e">
        <f t="shared" si="22"/>
        <v>#DIV/0!</v>
      </c>
    </row>
    <row r="365" spans="1:8" ht="15" x14ac:dyDescent="0.25">
      <c r="A365" s="70"/>
      <c r="B365" s="70">
        <v>3639</v>
      </c>
      <c r="C365" s="70">
        <v>2324</v>
      </c>
      <c r="D365" s="70" t="s">
        <v>66</v>
      </c>
      <c r="E365" s="137">
        <v>0</v>
      </c>
      <c r="F365" s="68">
        <v>0</v>
      </c>
      <c r="G365" s="67">
        <v>16.3</v>
      </c>
      <c r="H365" s="49" t="e">
        <f t="shared" si="22"/>
        <v>#DIV/0!</v>
      </c>
    </row>
    <row r="366" spans="1:8" ht="15" hidden="1" x14ac:dyDescent="0.25">
      <c r="A366" s="70"/>
      <c r="B366" s="70">
        <v>3639</v>
      </c>
      <c r="C366" s="70">
        <v>2328</v>
      </c>
      <c r="D366" s="70" t="s">
        <v>65</v>
      </c>
      <c r="E366" s="49"/>
      <c r="F366" s="68">
        <v>0</v>
      </c>
      <c r="G366" s="109">
        <v>0</v>
      </c>
      <c r="H366" s="49" t="e">
        <f t="shared" si="22"/>
        <v>#DIV/0!</v>
      </c>
    </row>
    <row r="367" spans="1:8" ht="15" customHeight="1" x14ac:dyDescent="0.25">
      <c r="A367" s="120"/>
      <c r="B367" s="120">
        <v>3639</v>
      </c>
      <c r="C367" s="120">
        <v>2329</v>
      </c>
      <c r="D367" s="120" t="s">
        <v>64</v>
      </c>
      <c r="E367" s="49">
        <v>40</v>
      </c>
      <c r="F367" s="68">
        <v>40</v>
      </c>
      <c r="G367" s="109">
        <v>0</v>
      </c>
      <c r="H367" s="49">
        <f t="shared" si="22"/>
        <v>0</v>
      </c>
    </row>
    <row r="368" spans="1:8" ht="15" x14ac:dyDescent="0.25">
      <c r="A368" s="70"/>
      <c r="B368" s="70">
        <v>3639</v>
      </c>
      <c r="C368" s="70">
        <v>3111</v>
      </c>
      <c r="D368" s="70" t="s">
        <v>63</v>
      </c>
      <c r="E368" s="137">
        <v>11638</v>
      </c>
      <c r="F368" s="68">
        <v>11638</v>
      </c>
      <c r="G368" s="67">
        <v>534.79999999999995</v>
      </c>
      <c r="H368" s="49">
        <f t="shared" si="22"/>
        <v>4.595291287162742</v>
      </c>
    </row>
    <row r="369" spans="1:8" ht="15" hidden="1" x14ac:dyDescent="0.25">
      <c r="A369" s="70"/>
      <c r="B369" s="70">
        <v>3639</v>
      </c>
      <c r="C369" s="70">
        <v>3112</v>
      </c>
      <c r="D369" s="70" t="s">
        <v>401</v>
      </c>
      <c r="E369" s="137">
        <v>0</v>
      </c>
      <c r="F369" s="68"/>
      <c r="G369" s="67">
        <v>0</v>
      </c>
      <c r="H369" s="49" t="e">
        <f t="shared" si="22"/>
        <v>#DIV/0!</v>
      </c>
    </row>
    <row r="370" spans="1:8" ht="15" hidden="1" customHeight="1" x14ac:dyDescent="0.25">
      <c r="A370" s="120"/>
      <c r="B370" s="120">
        <v>6310</v>
      </c>
      <c r="C370" s="120">
        <v>2141</v>
      </c>
      <c r="D370" s="120" t="s">
        <v>62</v>
      </c>
      <c r="E370" s="137">
        <v>0</v>
      </c>
      <c r="F370" s="68"/>
      <c r="G370" s="67">
        <v>0</v>
      </c>
      <c r="H370" s="49" t="e">
        <f t="shared" si="22"/>
        <v>#DIV/0!</v>
      </c>
    </row>
    <row r="371" spans="1:8" ht="15" customHeight="1" x14ac:dyDescent="0.25">
      <c r="A371" s="120"/>
      <c r="B371" s="120">
        <v>4374</v>
      </c>
      <c r="C371" s="120">
        <v>2322</v>
      </c>
      <c r="D371" s="120" t="s">
        <v>496</v>
      </c>
      <c r="E371" s="137">
        <v>0</v>
      </c>
      <c r="F371" s="68">
        <v>0</v>
      </c>
      <c r="G371" s="67">
        <v>46</v>
      </c>
      <c r="H371" s="49" t="e">
        <f t="shared" si="22"/>
        <v>#DIV/0!</v>
      </c>
    </row>
    <row r="372" spans="1:8" ht="15" customHeight="1" x14ac:dyDescent="0.25">
      <c r="A372" s="120"/>
      <c r="B372" s="120">
        <v>5512</v>
      </c>
      <c r="C372" s="120">
        <v>2324</v>
      </c>
      <c r="D372" s="120" t="s">
        <v>172</v>
      </c>
      <c r="E372" s="137">
        <v>0</v>
      </c>
      <c r="F372" s="68">
        <v>26</v>
      </c>
      <c r="G372" s="67">
        <v>24.1</v>
      </c>
      <c r="H372" s="49">
        <f t="shared" si="22"/>
        <v>92.692307692307693</v>
      </c>
    </row>
    <row r="373" spans="1:8" ht="15" hidden="1" customHeight="1" x14ac:dyDescent="0.25">
      <c r="A373" s="120"/>
      <c r="B373" s="120">
        <v>6171</v>
      </c>
      <c r="C373" s="120">
        <v>2324</v>
      </c>
      <c r="D373" s="120" t="s">
        <v>474</v>
      </c>
      <c r="E373" s="137">
        <v>0</v>
      </c>
      <c r="F373" s="68">
        <v>0</v>
      </c>
      <c r="G373" s="67">
        <v>0</v>
      </c>
      <c r="H373" s="49" t="e">
        <f>(#REF!/F373)*100</f>
        <v>#REF!</v>
      </c>
    </row>
    <row r="374" spans="1:8" ht="15" hidden="1" customHeight="1" x14ac:dyDescent="0.25">
      <c r="A374" s="120"/>
      <c r="B374" s="120">
        <v>6409</v>
      </c>
      <c r="C374" s="120">
        <v>2328</v>
      </c>
      <c r="D374" s="120" t="s">
        <v>396</v>
      </c>
      <c r="E374" s="137">
        <v>0</v>
      </c>
      <c r="F374" s="68">
        <v>0</v>
      </c>
      <c r="G374" s="67">
        <v>0</v>
      </c>
      <c r="H374" s="49" t="e">
        <f>(#REF!/F374)*100</f>
        <v>#REF!</v>
      </c>
    </row>
    <row r="375" spans="1:8" ht="15.75" customHeight="1" thickBot="1" x14ac:dyDescent="0.3">
      <c r="A375" s="119"/>
      <c r="B375" s="119"/>
      <c r="C375" s="119"/>
      <c r="D375" s="119"/>
      <c r="E375" s="116"/>
      <c r="F375" s="118"/>
      <c r="G375" s="117"/>
      <c r="H375" s="116"/>
    </row>
    <row r="376" spans="1:8" s="51" customFormat="1" ht="22.5" customHeight="1" thickTop="1" thickBot="1" x14ac:dyDescent="0.35">
      <c r="A376" s="61"/>
      <c r="B376" s="61"/>
      <c r="C376" s="61"/>
      <c r="D376" s="106" t="s">
        <v>61</v>
      </c>
      <c r="E376" s="57">
        <f t="shared" ref="E376:G376" si="23">SUM(E336:E375)</f>
        <v>57300</v>
      </c>
      <c r="F376" s="59">
        <f t="shared" si="23"/>
        <v>57300</v>
      </c>
      <c r="G376" s="58">
        <f t="shared" si="23"/>
        <v>4721.6000000000013</v>
      </c>
      <c r="H376" s="49">
        <f t="shared" ref="H376" si="24">(G376/F376)*100</f>
        <v>8.2401396160558491</v>
      </c>
    </row>
    <row r="377" spans="1:8" ht="15" customHeight="1" x14ac:dyDescent="0.25">
      <c r="A377" s="51"/>
      <c r="B377" s="52"/>
      <c r="C377" s="52"/>
      <c r="D377" s="52"/>
      <c r="E377" s="107"/>
      <c r="F377" s="107"/>
      <c r="G377" s="107"/>
      <c r="H377" s="107"/>
    </row>
    <row r="378" spans="1:8" ht="15" hidden="1" customHeight="1" x14ac:dyDescent="0.25">
      <c r="A378" s="51"/>
      <c r="B378" s="52"/>
      <c r="C378" s="52"/>
      <c r="D378" s="52"/>
      <c r="E378" s="107"/>
      <c r="F378" s="107"/>
      <c r="G378" s="107"/>
      <c r="H378" s="107"/>
    </row>
    <row r="379" spans="1:8" ht="15" hidden="1" customHeight="1" x14ac:dyDescent="0.25">
      <c r="A379" s="51"/>
      <c r="B379" s="52"/>
      <c r="C379" s="52"/>
      <c r="D379" s="52"/>
      <c r="E379" s="107"/>
      <c r="F379" s="107"/>
      <c r="G379" s="107"/>
      <c r="H379" s="107"/>
    </row>
    <row r="380" spans="1:8" ht="15" hidden="1" customHeight="1" x14ac:dyDescent="0.3">
      <c r="A380" s="51"/>
      <c r="B380" s="52"/>
      <c r="C380" s="52"/>
      <c r="D380" s="52"/>
      <c r="E380" s="107"/>
      <c r="F380" s="107"/>
      <c r="G380" s="115"/>
      <c r="H380" s="115"/>
    </row>
    <row r="381" spans="1:8" ht="15" hidden="1" customHeight="1" x14ac:dyDescent="0.25">
      <c r="A381" s="51"/>
      <c r="B381" s="52"/>
      <c r="C381" s="52"/>
      <c r="D381" s="52"/>
      <c r="E381" s="107"/>
      <c r="F381" s="107"/>
      <c r="G381" s="107"/>
      <c r="H381" s="107"/>
    </row>
    <row r="382" spans="1:8" ht="15" customHeight="1" x14ac:dyDescent="0.25">
      <c r="A382" s="51"/>
      <c r="B382" s="52"/>
      <c r="C382" s="52"/>
      <c r="D382" s="52"/>
      <c r="E382" s="107"/>
      <c r="F382" s="107"/>
      <c r="G382" s="107"/>
      <c r="H382" s="107"/>
    </row>
    <row r="383" spans="1:8" ht="15" customHeight="1" thickBot="1" x14ac:dyDescent="0.3">
      <c r="A383" s="51"/>
      <c r="B383" s="52"/>
      <c r="C383" s="52"/>
      <c r="D383" s="52"/>
      <c r="E383" s="107"/>
      <c r="F383" s="107"/>
      <c r="G383" s="107"/>
      <c r="H383" s="107"/>
    </row>
    <row r="384" spans="1:8" ht="15.6" x14ac:dyDescent="0.3">
      <c r="A384" s="94" t="s">
        <v>56</v>
      </c>
      <c r="B384" s="94" t="s">
        <v>55</v>
      </c>
      <c r="C384" s="94" t="s">
        <v>54</v>
      </c>
      <c r="D384" s="93" t="s">
        <v>53</v>
      </c>
      <c r="E384" s="92" t="s">
        <v>52</v>
      </c>
      <c r="F384" s="92" t="s">
        <v>52</v>
      </c>
      <c r="G384" s="92" t="s">
        <v>7</v>
      </c>
      <c r="H384" s="92" t="s">
        <v>51</v>
      </c>
    </row>
    <row r="385" spans="1:8" ht="15.75" customHeight="1" thickBot="1" x14ac:dyDescent="0.35">
      <c r="A385" s="91"/>
      <c r="B385" s="91"/>
      <c r="C385" s="91"/>
      <c r="D385" s="90"/>
      <c r="E385" s="88" t="s">
        <v>50</v>
      </c>
      <c r="F385" s="88" t="s">
        <v>49</v>
      </c>
      <c r="G385" s="89" t="s">
        <v>478</v>
      </c>
      <c r="H385" s="88" t="s">
        <v>10</v>
      </c>
    </row>
    <row r="386" spans="1:8" ht="16.2" thickTop="1" x14ac:dyDescent="0.3">
      <c r="A386" s="114"/>
      <c r="B386" s="114"/>
      <c r="C386" s="114"/>
      <c r="D386" s="113"/>
      <c r="E386" s="110"/>
      <c r="F386" s="112"/>
      <c r="G386" s="111"/>
      <c r="H386" s="110"/>
    </row>
    <row r="387" spans="1:8" ht="15.6" x14ac:dyDescent="0.3">
      <c r="A387" s="138">
        <v>8888</v>
      </c>
      <c r="B387" s="70">
        <v>6171</v>
      </c>
      <c r="C387" s="70">
        <v>2329</v>
      </c>
      <c r="D387" s="70" t="s">
        <v>60</v>
      </c>
      <c r="E387" s="137">
        <v>0</v>
      </c>
      <c r="F387" s="68">
        <v>0</v>
      </c>
      <c r="G387" s="67">
        <v>-363.5</v>
      </c>
      <c r="H387" s="49" t="e">
        <f t="shared" ref="H387" si="25">(G387/F387)*100</f>
        <v>#DIV/0!</v>
      </c>
    </row>
    <row r="388" spans="1:8" ht="15" x14ac:dyDescent="0.25">
      <c r="A388" s="70"/>
      <c r="B388" s="70"/>
      <c r="C388" s="70"/>
      <c r="D388" s="70" t="s">
        <v>59</v>
      </c>
      <c r="E388" s="49"/>
      <c r="F388" s="68"/>
      <c r="G388" s="67"/>
      <c r="H388" s="49"/>
    </row>
    <row r="389" spans="1:8" ht="15" x14ac:dyDescent="0.25">
      <c r="A389" s="121"/>
      <c r="B389" s="121"/>
      <c r="C389" s="121"/>
      <c r="D389" s="121" t="s">
        <v>58</v>
      </c>
      <c r="E389" s="71"/>
      <c r="F389" s="79"/>
      <c r="G389" s="78"/>
      <c r="H389" s="71"/>
    </row>
    <row r="390" spans="1:8" ht="15.6" x14ac:dyDescent="0.3">
      <c r="A390" s="138">
        <v>9999</v>
      </c>
      <c r="B390" s="70">
        <v>6171</v>
      </c>
      <c r="C390" s="70">
        <v>2329</v>
      </c>
      <c r="D390" s="70" t="s">
        <v>444</v>
      </c>
      <c r="E390" s="137">
        <v>0</v>
      </c>
      <c r="F390" s="68">
        <v>0</v>
      </c>
      <c r="G390" s="67">
        <v>-21.3</v>
      </c>
      <c r="H390" s="49" t="e">
        <f t="shared" ref="H390:H391" si="26">(G390/F390)*100</f>
        <v>#DIV/0!</v>
      </c>
    </row>
    <row r="391" spans="1:8" s="51" customFormat="1" ht="22.5" customHeight="1" thickBot="1" x14ac:dyDescent="0.35">
      <c r="A391" s="61"/>
      <c r="B391" s="61"/>
      <c r="C391" s="61"/>
      <c r="D391" s="106" t="s">
        <v>445</v>
      </c>
      <c r="E391" s="57">
        <f t="shared" ref="E391:F391" si="27">SUM(E387:E388)</f>
        <v>0</v>
      </c>
      <c r="F391" s="59">
        <f t="shared" si="27"/>
        <v>0</v>
      </c>
      <c r="G391" s="58">
        <f>SUM(G387:G390)</f>
        <v>-384.8</v>
      </c>
      <c r="H391" s="49" t="e">
        <f t="shared" si="26"/>
        <v>#DIV/0!</v>
      </c>
    </row>
    <row r="392" spans="1:8" ht="15" x14ac:dyDescent="0.25">
      <c r="A392" s="51"/>
      <c r="B392" s="52"/>
      <c r="C392" s="52"/>
      <c r="D392" s="52"/>
      <c r="E392" s="107"/>
      <c r="F392" s="107"/>
      <c r="G392" s="107"/>
      <c r="H392" s="107"/>
    </row>
    <row r="393" spans="1:8" ht="15" hidden="1" x14ac:dyDescent="0.25">
      <c r="A393" s="51"/>
      <c r="B393" s="52"/>
      <c r="C393" s="52"/>
      <c r="D393" s="52"/>
      <c r="E393" s="107"/>
      <c r="F393" s="107"/>
      <c r="G393" s="107"/>
      <c r="H393" s="107"/>
    </row>
    <row r="394" spans="1:8" ht="15" hidden="1" x14ac:dyDescent="0.25">
      <c r="A394" s="51"/>
      <c r="B394" s="52"/>
      <c r="C394" s="52"/>
      <c r="D394" s="52"/>
      <c r="E394" s="107"/>
      <c r="F394" s="107"/>
      <c r="G394" s="107"/>
      <c r="H394" s="107"/>
    </row>
    <row r="395" spans="1:8" ht="15" hidden="1" x14ac:dyDescent="0.25">
      <c r="A395" s="51"/>
      <c r="B395" s="52"/>
      <c r="C395" s="52"/>
      <c r="D395" s="52"/>
      <c r="E395" s="107"/>
      <c r="F395" s="107"/>
      <c r="G395" s="107"/>
      <c r="H395" s="107"/>
    </row>
    <row r="396" spans="1:8" ht="15" hidden="1" x14ac:dyDescent="0.25">
      <c r="A396" s="51"/>
      <c r="B396" s="52"/>
      <c r="C396" s="52"/>
      <c r="D396" s="52"/>
      <c r="E396" s="107"/>
      <c r="F396" s="107"/>
      <c r="G396" s="107"/>
      <c r="H396" s="107"/>
    </row>
    <row r="397" spans="1:8" ht="15" hidden="1" x14ac:dyDescent="0.25">
      <c r="A397" s="51"/>
      <c r="B397" s="52"/>
      <c r="C397" s="52"/>
      <c r="D397" s="52"/>
      <c r="E397" s="107"/>
      <c r="F397" s="107"/>
      <c r="G397" s="107"/>
      <c r="H397" s="107"/>
    </row>
    <row r="398" spans="1:8" ht="15" customHeight="1" x14ac:dyDescent="0.25">
      <c r="A398" s="51"/>
      <c r="B398" s="52"/>
      <c r="C398" s="52"/>
      <c r="D398" s="52"/>
      <c r="E398" s="107"/>
      <c r="F398" s="107"/>
      <c r="G398" s="107"/>
      <c r="H398" s="107"/>
    </row>
    <row r="399" spans="1:8" ht="15" customHeight="1" thickBot="1" x14ac:dyDescent="0.3">
      <c r="A399" s="51"/>
      <c r="B399" s="51"/>
      <c r="C399" s="51"/>
      <c r="D399" s="51"/>
      <c r="E399" s="50"/>
      <c r="F399" s="50"/>
      <c r="G399" s="50"/>
      <c r="H399" s="50"/>
    </row>
    <row r="400" spans="1:8" ht="15.6" x14ac:dyDescent="0.3">
      <c r="A400" s="94" t="s">
        <v>56</v>
      </c>
      <c r="B400" s="94" t="s">
        <v>55</v>
      </c>
      <c r="C400" s="94" t="s">
        <v>54</v>
      </c>
      <c r="D400" s="93" t="s">
        <v>53</v>
      </c>
      <c r="E400" s="92" t="s">
        <v>52</v>
      </c>
      <c r="F400" s="92" t="s">
        <v>52</v>
      </c>
      <c r="G400" s="92" t="s">
        <v>7</v>
      </c>
      <c r="H400" s="92" t="s">
        <v>51</v>
      </c>
    </row>
    <row r="401" spans="1:8" ht="15.75" customHeight="1" thickBot="1" x14ac:dyDescent="0.35">
      <c r="A401" s="91"/>
      <c r="B401" s="91"/>
      <c r="C401" s="91"/>
      <c r="D401" s="90"/>
      <c r="E401" s="88" t="s">
        <v>50</v>
      </c>
      <c r="F401" s="88" t="s">
        <v>49</v>
      </c>
      <c r="G401" s="89" t="s">
        <v>478</v>
      </c>
      <c r="H401" s="88" t="s">
        <v>10</v>
      </c>
    </row>
    <row r="402" spans="1:8" s="51" customFormat="1" ht="30.75" customHeight="1" thickTop="1" thickBot="1" x14ac:dyDescent="0.35">
      <c r="A402" s="106"/>
      <c r="B402" s="105"/>
      <c r="C402" s="104"/>
      <c r="D402" s="103" t="s">
        <v>57</v>
      </c>
      <c r="E402" s="100">
        <f>SUM(E52,E103,E169,E202,E212,E238,E272,E292,E328,E376,E391)</f>
        <v>547463</v>
      </c>
      <c r="F402" s="102">
        <f>SUM(F52,F103,F169,F202,F212,F238,F272,F292,F328,F376,F391)</f>
        <v>548414.19999999995</v>
      </c>
      <c r="G402" s="101">
        <f>SUM(G52,G103,G169,G202,G212,G238,G272,G292,G328,G376,G391)</f>
        <v>76646.499999999985</v>
      </c>
      <c r="H402" s="267">
        <f t="shared" ref="H402" si="28">(G402/F402)*100</f>
        <v>13.976023961451034</v>
      </c>
    </row>
    <row r="403" spans="1:8" ht="15" customHeight="1" x14ac:dyDescent="0.3">
      <c r="A403" s="56"/>
      <c r="B403" s="98"/>
      <c r="C403" s="97"/>
      <c r="D403" s="96"/>
      <c r="E403" s="99"/>
      <c r="F403" s="99"/>
      <c r="G403" s="99"/>
      <c r="H403" s="99"/>
    </row>
    <row r="404" spans="1:8" ht="15" hidden="1" customHeight="1" x14ac:dyDescent="0.3">
      <c r="A404" s="56"/>
      <c r="B404" s="98"/>
      <c r="C404" s="97"/>
      <c r="D404" s="96"/>
      <c r="E404" s="99"/>
      <c r="F404" s="99"/>
      <c r="G404" s="99"/>
      <c r="H404" s="99"/>
    </row>
    <row r="405" spans="1:8" ht="12.75" hidden="1" customHeight="1" x14ac:dyDescent="0.3">
      <c r="A405" s="56"/>
      <c r="B405" s="98"/>
      <c r="C405" s="97"/>
      <c r="D405" s="96"/>
      <c r="E405" s="99"/>
      <c r="F405" s="99"/>
      <c r="G405" s="99"/>
      <c r="H405" s="99"/>
    </row>
    <row r="406" spans="1:8" ht="12.75" hidden="1" customHeight="1" x14ac:dyDescent="0.3">
      <c r="A406" s="56"/>
      <c r="B406" s="98"/>
      <c r="C406" s="97"/>
      <c r="D406" s="96"/>
      <c r="E406" s="99"/>
      <c r="F406" s="99"/>
      <c r="G406" s="99"/>
      <c r="H406" s="99"/>
    </row>
    <row r="407" spans="1:8" ht="12.75" hidden="1" customHeight="1" x14ac:dyDescent="0.3">
      <c r="A407" s="56"/>
      <c r="B407" s="98"/>
      <c r="C407" s="97"/>
      <c r="D407" s="96"/>
      <c r="E407" s="99"/>
      <c r="F407" s="99"/>
      <c r="G407" s="99"/>
      <c r="H407" s="99"/>
    </row>
    <row r="408" spans="1:8" ht="12.75" hidden="1" customHeight="1" x14ac:dyDescent="0.3">
      <c r="A408" s="56"/>
      <c r="B408" s="98"/>
      <c r="C408" s="97"/>
      <c r="D408" s="96"/>
      <c r="E408" s="99"/>
      <c r="F408" s="99"/>
      <c r="G408" s="99"/>
      <c r="H408" s="99"/>
    </row>
    <row r="409" spans="1:8" ht="12.75" hidden="1" customHeight="1" x14ac:dyDescent="0.3">
      <c r="A409" s="56"/>
      <c r="B409" s="98"/>
      <c r="C409" s="97"/>
      <c r="D409" s="96"/>
      <c r="E409" s="99"/>
      <c r="F409" s="99"/>
      <c r="G409" s="99"/>
      <c r="H409" s="99"/>
    </row>
    <row r="410" spans="1:8" ht="12.75" hidden="1" customHeight="1" x14ac:dyDescent="0.3">
      <c r="A410" s="56"/>
      <c r="B410" s="98"/>
      <c r="C410" s="97"/>
      <c r="D410" s="96"/>
      <c r="E410" s="99"/>
      <c r="F410" s="99"/>
      <c r="G410" s="99"/>
      <c r="H410" s="99"/>
    </row>
    <row r="411" spans="1:8" ht="15" customHeight="1" x14ac:dyDescent="0.3">
      <c r="A411" s="56"/>
      <c r="B411" s="98"/>
      <c r="C411" s="97"/>
      <c r="D411" s="96"/>
      <c r="E411" s="99"/>
      <c r="F411" s="99"/>
      <c r="G411" s="99"/>
      <c r="H411" s="99"/>
    </row>
    <row r="412" spans="1:8" ht="15" customHeight="1" thickBot="1" x14ac:dyDescent="0.35">
      <c r="A412" s="56"/>
      <c r="B412" s="98"/>
      <c r="C412" s="97"/>
      <c r="D412" s="96"/>
      <c r="E412" s="95"/>
      <c r="F412" s="95"/>
      <c r="G412" s="95"/>
      <c r="H412" s="95"/>
    </row>
    <row r="413" spans="1:8" ht="15.6" x14ac:dyDescent="0.3">
      <c r="A413" s="94" t="s">
        <v>56</v>
      </c>
      <c r="B413" s="94" t="s">
        <v>55</v>
      </c>
      <c r="C413" s="94" t="s">
        <v>54</v>
      </c>
      <c r="D413" s="93" t="s">
        <v>53</v>
      </c>
      <c r="E413" s="92" t="s">
        <v>52</v>
      </c>
      <c r="F413" s="92" t="s">
        <v>52</v>
      </c>
      <c r="G413" s="92" t="s">
        <v>7</v>
      </c>
      <c r="H413" s="92" t="s">
        <v>51</v>
      </c>
    </row>
    <row r="414" spans="1:8" ht="15.75" customHeight="1" thickBot="1" x14ac:dyDescent="0.35">
      <c r="A414" s="91"/>
      <c r="B414" s="91"/>
      <c r="C414" s="91"/>
      <c r="D414" s="90"/>
      <c r="E414" s="88" t="s">
        <v>50</v>
      </c>
      <c r="F414" s="88" t="s">
        <v>49</v>
      </c>
      <c r="G414" s="89" t="s">
        <v>478</v>
      </c>
      <c r="H414" s="88" t="s">
        <v>10</v>
      </c>
    </row>
    <row r="415" spans="1:8" ht="16.5" customHeight="1" thickTop="1" x14ac:dyDescent="0.3">
      <c r="A415" s="87">
        <v>110</v>
      </c>
      <c r="B415" s="87"/>
      <c r="C415" s="87"/>
      <c r="D415" s="86" t="s">
        <v>48</v>
      </c>
      <c r="E415" s="82"/>
      <c r="F415" s="84"/>
      <c r="G415" s="83"/>
      <c r="H415" s="82"/>
    </row>
    <row r="416" spans="1:8" ht="14.25" customHeight="1" x14ac:dyDescent="0.3">
      <c r="A416" s="85"/>
      <c r="B416" s="85"/>
      <c r="C416" s="85"/>
      <c r="D416" s="56"/>
      <c r="E416" s="82"/>
      <c r="F416" s="84"/>
      <c r="G416" s="83"/>
      <c r="H416" s="82"/>
    </row>
    <row r="417" spans="1:8" ht="15" customHeight="1" x14ac:dyDescent="0.25">
      <c r="A417" s="70"/>
      <c r="B417" s="70"/>
      <c r="C417" s="70">
        <v>8115</v>
      </c>
      <c r="D417" s="69" t="s">
        <v>47</v>
      </c>
      <c r="E417" s="137">
        <v>48800</v>
      </c>
      <c r="F417" s="81">
        <v>68729.3</v>
      </c>
      <c r="G417" s="77">
        <v>-467.7</v>
      </c>
      <c r="H417" s="49">
        <f t="shared" ref="H417:H421" si="29">(G417/F417)*100</f>
        <v>-0.68049580019002076</v>
      </c>
    </row>
    <row r="418" spans="1:8" ht="15" x14ac:dyDescent="0.25">
      <c r="A418" s="70"/>
      <c r="B418" s="70"/>
      <c r="C418" s="70">
        <v>8123</v>
      </c>
      <c r="D418" s="80" t="s">
        <v>46</v>
      </c>
      <c r="E418" s="137">
        <v>59970</v>
      </c>
      <c r="F418" s="79">
        <v>59970</v>
      </c>
      <c r="G418" s="78">
        <v>0</v>
      </c>
      <c r="H418" s="49">
        <f t="shared" si="29"/>
        <v>0</v>
      </c>
    </row>
    <row r="419" spans="1:8" ht="19.8" hidden="1" customHeight="1" x14ac:dyDescent="0.25">
      <c r="A419" s="70"/>
      <c r="B419" s="70"/>
      <c r="C419" s="70">
        <v>8124</v>
      </c>
      <c r="D419" s="69" t="s">
        <v>45</v>
      </c>
      <c r="E419" s="137">
        <v>0</v>
      </c>
      <c r="F419" s="68">
        <v>0</v>
      </c>
      <c r="G419" s="67">
        <v>0</v>
      </c>
      <c r="H419" s="49" t="e">
        <f t="shared" si="29"/>
        <v>#DIV/0!</v>
      </c>
    </row>
    <row r="420" spans="1:8" ht="15" hidden="1" customHeight="1" x14ac:dyDescent="0.25">
      <c r="A420" s="76"/>
      <c r="B420" s="76"/>
      <c r="C420" s="76">
        <v>8902</v>
      </c>
      <c r="D420" s="75" t="s">
        <v>44</v>
      </c>
      <c r="E420" s="137">
        <v>0</v>
      </c>
      <c r="F420" s="73"/>
      <c r="G420" s="72"/>
      <c r="H420" s="49" t="e">
        <f t="shared" si="29"/>
        <v>#DIV/0!</v>
      </c>
    </row>
    <row r="421" spans="1:8" ht="18.600000000000001" customHeight="1" x14ac:dyDescent="0.25">
      <c r="A421" s="70"/>
      <c r="B421" s="70"/>
      <c r="C421" s="70">
        <v>8905</v>
      </c>
      <c r="D421" s="69" t="s">
        <v>43</v>
      </c>
      <c r="E421" s="137">
        <v>0</v>
      </c>
      <c r="F421" s="68">
        <v>0</v>
      </c>
      <c r="G421" s="67">
        <v>-0.2</v>
      </c>
      <c r="H421" s="49" t="e">
        <f t="shared" si="29"/>
        <v>#DIV/0!</v>
      </c>
    </row>
    <row r="422" spans="1:8" ht="19.8" hidden="1" customHeight="1" thickBot="1" x14ac:dyDescent="0.3">
      <c r="A422" s="66"/>
      <c r="B422" s="66"/>
      <c r="C422" s="66">
        <v>8901</v>
      </c>
      <c r="D422" s="65" t="s">
        <v>42</v>
      </c>
      <c r="E422" s="62">
        <v>0</v>
      </c>
      <c r="F422" s="64">
        <v>0</v>
      </c>
      <c r="G422" s="63">
        <v>0</v>
      </c>
      <c r="H422" s="62" t="e">
        <f>(#REF!/F422)*100</f>
        <v>#REF!</v>
      </c>
    </row>
    <row r="423" spans="1:8" s="51" customFormat="1" ht="22.5" customHeight="1" thickBot="1" x14ac:dyDescent="0.35">
      <c r="A423" s="61"/>
      <c r="B423" s="61"/>
      <c r="C423" s="61"/>
      <c r="D423" s="60" t="s">
        <v>41</v>
      </c>
      <c r="E423" s="57">
        <f t="shared" ref="E423:G423" si="30">SUM(E417:E422)</f>
        <v>108770</v>
      </c>
      <c r="F423" s="59">
        <f t="shared" si="30"/>
        <v>128699.3</v>
      </c>
      <c r="G423" s="58">
        <f t="shared" si="30"/>
        <v>-467.9</v>
      </c>
      <c r="H423" s="49">
        <f t="shared" ref="H423" si="31">(G423/F423)*100</f>
        <v>-0.36356064096696716</v>
      </c>
    </row>
    <row r="424" spans="1:8" s="51" customFormat="1" ht="22.5" customHeight="1" x14ac:dyDescent="0.3">
      <c r="A424" s="52"/>
      <c r="B424" s="52"/>
      <c r="C424" s="52"/>
      <c r="D424" s="56"/>
      <c r="E424" s="54"/>
      <c r="F424" s="55"/>
      <c r="G424" s="54"/>
      <c r="H424" s="54"/>
    </row>
    <row r="425" spans="1:8" ht="15" customHeight="1" x14ac:dyDescent="0.3">
      <c r="A425" s="51" t="s">
        <v>40</v>
      </c>
      <c r="B425" s="51"/>
      <c r="C425" s="51"/>
      <c r="D425" s="56"/>
      <c r="E425" s="54"/>
      <c r="F425" s="55"/>
      <c r="G425" s="54"/>
      <c r="H425" s="54"/>
    </row>
    <row r="426" spans="1:8" ht="15" x14ac:dyDescent="0.25">
      <c r="A426" s="52"/>
      <c r="B426" s="51"/>
      <c r="C426" s="52"/>
      <c r="D426" s="51"/>
      <c r="E426" s="50"/>
      <c r="F426" s="53"/>
      <c r="G426" s="50"/>
      <c r="H426" s="50"/>
    </row>
    <row r="427" spans="1:8" ht="15" x14ac:dyDescent="0.25">
      <c r="A427" s="52"/>
      <c r="B427" s="52"/>
      <c r="C427" s="52"/>
      <c r="D427" s="51"/>
      <c r="E427" s="50"/>
      <c r="F427" s="50"/>
      <c r="G427" s="50"/>
      <c r="H427" s="50"/>
    </row>
    <row r="428" spans="1:8" ht="15" hidden="1" x14ac:dyDescent="0.25">
      <c r="A428" s="46"/>
      <c r="B428" s="46"/>
      <c r="C428" s="46"/>
      <c r="D428" s="42" t="s">
        <v>39</v>
      </c>
      <c r="E428" s="41" t="e">
        <f>SUM(#REF!,#REF!,#REF!,#REF!,E286,E317,#REF!)</f>
        <v>#REF!</v>
      </c>
      <c r="F428" s="41"/>
      <c r="G428" s="41"/>
      <c r="H428" s="41"/>
    </row>
    <row r="429" spans="1:8" ht="15" x14ac:dyDescent="0.25">
      <c r="A429" s="46"/>
      <c r="B429" s="46"/>
      <c r="C429" s="46"/>
      <c r="D429" s="48" t="s">
        <v>38</v>
      </c>
      <c r="E429" s="47">
        <f t="shared" ref="E429:G429" si="32">E402+E423</f>
        <v>656233</v>
      </c>
      <c r="F429" s="47">
        <f t="shared" si="32"/>
        <v>677113.5</v>
      </c>
      <c r="G429" s="47">
        <f t="shared" si="32"/>
        <v>76178.599999999991</v>
      </c>
      <c r="H429" s="49">
        <f t="shared" ref="H429" si="33">(G429/F429)*100</f>
        <v>11.250491978080483</v>
      </c>
    </row>
    <row r="430" spans="1:8" ht="15" hidden="1" x14ac:dyDescent="0.25">
      <c r="A430" s="46"/>
      <c r="B430" s="46"/>
      <c r="C430" s="46"/>
      <c r="D430" s="48" t="s">
        <v>37</v>
      </c>
      <c r="E430" s="47"/>
      <c r="F430" s="47"/>
      <c r="G430" s="47"/>
      <c r="H430" s="47"/>
    </row>
    <row r="431" spans="1:8" ht="15" hidden="1" x14ac:dyDescent="0.25">
      <c r="A431" s="46"/>
      <c r="B431" s="46"/>
      <c r="C431" s="46"/>
      <c r="D431" s="46" t="s">
        <v>25</v>
      </c>
      <c r="E431" s="45" t="e">
        <f>SUM(E289,E344,E351,E368,#REF!)</f>
        <v>#REF!</v>
      </c>
      <c r="F431" s="45"/>
      <c r="G431" s="45"/>
      <c r="H431" s="45"/>
    </row>
    <row r="432" spans="1:8" ht="15" hidden="1" x14ac:dyDescent="0.25">
      <c r="A432" s="42"/>
      <c r="B432" s="42"/>
      <c r="C432" s="42"/>
      <c r="D432" s="42" t="s">
        <v>33</v>
      </c>
      <c r="E432" s="41"/>
      <c r="F432" s="41"/>
      <c r="G432" s="41"/>
      <c r="H432" s="41"/>
    </row>
    <row r="433" spans="1:8" ht="15" hidden="1" x14ac:dyDescent="0.25">
      <c r="A433" s="42"/>
      <c r="B433" s="42"/>
      <c r="C433" s="42"/>
      <c r="D433" s="42" t="s">
        <v>25</v>
      </c>
      <c r="E433" s="41"/>
      <c r="F433" s="41"/>
      <c r="G433" s="41"/>
      <c r="H433" s="41"/>
    </row>
    <row r="434" spans="1:8" ht="15" hidden="1" x14ac:dyDescent="0.25">
      <c r="A434" s="42"/>
      <c r="B434" s="42"/>
      <c r="C434" s="42"/>
      <c r="D434" s="42"/>
      <c r="E434" s="41"/>
      <c r="F434" s="41"/>
      <c r="G434" s="41"/>
      <c r="H434" s="41"/>
    </row>
    <row r="435" spans="1:8" ht="15" hidden="1" x14ac:dyDescent="0.25">
      <c r="A435" s="42"/>
      <c r="B435" s="42"/>
      <c r="C435" s="42"/>
      <c r="D435" s="42" t="s">
        <v>24</v>
      </c>
      <c r="E435" s="41"/>
      <c r="F435" s="41"/>
      <c r="G435" s="41"/>
      <c r="H435" s="41"/>
    </row>
    <row r="436" spans="1:8" ht="15" hidden="1" x14ac:dyDescent="0.25">
      <c r="A436" s="42"/>
      <c r="B436" s="42"/>
      <c r="C436" s="42"/>
      <c r="D436" s="42" t="s">
        <v>36</v>
      </c>
      <c r="E436" s="41"/>
      <c r="F436" s="41"/>
      <c r="G436" s="41"/>
      <c r="H436" s="41"/>
    </row>
    <row r="437" spans="1:8" ht="15" hidden="1" x14ac:dyDescent="0.25">
      <c r="A437" s="42"/>
      <c r="B437" s="42"/>
      <c r="C437" s="42"/>
      <c r="D437" s="42" t="s">
        <v>35</v>
      </c>
      <c r="E437" s="41" t="e">
        <f>SUM(#REF!,#REF!,#REF!,#REF!,#REF!,E112,E180,E181,E182,E183,E185,#REF!,E219,E221,E287,E301,E302,E303,E304,E305,E306,#REF!,#REF!,#REF!,#REF!,E312,E316)</f>
        <v>#REF!</v>
      </c>
      <c r="F437" s="41"/>
      <c r="G437" s="41"/>
      <c r="H437" s="41"/>
    </row>
    <row r="438" spans="1:8" ht="15.6" hidden="1" x14ac:dyDescent="0.3">
      <c r="A438" s="42"/>
      <c r="B438" s="42"/>
      <c r="C438" s="42"/>
      <c r="D438" s="44" t="s">
        <v>34</v>
      </c>
      <c r="E438" s="43">
        <v>0</v>
      </c>
      <c r="F438" s="43"/>
      <c r="G438" s="43"/>
      <c r="H438" s="43"/>
    </row>
    <row r="439" spans="1:8" ht="15" hidden="1" x14ac:dyDescent="0.25">
      <c r="A439" s="42"/>
      <c r="B439" s="42"/>
      <c r="C439" s="42"/>
      <c r="D439" s="42"/>
      <c r="E439" s="41"/>
      <c r="F439" s="41"/>
      <c r="G439" s="41"/>
      <c r="H439" s="41"/>
    </row>
    <row r="440" spans="1:8" ht="15" hidden="1" x14ac:dyDescent="0.25">
      <c r="A440" s="42"/>
      <c r="B440" s="42"/>
      <c r="C440" s="42"/>
      <c r="D440" s="42"/>
      <c r="E440" s="41"/>
      <c r="F440" s="41"/>
      <c r="G440" s="41"/>
      <c r="H440" s="41"/>
    </row>
    <row r="441" spans="1:8" ht="15" x14ac:dyDescent="0.25">
      <c r="A441" s="42"/>
      <c r="B441" s="42"/>
      <c r="C441" s="42"/>
      <c r="D441" s="42"/>
      <c r="E441" s="41"/>
      <c r="F441" s="41"/>
      <c r="G441" s="41"/>
      <c r="H441" s="41"/>
    </row>
    <row r="442" spans="1:8" ht="15" x14ac:dyDescent="0.25">
      <c r="A442" s="42"/>
      <c r="B442" s="42"/>
      <c r="C442" s="42"/>
      <c r="D442" s="42"/>
      <c r="E442" s="41"/>
      <c r="F442" s="41"/>
      <c r="G442" s="41"/>
      <c r="H442" s="41"/>
    </row>
    <row r="443" spans="1:8" ht="15.6" hidden="1" x14ac:dyDescent="0.3">
      <c r="A443" s="42"/>
      <c r="B443" s="42"/>
      <c r="C443" s="42"/>
      <c r="D443" s="42" t="s">
        <v>33</v>
      </c>
      <c r="E443" s="43" t="e">
        <f>SUM(#REF!,#REF!,#REF!,#REF!,#REF!,E60,E112,E180,E181,E182,E183,E185,#REF!,E219,E220,E221,E286,E301,E302,E303,E304,E305,E306,#REF!,#REF!,#REF!,#REF!,E312,E316)</f>
        <v>#REF!</v>
      </c>
      <c r="F443" s="43" t="e">
        <f>SUM(#REF!,#REF!,#REF!,#REF!,#REF!,F60,F112,F180,F181,F182,F183,F185,#REF!,F219,F220,F221,F286,F301,F302,F303,F304,F305,F306,#REF!,#REF!,#REF!,#REF!,F312,F316)</f>
        <v>#REF!</v>
      </c>
      <c r="G443" s="43" t="e">
        <f>SUM(#REF!,#REF!,#REF!,#REF!,#REF!,G60,G112,G180,G181,G182,G183,G185,#REF!,G219,G220,G221,G286,G301,G302,G303,G304,G305,G306,#REF!,#REF!,#REF!,#REF!,G312,G316)</f>
        <v>#REF!</v>
      </c>
      <c r="H443" s="43" t="e">
        <f>SUM(#REF!,#REF!,#REF!,#REF!,#REF!,H60,H112,H180,H181,H182,H183,H185,#REF!,H219,H220,H221,H286,H301,H302,H303,H304,H305,H306,#REF!,#REF!,#REF!,#REF!,H312,H316)</f>
        <v>#REF!</v>
      </c>
    </row>
    <row r="444" spans="1:8" ht="15" hidden="1" x14ac:dyDescent="0.25">
      <c r="A444" s="42"/>
      <c r="B444" s="42"/>
      <c r="C444" s="42"/>
      <c r="D444" s="42" t="s">
        <v>32</v>
      </c>
      <c r="E444" s="41">
        <f t="shared" ref="E444:H444" si="34">SUM(E301,E302,E303,E304,E306)</f>
        <v>323702</v>
      </c>
      <c r="F444" s="41">
        <f t="shared" si="34"/>
        <v>323702</v>
      </c>
      <c r="G444" s="41">
        <f t="shared" si="34"/>
        <v>50482.400000000001</v>
      </c>
      <c r="H444" s="41">
        <f t="shared" si="34"/>
        <v>71.167389048116789</v>
      </c>
    </row>
    <row r="445" spans="1:8" ht="15" hidden="1" x14ac:dyDescent="0.25">
      <c r="A445" s="42"/>
      <c r="B445" s="42"/>
      <c r="C445" s="42"/>
      <c r="D445" s="42" t="s">
        <v>31</v>
      </c>
      <c r="E445" s="41" t="e">
        <f>SUM(#REF!,#REF!,#REF!,#REF!,#REF!,#REF!,#REF!)</f>
        <v>#REF!</v>
      </c>
      <c r="F445" s="41" t="e">
        <f>SUM(#REF!,#REF!,#REF!,#REF!,#REF!,#REF!,#REF!)</f>
        <v>#REF!</v>
      </c>
      <c r="G445" s="41" t="e">
        <f>SUM(#REF!,#REF!,#REF!,#REF!,#REF!,#REF!,#REF!)</f>
        <v>#REF!</v>
      </c>
      <c r="H445" s="41" t="e">
        <f>SUM(#REF!,#REF!,#REF!,#REF!,#REF!,#REF!,#REF!)</f>
        <v>#REF!</v>
      </c>
    </row>
    <row r="446" spans="1:8" ht="15" hidden="1" x14ac:dyDescent="0.25">
      <c r="A446" s="42"/>
      <c r="B446" s="42"/>
      <c r="C446" s="42"/>
      <c r="D446" s="42" t="s">
        <v>30</v>
      </c>
      <c r="E446" s="41" t="e">
        <f>SUM(#REF!,E60,E112,E185,#REF!,E221,E286,E312)</f>
        <v>#REF!</v>
      </c>
      <c r="F446" s="41" t="e">
        <f>SUM(#REF!,F60,F112,F185,#REF!,F221,F286,F312)</f>
        <v>#REF!</v>
      </c>
      <c r="G446" s="41" t="e">
        <f>SUM(#REF!,G60,G112,G185,#REF!,G221,G286,G312)</f>
        <v>#REF!</v>
      </c>
      <c r="H446" s="41" t="e">
        <f>SUM(#REF!,H60,H112,H185,#REF!,H221,H286,H312)</f>
        <v>#REF!</v>
      </c>
    </row>
    <row r="447" spans="1:8" ht="15" hidden="1" x14ac:dyDescent="0.25">
      <c r="A447" s="42"/>
      <c r="B447" s="42"/>
      <c r="C447" s="42"/>
      <c r="D447" s="42" t="s">
        <v>29</v>
      </c>
      <c r="E447" s="41"/>
      <c r="F447" s="41"/>
      <c r="G447" s="41"/>
      <c r="H447" s="41"/>
    </row>
    <row r="448" spans="1:8" ht="15" hidden="1" x14ac:dyDescent="0.25">
      <c r="A448" s="42"/>
      <c r="B448" s="42"/>
      <c r="C448" s="42"/>
      <c r="D448" s="42" t="s">
        <v>28</v>
      </c>
      <c r="E448" s="41" t="e">
        <f t="shared" ref="E448:H448" si="35">+E402-E443-E451-E452</f>
        <v>#REF!</v>
      </c>
      <c r="F448" s="41" t="e">
        <f t="shared" si="35"/>
        <v>#REF!</v>
      </c>
      <c r="G448" s="41" t="e">
        <f t="shared" si="35"/>
        <v>#REF!</v>
      </c>
      <c r="H448" s="41" t="e">
        <f t="shared" si="35"/>
        <v>#REF!</v>
      </c>
    </row>
    <row r="449" spans="1:8" ht="15" hidden="1" x14ac:dyDescent="0.25">
      <c r="A449" s="42"/>
      <c r="B449" s="42"/>
      <c r="C449" s="42"/>
      <c r="D449" s="42" t="s">
        <v>27</v>
      </c>
      <c r="E449" s="41" t="e">
        <f>SUM(#REF!,#REF!,#REF!,#REF!,#REF!,#REF!,#REF!,#REF!,#REF!,E91,E337,E346,E358,E362)</f>
        <v>#REF!</v>
      </c>
      <c r="F449" s="41" t="e">
        <f>SUM(#REF!,#REF!,#REF!,#REF!,#REF!,#REF!,#REF!,#REF!,#REF!,F91,F337,F346,F358,F362)</f>
        <v>#REF!</v>
      </c>
      <c r="G449" s="41" t="e">
        <f>SUM(#REF!,#REF!,#REF!,#REF!,#REF!,#REF!,#REF!,#REF!,#REF!,G91,G337,G346,G358,G362)</f>
        <v>#REF!</v>
      </c>
      <c r="H449" s="41" t="e">
        <f>SUM(#REF!,#REF!,#REF!,#REF!,#REF!,#REF!,#REF!,#REF!,#REF!,H91,H337,H346,H358,H362)</f>
        <v>#REF!</v>
      </c>
    </row>
    <row r="450" spans="1:8" ht="15" hidden="1" x14ac:dyDescent="0.25">
      <c r="A450" s="42"/>
      <c r="B450" s="42"/>
      <c r="C450" s="42"/>
      <c r="D450" s="42" t="s">
        <v>26</v>
      </c>
      <c r="E450" s="41" t="e">
        <f>SUM(E40,#REF!,E163,E197,#REF!,#REF!,E261,E288)</f>
        <v>#REF!</v>
      </c>
      <c r="F450" s="41" t="e">
        <f>SUM(F40,#REF!,F163,F197,#REF!,#REF!,F261,F288)</f>
        <v>#REF!</v>
      </c>
      <c r="G450" s="41" t="e">
        <f>SUM(G40,#REF!,G163,G197,#REF!,#REF!,G261,G288)</f>
        <v>#REF!</v>
      </c>
      <c r="H450" s="41" t="e">
        <f>SUM(H40,#REF!,H163,H197,#REF!,#REF!,H261,H288)</f>
        <v>#REF!</v>
      </c>
    </row>
    <row r="451" spans="1:8" ht="15" hidden="1" x14ac:dyDescent="0.25">
      <c r="A451" s="42"/>
      <c r="B451" s="42"/>
      <c r="C451" s="42"/>
      <c r="D451" s="42" t="s">
        <v>25</v>
      </c>
      <c r="E451" s="41" t="e">
        <f>SUM(#REF!,E289,E344,E351,E368,#REF!)</f>
        <v>#REF!</v>
      </c>
      <c r="F451" s="41" t="e">
        <f>SUM(#REF!,F289,F344,F351,F368,#REF!)</f>
        <v>#REF!</v>
      </c>
      <c r="G451" s="41" t="e">
        <f>SUM(#REF!,G289,G344,G351,G368,#REF!)</f>
        <v>#REF!</v>
      </c>
      <c r="H451" s="41" t="e">
        <f>SUM(#REF!,H289,H344,H351,H368,#REF!)</f>
        <v>#REF!</v>
      </c>
    </row>
    <row r="452" spans="1:8" ht="15" hidden="1" x14ac:dyDescent="0.25">
      <c r="A452" s="42"/>
      <c r="B452" s="42"/>
      <c r="C452" s="42"/>
      <c r="D452" s="42" t="s">
        <v>24</v>
      </c>
      <c r="E452" s="41" t="e">
        <f>SUM(#REF!,#REF!,#REF!,E20,#REF!,#REF!,#REF!,#REF!,E47,#REF!,#REF!,#REF!,#REF!,#REF!,#REF!,#REF!,#REF!,#REF!,E72,#REF!,#REF!,E77,#REF!,#REF!,#REF!,E188,#REF!,E287,E317)</f>
        <v>#REF!</v>
      </c>
      <c r="F452" s="41" t="e">
        <f>SUM(#REF!,#REF!,#REF!,F20,#REF!,#REF!,#REF!,#REF!,F47,#REF!,#REF!,#REF!,#REF!,#REF!,#REF!,#REF!,#REF!,#REF!,F72,#REF!,#REF!,F77,#REF!,#REF!,#REF!,F188,#REF!,F287,F317)</f>
        <v>#REF!</v>
      </c>
      <c r="G452" s="41" t="e">
        <f>SUM(#REF!,#REF!,#REF!,G20,#REF!,#REF!,#REF!,#REF!,G47,#REF!,#REF!,#REF!,#REF!,#REF!,#REF!,#REF!,#REF!,#REF!,G72,#REF!,#REF!,G77,#REF!,#REF!,#REF!,G188,#REF!,G287,G317)</f>
        <v>#REF!</v>
      </c>
      <c r="H452" s="41" t="e">
        <f>SUM(#REF!,#REF!,#REF!,H20,#REF!,#REF!,#REF!,#REF!,H47,#REF!,#REF!,#REF!,#REF!,#REF!,#REF!,#REF!,#REF!,#REF!,H72,#REF!,#REF!,H77,#REF!,#REF!,#REF!,H188,#REF!,H287,H317)</f>
        <v>#REF!</v>
      </c>
    </row>
    <row r="453" spans="1:8" ht="15" hidden="1" x14ac:dyDescent="0.25">
      <c r="A453" s="42"/>
      <c r="B453" s="42"/>
      <c r="C453" s="42"/>
      <c r="D453" s="42"/>
      <c r="E453" s="41"/>
      <c r="F453" s="41"/>
      <c r="G453" s="41"/>
      <c r="H453" s="41"/>
    </row>
    <row r="454" spans="1:8" ht="15" hidden="1" x14ac:dyDescent="0.25">
      <c r="A454" s="42"/>
      <c r="B454" s="42"/>
      <c r="C454" s="42"/>
      <c r="D454" s="42"/>
      <c r="E454" s="41"/>
      <c r="F454" s="41"/>
      <c r="G454" s="41"/>
      <c r="H454" s="41"/>
    </row>
    <row r="455" spans="1:8" ht="15" hidden="1" x14ac:dyDescent="0.25">
      <c r="A455" s="42"/>
      <c r="B455" s="42"/>
      <c r="C455" s="42"/>
      <c r="D455" s="42"/>
      <c r="E455" s="41" t="e">
        <f>SUM(E341,E344,E351,E368,#REF!)</f>
        <v>#REF!</v>
      </c>
      <c r="F455" s="41" t="e">
        <f>SUM(F341,F344,F351,F368,#REF!)</f>
        <v>#REF!</v>
      </c>
      <c r="G455" s="41" t="e">
        <f>SUM(G341,G344,G351,G368,#REF!)</f>
        <v>#REF!</v>
      </c>
      <c r="H455" s="41" t="e">
        <f>SUM(H341,H344,H351,H368,#REF!)</f>
        <v>#REF!</v>
      </c>
    </row>
    <row r="456" spans="1:8" ht="15" hidden="1" x14ac:dyDescent="0.25">
      <c r="A456" s="42"/>
      <c r="B456" s="42"/>
      <c r="C456" s="42"/>
      <c r="D456" s="42"/>
      <c r="E456" s="41" t="e">
        <f>SUM(#REF!,#REF!,E47,#REF!,#REF!,#REF!,#REF!,#REF!,#REF!,E287)</f>
        <v>#REF!</v>
      </c>
      <c r="F456" s="41" t="e">
        <f>SUM(#REF!,#REF!,F47,#REF!,#REF!,#REF!,#REF!,#REF!,#REF!,F287)</f>
        <v>#REF!</v>
      </c>
      <c r="G456" s="41" t="e">
        <f>SUM(#REF!,#REF!,G47,#REF!,#REF!,#REF!,#REF!,#REF!,#REF!,G287)</f>
        <v>#REF!</v>
      </c>
      <c r="H456" s="41" t="e">
        <f>SUM(#REF!,#REF!,H47,#REF!,#REF!,#REF!,#REF!,#REF!,#REF!,H287)</f>
        <v>#REF!</v>
      </c>
    </row>
    <row r="457" spans="1:8" ht="15" hidden="1" x14ac:dyDescent="0.25">
      <c r="A457" s="42"/>
      <c r="B457" s="42"/>
      <c r="C457" s="42"/>
      <c r="D457" s="42"/>
      <c r="E457" s="41"/>
      <c r="F457" s="41"/>
      <c r="G457" s="41"/>
      <c r="H457" s="41"/>
    </row>
    <row r="458" spans="1:8" ht="15" hidden="1" x14ac:dyDescent="0.25">
      <c r="A458" s="42"/>
      <c r="B458" s="42"/>
      <c r="C458" s="42"/>
      <c r="D458" s="42"/>
      <c r="E458" s="41" t="e">
        <f t="shared" ref="E458:H458" si="36">SUM(E455:E457)</f>
        <v>#REF!</v>
      </c>
      <c r="F458" s="41" t="e">
        <f t="shared" si="36"/>
        <v>#REF!</v>
      </c>
      <c r="G458" s="41" t="e">
        <f t="shared" si="36"/>
        <v>#REF!</v>
      </c>
      <c r="H458" s="41" t="e">
        <f t="shared" si="36"/>
        <v>#REF!</v>
      </c>
    </row>
    <row r="459" spans="1:8" ht="15" x14ac:dyDescent="0.25">
      <c r="A459" s="42"/>
      <c r="B459" s="42"/>
      <c r="C459" s="42"/>
      <c r="D459" s="42"/>
      <c r="E459" s="41"/>
      <c r="F459" s="41"/>
      <c r="G459" s="41"/>
      <c r="H459" s="41"/>
    </row>
    <row r="460" spans="1:8" ht="15" x14ac:dyDescent="0.25">
      <c r="A460" s="42"/>
      <c r="B460" s="42"/>
      <c r="C460" s="42"/>
      <c r="D460" s="42"/>
      <c r="E460" s="41"/>
      <c r="F460" s="41"/>
      <c r="G460" s="41"/>
      <c r="H460" s="41"/>
    </row>
    <row r="461" spans="1:8" ht="15" x14ac:dyDescent="0.25">
      <c r="A461" s="42"/>
      <c r="B461" s="42"/>
      <c r="C461" s="42"/>
      <c r="D461" s="42"/>
      <c r="E461" s="41"/>
      <c r="F461" s="41"/>
      <c r="G461" s="41"/>
      <c r="H461" s="41"/>
    </row>
    <row r="462" spans="1:8" ht="15" x14ac:dyDescent="0.25">
      <c r="A462" s="42"/>
      <c r="B462" s="42"/>
      <c r="C462" s="42"/>
      <c r="D462" s="42"/>
      <c r="E462" s="41"/>
      <c r="F462" s="41"/>
      <c r="G462" s="41"/>
      <c r="H462" s="41"/>
    </row>
    <row r="463" spans="1:8" ht="15" x14ac:dyDescent="0.25">
      <c r="A463" s="42"/>
      <c r="B463" s="42"/>
      <c r="C463" s="42"/>
      <c r="D463" s="42"/>
      <c r="E463" s="41"/>
      <c r="F463" s="41"/>
      <c r="G463" s="41"/>
      <c r="H463" s="41"/>
    </row>
    <row r="464" spans="1:8" ht="15" x14ac:dyDescent="0.25">
      <c r="A464" s="42"/>
      <c r="B464" s="42"/>
      <c r="C464" s="42"/>
      <c r="D464" s="42"/>
      <c r="E464" s="41"/>
      <c r="F464" s="41"/>
      <c r="G464" s="41"/>
      <c r="H464" s="41"/>
    </row>
    <row r="465" spans="1:8" ht="15" x14ac:dyDescent="0.25">
      <c r="A465" s="42"/>
      <c r="B465" s="42"/>
      <c r="C465" s="42"/>
      <c r="D465" s="42"/>
      <c r="E465" s="41"/>
      <c r="F465" s="41"/>
      <c r="G465" s="41"/>
      <c r="H465" s="41"/>
    </row>
    <row r="466" spans="1:8" ht="15" x14ac:dyDescent="0.25">
      <c r="A466" s="42"/>
      <c r="B466" s="42"/>
      <c r="C466" s="42"/>
      <c r="D466" s="42"/>
      <c r="E466" s="41"/>
      <c r="F466" s="41"/>
      <c r="G466" s="41"/>
      <c r="H466" s="41"/>
    </row>
    <row r="467" spans="1:8" ht="15" x14ac:dyDescent="0.25">
      <c r="A467" s="42"/>
      <c r="B467" s="42"/>
      <c r="C467" s="42"/>
      <c r="D467" s="42"/>
      <c r="E467" s="41"/>
      <c r="F467" s="41"/>
      <c r="G467" s="41"/>
      <c r="H467" s="41"/>
    </row>
    <row r="468" spans="1:8" ht="15" x14ac:dyDescent="0.25">
      <c r="A468" s="42"/>
      <c r="B468" s="42"/>
      <c r="C468" s="42"/>
      <c r="D468" s="42"/>
      <c r="E468" s="41"/>
      <c r="F468" s="41"/>
      <c r="G468" s="41"/>
      <c r="H468" s="41"/>
    </row>
    <row r="469" spans="1:8" ht="15" x14ac:dyDescent="0.25">
      <c r="A469" s="42"/>
      <c r="B469" s="42"/>
      <c r="C469" s="42"/>
      <c r="D469" s="42"/>
      <c r="E469" s="41"/>
      <c r="F469" s="41"/>
      <c r="G469" s="41"/>
      <c r="H469" s="41"/>
    </row>
    <row r="470" spans="1:8" ht="15" x14ac:dyDescent="0.25">
      <c r="A470" s="42"/>
      <c r="B470" s="42"/>
      <c r="C470" s="42"/>
      <c r="D470" s="42"/>
      <c r="E470" s="41"/>
      <c r="F470" s="41"/>
      <c r="G470" s="41"/>
      <c r="H470" s="41"/>
    </row>
    <row r="471" spans="1:8" ht="15" x14ac:dyDescent="0.25">
      <c r="A471" s="42"/>
      <c r="B471" s="42"/>
      <c r="C471" s="42"/>
      <c r="D471" s="42"/>
      <c r="E471" s="41"/>
      <c r="F471" s="41"/>
      <c r="G471" s="41"/>
      <c r="H471" s="41"/>
    </row>
    <row r="472" spans="1:8" ht="15" x14ac:dyDescent="0.25">
      <c r="A472" s="42"/>
      <c r="B472" s="42"/>
      <c r="C472" s="42"/>
      <c r="D472" s="42"/>
      <c r="E472" s="41"/>
      <c r="F472" s="41"/>
      <c r="G472" s="41"/>
      <c r="H472" s="41"/>
    </row>
    <row r="473" spans="1:8" ht="15" x14ac:dyDescent="0.25">
      <c r="A473" s="42"/>
      <c r="B473" s="42"/>
      <c r="C473" s="42"/>
      <c r="D473" s="42"/>
      <c r="E473" s="41"/>
      <c r="F473" s="41"/>
      <c r="G473" s="41"/>
      <c r="H473" s="41"/>
    </row>
    <row r="474" spans="1:8" ht="15" x14ac:dyDescent="0.25">
      <c r="A474" s="42"/>
      <c r="B474" s="42"/>
      <c r="C474" s="42"/>
      <c r="D474" s="42"/>
      <c r="E474" s="41"/>
      <c r="F474" s="41"/>
      <c r="G474" s="41"/>
      <c r="H474" s="41"/>
    </row>
    <row r="475" spans="1:8" ht="15" x14ac:dyDescent="0.25">
      <c r="A475" s="42"/>
      <c r="B475" s="42"/>
      <c r="C475" s="42"/>
      <c r="D475" s="42"/>
      <c r="E475" s="41"/>
      <c r="F475" s="41"/>
      <c r="G475" s="41"/>
      <c r="H475" s="41"/>
    </row>
    <row r="476" spans="1:8" ht="15" x14ac:dyDescent="0.25">
      <c r="A476" s="42"/>
      <c r="B476" s="42"/>
      <c r="C476" s="42"/>
      <c r="D476" s="42"/>
      <c r="E476" s="41"/>
      <c r="F476" s="41"/>
      <c r="G476" s="41"/>
      <c r="H476" s="41"/>
    </row>
    <row r="477" spans="1:8" ht="15" x14ac:dyDescent="0.25">
      <c r="A477" s="42"/>
      <c r="B477" s="42"/>
      <c r="C477" s="42"/>
      <c r="D477" s="42"/>
      <c r="E477" s="41"/>
      <c r="F477" s="41"/>
      <c r="G477" s="41"/>
      <c r="H477" s="41"/>
    </row>
    <row r="478" spans="1:8" ht="15" x14ac:dyDescent="0.25">
      <c r="A478" s="42"/>
      <c r="B478" s="42"/>
      <c r="C478" s="42"/>
      <c r="D478" s="42"/>
      <c r="E478" s="41"/>
      <c r="F478" s="41"/>
      <c r="G478" s="41"/>
      <c r="H478" s="41"/>
    </row>
    <row r="479" spans="1:8" ht="15" x14ac:dyDescent="0.25">
      <c r="A479" s="42"/>
      <c r="B479" s="42"/>
      <c r="C479" s="42"/>
      <c r="D479" s="42"/>
      <c r="E479" s="41"/>
      <c r="F479" s="41"/>
      <c r="G479" s="41"/>
      <c r="H479" s="41"/>
    </row>
    <row r="480" spans="1:8" ht="15" x14ac:dyDescent="0.25">
      <c r="A480" s="42"/>
      <c r="B480" s="42"/>
      <c r="C480" s="42"/>
      <c r="D480" s="42"/>
      <c r="E480" s="41"/>
      <c r="F480" s="41"/>
      <c r="G480" s="41"/>
      <c r="H480" s="41"/>
    </row>
    <row r="481" spans="1:8" ht="15" x14ac:dyDescent="0.25">
      <c r="A481" s="42"/>
      <c r="B481" s="42"/>
      <c r="C481" s="42"/>
      <c r="D481" s="42"/>
      <c r="E481" s="41"/>
      <c r="F481" s="41"/>
      <c r="G481" s="41"/>
      <c r="H481" s="41"/>
    </row>
    <row r="482" spans="1:8" ht="15" x14ac:dyDescent="0.25">
      <c r="A482" s="42"/>
      <c r="B482" s="42"/>
      <c r="C482" s="42"/>
      <c r="D482" s="42"/>
      <c r="E482" s="41"/>
      <c r="F482" s="41"/>
      <c r="G482" s="41"/>
      <c r="H482" s="41"/>
    </row>
    <row r="483" spans="1:8" ht="15" x14ac:dyDescent="0.25">
      <c r="A483" s="42"/>
      <c r="B483" s="42"/>
      <c r="C483" s="42"/>
      <c r="D483" s="42"/>
      <c r="E483" s="41"/>
      <c r="F483" s="41"/>
      <c r="G483" s="41"/>
      <c r="H483" s="41"/>
    </row>
    <row r="484" spans="1:8" ht="15" x14ac:dyDescent="0.25">
      <c r="A484" s="42"/>
      <c r="B484" s="42"/>
      <c r="C484" s="42"/>
      <c r="D484" s="42"/>
      <c r="E484" s="41"/>
      <c r="F484" s="41"/>
      <c r="G484" s="41"/>
      <c r="H484" s="41"/>
    </row>
    <row r="485" spans="1:8" ht="15" x14ac:dyDescent="0.25">
      <c r="A485" s="42"/>
      <c r="B485" s="42"/>
      <c r="C485" s="42"/>
      <c r="D485" s="42"/>
      <c r="E485" s="41"/>
      <c r="F485" s="41"/>
      <c r="G485" s="41"/>
      <c r="H485" s="41"/>
    </row>
    <row r="486" spans="1:8" ht="15" x14ac:dyDescent="0.25">
      <c r="A486" s="42"/>
      <c r="B486" s="42"/>
      <c r="C486" s="42"/>
      <c r="D486" s="42"/>
      <c r="E486" s="41"/>
      <c r="F486" s="41"/>
      <c r="G486" s="41"/>
      <c r="H486" s="41"/>
    </row>
    <row r="487" spans="1:8" ht="15" x14ac:dyDescent="0.25">
      <c r="A487" s="42"/>
      <c r="B487" s="42"/>
      <c r="C487" s="42"/>
      <c r="D487" s="42"/>
      <c r="E487" s="41"/>
      <c r="F487" s="41"/>
      <c r="G487" s="41"/>
      <c r="H487" s="41"/>
    </row>
    <row r="488" spans="1:8" ht="15" x14ac:dyDescent="0.25">
      <c r="A488" s="42"/>
      <c r="B488" s="42"/>
      <c r="C488" s="42"/>
      <c r="D488" s="42"/>
      <c r="E488" s="41"/>
      <c r="F488" s="41"/>
      <c r="G488" s="41"/>
      <c r="H488" s="41"/>
    </row>
    <row r="489" spans="1:8" ht="15" x14ac:dyDescent="0.25">
      <c r="A489" s="42"/>
      <c r="B489" s="42"/>
      <c r="C489" s="42"/>
      <c r="D489" s="42"/>
      <c r="E489" s="41"/>
      <c r="F489" s="41"/>
      <c r="G489" s="41"/>
      <c r="H489" s="41"/>
    </row>
    <row r="490" spans="1:8" ht="15" x14ac:dyDescent="0.25">
      <c r="A490" s="42"/>
      <c r="B490" s="42"/>
      <c r="C490" s="42"/>
      <c r="D490" s="42"/>
      <c r="E490" s="41"/>
      <c r="F490" s="41"/>
      <c r="G490" s="41"/>
      <c r="H490" s="41"/>
    </row>
    <row r="491" spans="1:8" ht="15" x14ac:dyDescent="0.25">
      <c r="A491" s="42"/>
      <c r="B491" s="42"/>
      <c r="C491" s="42"/>
      <c r="D491" s="42"/>
      <c r="E491" s="41"/>
      <c r="F491" s="41"/>
      <c r="G491" s="41"/>
      <c r="H491" s="41"/>
    </row>
    <row r="492" spans="1:8" ht="15" x14ac:dyDescent="0.25">
      <c r="A492" s="42"/>
      <c r="B492" s="42"/>
      <c r="C492" s="42"/>
      <c r="D492" s="42"/>
      <c r="E492" s="41"/>
      <c r="F492" s="41"/>
      <c r="G492" s="41"/>
      <c r="H492" s="41"/>
    </row>
    <row r="493" spans="1:8" ht="15" x14ac:dyDescent="0.25">
      <c r="A493" s="42"/>
      <c r="B493" s="42"/>
      <c r="C493" s="42"/>
      <c r="D493" s="42"/>
      <c r="E493" s="41"/>
      <c r="F493" s="41"/>
      <c r="G493" s="41"/>
      <c r="H493" s="41"/>
    </row>
    <row r="494" spans="1:8" ht="15" x14ac:dyDescent="0.25">
      <c r="A494" s="42"/>
      <c r="B494" s="42"/>
      <c r="C494" s="42"/>
      <c r="D494" s="42"/>
      <c r="E494" s="41"/>
      <c r="F494" s="41"/>
      <c r="G494" s="41"/>
      <c r="H494" s="41"/>
    </row>
  </sheetData>
  <dataConsolidate/>
  <mergeCells count="2">
    <mergeCell ref="A1:C1"/>
    <mergeCell ref="A3:E3"/>
  </mergeCells>
  <pageMargins left="0.19685039370078741" right="0.19685039370078741" top="0.23622047244094491" bottom="0.23622047244094491" header="3.937007874015748E-2" footer="7.874015748031496E-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23"/>
  <sheetViews>
    <sheetView zoomScale="96" zoomScaleNormal="96" zoomScaleSheetLayoutView="100" workbookViewId="0">
      <pane xSplit="5" ySplit="3" topLeftCell="F212" activePane="bottomRight" state="frozen"/>
      <selection pane="topRight" activeCell="F1" sqref="F1"/>
      <selection pane="bottomLeft" activeCell="A7" sqref="A7"/>
      <selection pane="bottomRight" activeCell="F300" activeCellId="9" sqref="F70:F71 F98:F99 F168:F169 F191:F192 F201:F202 F228:F229 F241:F242 F253:F254 F273:F274 F300:F301"/>
    </sheetView>
  </sheetViews>
  <sheetFormatPr defaultColWidth="9.109375" defaultRowHeight="13.2" x14ac:dyDescent="0.25"/>
  <cols>
    <col min="1" max="1" width="12.21875" style="176" customWidth="1"/>
    <col min="2" max="2" width="11.6640625" style="176" customWidth="1"/>
    <col min="3" max="3" width="73.5546875" style="176" customWidth="1"/>
    <col min="4" max="4" width="15.109375" style="176" customWidth="1"/>
    <col min="5" max="6" width="15.88671875" style="176" customWidth="1"/>
    <col min="7" max="7" width="11.88671875" style="176" customWidth="1"/>
    <col min="8" max="8" width="9.109375" style="176"/>
    <col min="9" max="9" width="10.109375" style="176" bestFit="1" customWidth="1"/>
    <col min="10" max="16384" width="9.109375" style="176"/>
  </cols>
  <sheetData>
    <row r="1" spans="1:7" ht="21" customHeight="1" x14ac:dyDescent="0.3">
      <c r="A1" s="171" t="s">
        <v>194</v>
      </c>
      <c r="B1" s="166"/>
      <c r="C1" s="173"/>
      <c r="D1" s="174"/>
      <c r="E1" s="175"/>
      <c r="F1" s="175"/>
      <c r="G1" s="175"/>
    </row>
    <row r="2" spans="1:7" ht="15.75" customHeight="1" x14ac:dyDescent="0.3">
      <c r="A2" s="171"/>
      <c r="B2" s="166"/>
      <c r="C2" s="177"/>
      <c r="E2" s="178"/>
      <c r="F2" s="178"/>
    </row>
    <row r="3" spans="1:7" s="183" customFormat="1" ht="24" customHeight="1" x14ac:dyDescent="0.4">
      <c r="A3" s="179" t="s">
        <v>479</v>
      </c>
      <c r="B3" s="179"/>
      <c r="C3" s="179"/>
      <c r="D3" s="180"/>
      <c r="E3" s="181"/>
      <c r="F3" s="182"/>
      <c r="G3" s="182"/>
    </row>
    <row r="4" spans="1:7" s="42" customFormat="1" ht="12.75" hidden="1" customHeight="1" x14ac:dyDescent="0.3">
      <c r="A4" s="46"/>
      <c r="B4" s="48"/>
      <c r="C4" s="184"/>
      <c r="D4" s="185"/>
      <c r="E4" s="185"/>
      <c r="F4" s="185"/>
      <c r="G4" s="185"/>
    </row>
    <row r="5" spans="1:7" s="42" customFormat="1" ht="12.75" hidden="1" customHeight="1" x14ac:dyDescent="0.3">
      <c r="A5" s="46"/>
      <c r="B5" s="48"/>
      <c r="C5" s="184"/>
      <c r="D5" s="185"/>
      <c r="E5" s="185"/>
      <c r="F5" s="185"/>
      <c r="G5" s="185"/>
    </row>
    <row r="6" spans="1:7" s="42" customFormat="1" ht="15.75" customHeight="1" thickBot="1" x14ac:dyDescent="0.3">
      <c r="B6" s="186"/>
    </row>
    <row r="7" spans="1:7" s="42" customFormat="1" ht="15.6" x14ac:dyDescent="0.3">
      <c r="A7" s="187" t="s">
        <v>56</v>
      </c>
      <c r="B7" s="188" t="s">
        <v>55</v>
      </c>
      <c r="C7" s="187" t="s">
        <v>53</v>
      </c>
      <c r="D7" s="187" t="s">
        <v>52</v>
      </c>
      <c r="E7" s="187" t="s">
        <v>52</v>
      </c>
      <c r="F7" s="92" t="s">
        <v>7</v>
      </c>
      <c r="G7" s="187" t="s">
        <v>195</v>
      </c>
    </row>
    <row r="8" spans="1:7" s="42" customFormat="1" ht="15.75" customHeight="1" thickBot="1" x14ac:dyDescent="0.35">
      <c r="A8" s="189"/>
      <c r="B8" s="190"/>
      <c r="C8" s="191"/>
      <c r="D8" s="192" t="s">
        <v>50</v>
      </c>
      <c r="E8" s="192" t="s">
        <v>49</v>
      </c>
      <c r="F8" s="89" t="s">
        <v>478</v>
      </c>
      <c r="G8" s="192" t="s">
        <v>196</v>
      </c>
    </row>
    <row r="9" spans="1:7" s="42" customFormat="1" ht="16.5" customHeight="1" thickTop="1" x14ac:dyDescent="0.3">
      <c r="A9" s="193">
        <v>20</v>
      </c>
      <c r="B9" s="194"/>
      <c r="C9" s="113" t="s">
        <v>197</v>
      </c>
      <c r="D9" s="132"/>
      <c r="E9" s="131"/>
      <c r="F9" s="127"/>
      <c r="G9" s="132"/>
    </row>
    <row r="10" spans="1:7" s="42" customFormat="1" ht="16.5" customHeight="1" x14ac:dyDescent="0.3">
      <c r="A10" s="193"/>
      <c r="B10" s="194"/>
      <c r="C10" s="113"/>
      <c r="D10" s="132"/>
      <c r="E10" s="131"/>
      <c r="F10" s="127"/>
      <c r="G10" s="132"/>
    </row>
    <row r="11" spans="1:7" s="42" customFormat="1" ht="15" customHeight="1" x14ac:dyDescent="0.3">
      <c r="A11" s="138"/>
      <c r="B11" s="195"/>
      <c r="C11" s="113" t="s">
        <v>198</v>
      </c>
      <c r="D11" s="130"/>
      <c r="E11" s="129"/>
      <c r="F11" s="196"/>
      <c r="G11" s="130"/>
    </row>
    <row r="12" spans="1:7" s="42" customFormat="1" ht="15" x14ac:dyDescent="0.25">
      <c r="A12" s="134"/>
      <c r="B12" s="197">
        <v>2143</v>
      </c>
      <c r="C12" s="135" t="s">
        <v>199</v>
      </c>
      <c r="D12" s="122">
        <v>50</v>
      </c>
      <c r="E12" s="68">
        <v>50</v>
      </c>
      <c r="F12" s="67">
        <v>0</v>
      </c>
      <c r="G12" s="130">
        <f>(F12/E12)*100</f>
        <v>0</v>
      </c>
    </row>
    <row r="13" spans="1:7" s="42" customFormat="1" ht="15" x14ac:dyDescent="0.25">
      <c r="A13" s="134"/>
      <c r="B13" s="197">
        <v>2212</v>
      </c>
      <c r="C13" s="135" t="s">
        <v>200</v>
      </c>
      <c r="D13" s="122">
        <v>50505</v>
      </c>
      <c r="E13" s="68">
        <v>55130.3</v>
      </c>
      <c r="F13" s="67">
        <v>1761.5</v>
      </c>
      <c r="G13" s="130">
        <f t="shared" ref="G13:G56" si="0">(F13/E13)*100</f>
        <v>3.1951576537765982</v>
      </c>
    </row>
    <row r="14" spans="1:7" s="42" customFormat="1" ht="15" customHeight="1" x14ac:dyDescent="0.25">
      <c r="A14" s="134"/>
      <c r="B14" s="197">
        <v>2219</v>
      </c>
      <c r="C14" s="135" t="s">
        <v>201</v>
      </c>
      <c r="D14" s="122">
        <v>50484</v>
      </c>
      <c r="E14" s="68">
        <v>57555.8</v>
      </c>
      <c r="F14" s="67">
        <v>891.7</v>
      </c>
      <c r="G14" s="130">
        <f t="shared" si="0"/>
        <v>1.5492791343357228</v>
      </c>
    </row>
    <row r="15" spans="1:7" s="42" customFormat="1" ht="15" x14ac:dyDescent="0.25">
      <c r="A15" s="134"/>
      <c r="B15" s="197">
        <v>2221</v>
      </c>
      <c r="C15" s="135" t="s">
        <v>202</v>
      </c>
      <c r="D15" s="122">
        <v>100</v>
      </c>
      <c r="E15" s="68">
        <v>100</v>
      </c>
      <c r="F15" s="67">
        <v>0</v>
      </c>
      <c r="G15" s="130">
        <f t="shared" si="0"/>
        <v>0</v>
      </c>
    </row>
    <row r="16" spans="1:7" s="42" customFormat="1" ht="15" hidden="1" x14ac:dyDescent="0.25">
      <c r="A16" s="134"/>
      <c r="B16" s="197">
        <v>2229</v>
      </c>
      <c r="C16" s="135" t="s">
        <v>203</v>
      </c>
      <c r="D16" s="122">
        <v>0</v>
      </c>
      <c r="E16" s="68">
        <v>0</v>
      </c>
      <c r="F16" s="67">
        <v>0</v>
      </c>
      <c r="G16" s="130" t="e">
        <f t="shared" si="0"/>
        <v>#DIV/0!</v>
      </c>
    </row>
    <row r="17" spans="1:7" s="42" customFormat="1" ht="15" hidden="1" x14ac:dyDescent="0.25">
      <c r="A17" s="134"/>
      <c r="B17" s="197">
        <v>2241</v>
      </c>
      <c r="C17" s="135" t="s">
        <v>204</v>
      </c>
      <c r="D17" s="122">
        <v>0</v>
      </c>
      <c r="E17" s="68">
        <v>0</v>
      </c>
      <c r="F17" s="67">
        <v>0</v>
      </c>
      <c r="G17" s="130" t="e">
        <f t="shared" si="0"/>
        <v>#DIV/0!</v>
      </c>
    </row>
    <row r="18" spans="1:7" s="44" customFormat="1" ht="15.6" hidden="1" x14ac:dyDescent="0.3">
      <c r="A18" s="134"/>
      <c r="B18" s="197">
        <v>2249</v>
      </c>
      <c r="C18" s="135" t="s">
        <v>205</v>
      </c>
      <c r="D18" s="122">
        <v>0</v>
      </c>
      <c r="E18" s="68">
        <v>0</v>
      </c>
      <c r="F18" s="67">
        <v>0</v>
      </c>
      <c r="G18" s="130" t="e">
        <f t="shared" si="0"/>
        <v>#DIV/0!</v>
      </c>
    </row>
    <row r="19" spans="1:7" s="42" customFormat="1" ht="15" hidden="1" x14ac:dyDescent="0.25">
      <c r="A19" s="134"/>
      <c r="B19" s="197">
        <v>2310</v>
      </c>
      <c r="C19" s="135" t="s">
        <v>206</v>
      </c>
      <c r="D19" s="122">
        <v>0</v>
      </c>
      <c r="E19" s="68">
        <v>0</v>
      </c>
      <c r="F19" s="67">
        <v>0</v>
      </c>
      <c r="G19" s="130" t="e">
        <f t="shared" si="0"/>
        <v>#DIV/0!</v>
      </c>
    </row>
    <row r="20" spans="1:7" s="42" customFormat="1" ht="15" hidden="1" x14ac:dyDescent="0.25">
      <c r="A20" s="134"/>
      <c r="B20" s="197">
        <v>2321</v>
      </c>
      <c r="C20" s="135" t="s">
        <v>402</v>
      </c>
      <c r="D20" s="122">
        <v>0</v>
      </c>
      <c r="E20" s="68">
        <v>0</v>
      </c>
      <c r="F20" s="67">
        <v>0</v>
      </c>
      <c r="G20" s="130" t="e">
        <f t="shared" si="0"/>
        <v>#DIV/0!</v>
      </c>
    </row>
    <row r="21" spans="1:7" s="44" customFormat="1" ht="15.6" hidden="1" x14ac:dyDescent="0.3">
      <c r="A21" s="134"/>
      <c r="B21" s="197">
        <v>2331</v>
      </c>
      <c r="C21" s="135" t="s">
        <v>207</v>
      </c>
      <c r="D21" s="122">
        <v>0</v>
      </c>
      <c r="E21" s="68">
        <v>0</v>
      </c>
      <c r="F21" s="67">
        <v>0</v>
      </c>
      <c r="G21" s="130" t="e">
        <f t="shared" si="0"/>
        <v>#DIV/0!</v>
      </c>
    </row>
    <row r="22" spans="1:7" s="42" customFormat="1" ht="15" x14ac:dyDescent="0.25">
      <c r="A22" s="134"/>
      <c r="B22" s="197">
        <v>3111</v>
      </c>
      <c r="C22" s="198" t="s">
        <v>208</v>
      </c>
      <c r="D22" s="122">
        <v>770</v>
      </c>
      <c r="E22" s="68">
        <v>891.9</v>
      </c>
      <c r="F22" s="67">
        <v>0</v>
      </c>
      <c r="G22" s="130">
        <f t="shared" si="0"/>
        <v>0</v>
      </c>
    </row>
    <row r="23" spans="1:7" s="42" customFormat="1" ht="15" x14ac:dyDescent="0.25">
      <c r="A23" s="134"/>
      <c r="B23" s="197">
        <v>3113</v>
      </c>
      <c r="C23" s="198" t="s">
        <v>209</v>
      </c>
      <c r="D23" s="122">
        <v>1300</v>
      </c>
      <c r="E23" s="68">
        <v>1317</v>
      </c>
      <c r="F23" s="67">
        <v>0</v>
      </c>
      <c r="G23" s="130">
        <f t="shared" si="0"/>
        <v>0</v>
      </c>
    </row>
    <row r="24" spans="1:7" s="44" customFormat="1" ht="15.6" hidden="1" x14ac:dyDescent="0.3">
      <c r="A24" s="134"/>
      <c r="B24" s="197">
        <v>3231</v>
      </c>
      <c r="C24" s="135" t="s">
        <v>210</v>
      </c>
      <c r="D24" s="122">
        <v>0</v>
      </c>
      <c r="E24" s="68">
        <v>0</v>
      </c>
      <c r="F24" s="67">
        <v>0</v>
      </c>
      <c r="G24" s="130" t="e">
        <f t="shared" si="0"/>
        <v>#DIV/0!</v>
      </c>
    </row>
    <row r="25" spans="1:7" s="44" customFormat="1" ht="15.6" x14ac:dyDescent="0.3">
      <c r="A25" s="134"/>
      <c r="B25" s="197">
        <v>3313</v>
      </c>
      <c r="C25" s="135" t="s">
        <v>211</v>
      </c>
      <c r="D25" s="122">
        <v>3000</v>
      </c>
      <c r="E25" s="68">
        <v>3187.5</v>
      </c>
      <c r="F25" s="67">
        <v>0</v>
      </c>
      <c r="G25" s="130">
        <f t="shared" si="0"/>
        <v>0</v>
      </c>
    </row>
    <row r="26" spans="1:7" s="42" customFormat="1" ht="15" hidden="1" x14ac:dyDescent="0.25">
      <c r="A26" s="164"/>
      <c r="B26" s="197">
        <v>3314</v>
      </c>
      <c r="C26" s="198" t="s">
        <v>212</v>
      </c>
      <c r="D26" s="122">
        <v>0</v>
      </c>
      <c r="E26" s="68">
        <v>0</v>
      </c>
      <c r="F26" s="67">
        <v>0</v>
      </c>
      <c r="G26" s="130" t="e">
        <f t="shared" si="0"/>
        <v>#DIV/0!</v>
      </c>
    </row>
    <row r="27" spans="1:7" s="44" customFormat="1" ht="15.6" hidden="1" x14ac:dyDescent="0.3">
      <c r="A27" s="134"/>
      <c r="B27" s="197">
        <v>3319</v>
      </c>
      <c r="C27" s="198" t="s">
        <v>213</v>
      </c>
      <c r="D27" s="122">
        <v>0</v>
      </c>
      <c r="E27" s="68">
        <v>0</v>
      </c>
      <c r="F27" s="67">
        <v>0</v>
      </c>
      <c r="G27" s="130" t="e">
        <f t="shared" si="0"/>
        <v>#DIV/0!</v>
      </c>
    </row>
    <row r="28" spans="1:7" s="42" customFormat="1" ht="15" x14ac:dyDescent="0.25">
      <c r="A28" s="134"/>
      <c r="B28" s="197">
        <v>3322</v>
      </c>
      <c r="C28" s="198" t="s">
        <v>214</v>
      </c>
      <c r="D28" s="122">
        <v>1200</v>
      </c>
      <c r="E28" s="68">
        <v>1200</v>
      </c>
      <c r="F28" s="67">
        <v>92</v>
      </c>
      <c r="G28" s="130">
        <f t="shared" si="0"/>
        <v>7.6666666666666661</v>
      </c>
    </row>
    <row r="29" spans="1:7" s="42" customFormat="1" ht="15" x14ac:dyDescent="0.25">
      <c r="A29" s="134"/>
      <c r="B29" s="197">
        <v>3326</v>
      </c>
      <c r="C29" s="198" t="s">
        <v>215</v>
      </c>
      <c r="D29" s="122">
        <v>564</v>
      </c>
      <c r="E29" s="68">
        <v>564</v>
      </c>
      <c r="F29" s="67">
        <v>0</v>
      </c>
      <c r="G29" s="130">
        <f t="shared" si="0"/>
        <v>0</v>
      </c>
    </row>
    <row r="30" spans="1:7" s="44" customFormat="1" ht="15.6" x14ac:dyDescent="0.3">
      <c r="A30" s="134"/>
      <c r="B30" s="197">
        <v>3392</v>
      </c>
      <c r="C30" s="135" t="s">
        <v>403</v>
      </c>
      <c r="D30" s="122">
        <v>2000</v>
      </c>
      <c r="E30" s="68">
        <v>2000</v>
      </c>
      <c r="F30" s="67">
        <v>0</v>
      </c>
      <c r="G30" s="130">
        <f t="shared" si="0"/>
        <v>0</v>
      </c>
    </row>
    <row r="31" spans="1:7" s="42" customFormat="1" ht="15" x14ac:dyDescent="0.25">
      <c r="A31" s="134"/>
      <c r="B31" s="197">
        <v>3412</v>
      </c>
      <c r="C31" s="198" t="s">
        <v>216</v>
      </c>
      <c r="D31" s="122">
        <v>8800</v>
      </c>
      <c r="E31" s="68">
        <v>9619.4</v>
      </c>
      <c r="F31" s="67">
        <v>29</v>
      </c>
      <c r="G31" s="130">
        <f t="shared" si="0"/>
        <v>0.30147410441399675</v>
      </c>
    </row>
    <row r="32" spans="1:7" s="42" customFormat="1" ht="15" x14ac:dyDescent="0.25">
      <c r="A32" s="134"/>
      <c r="B32" s="197">
        <v>3421</v>
      </c>
      <c r="C32" s="198" t="s">
        <v>217</v>
      </c>
      <c r="D32" s="122">
        <v>245</v>
      </c>
      <c r="E32" s="68">
        <v>245</v>
      </c>
      <c r="F32" s="67">
        <v>46.1</v>
      </c>
      <c r="G32" s="130">
        <f t="shared" si="0"/>
        <v>18.816326530612244</v>
      </c>
    </row>
    <row r="33" spans="1:7" s="42" customFormat="1" ht="15" x14ac:dyDescent="0.25">
      <c r="A33" s="134"/>
      <c r="B33" s="197">
        <v>3612</v>
      </c>
      <c r="C33" s="198" t="s">
        <v>218</v>
      </c>
      <c r="D33" s="122">
        <v>150</v>
      </c>
      <c r="E33" s="68">
        <v>606.29999999999995</v>
      </c>
      <c r="F33" s="67">
        <v>6.2</v>
      </c>
      <c r="G33" s="130">
        <f t="shared" si="0"/>
        <v>1.0225960745505527</v>
      </c>
    </row>
    <row r="34" spans="1:7" s="42" customFormat="1" ht="15" x14ac:dyDescent="0.25">
      <c r="A34" s="134"/>
      <c r="B34" s="197">
        <v>3613</v>
      </c>
      <c r="C34" s="198" t="s">
        <v>219</v>
      </c>
      <c r="D34" s="122">
        <v>0</v>
      </c>
      <c r="E34" s="68">
        <v>20</v>
      </c>
      <c r="F34" s="67">
        <v>0</v>
      </c>
      <c r="G34" s="130">
        <f t="shared" si="0"/>
        <v>0</v>
      </c>
    </row>
    <row r="35" spans="1:7" s="42" customFormat="1" ht="15" x14ac:dyDescent="0.25">
      <c r="A35" s="134"/>
      <c r="B35" s="197">
        <v>3631</v>
      </c>
      <c r="C35" s="198" t="s">
        <v>220</v>
      </c>
      <c r="D35" s="122">
        <v>4504</v>
      </c>
      <c r="E35" s="68">
        <v>6589.1</v>
      </c>
      <c r="F35" s="67">
        <v>1510</v>
      </c>
      <c r="G35" s="130">
        <f t="shared" si="0"/>
        <v>22.916635048792703</v>
      </c>
    </row>
    <row r="36" spans="1:7" s="44" customFormat="1" ht="15.6" x14ac:dyDescent="0.3">
      <c r="A36" s="134"/>
      <c r="B36" s="197">
        <v>3632</v>
      </c>
      <c r="C36" s="135" t="s">
        <v>221</v>
      </c>
      <c r="D36" s="122">
        <v>51820</v>
      </c>
      <c r="E36" s="68">
        <v>51820</v>
      </c>
      <c r="F36" s="67">
        <v>29.2</v>
      </c>
      <c r="G36" s="130">
        <f t="shared" si="0"/>
        <v>5.6348900038595141E-2</v>
      </c>
    </row>
    <row r="37" spans="1:7" s="42" customFormat="1" ht="15" x14ac:dyDescent="0.25">
      <c r="A37" s="134"/>
      <c r="B37" s="197">
        <v>3635</v>
      </c>
      <c r="C37" s="198" t="s">
        <v>222</v>
      </c>
      <c r="D37" s="122">
        <v>3734</v>
      </c>
      <c r="E37" s="68">
        <v>3552.8</v>
      </c>
      <c r="F37" s="67">
        <v>0</v>
      </c>
      <c r="G37" s="130">
        <f t="shared" si="0"/>
        <v>0</v>
      </c>
    </row>
    <row r="38" spans="1:7" s="44" customFormat="1" ht="15.6" hidden="1" x14ac:dyDescent="0.3">
      <c r="A38" s="134"/>
      <c r="B38" s="197">
        <v>3639</v>
      </c>
      <c r="C38" s="135" t="s">
        <v>223</v>
      </c>
      <c r="D38" s="122">
        <v>0</v>
      </c>
      <c r="E38" s="68">
        <v>0</v>
      </c>
      <c r="F38" s="67">
        <v>0</v>
      </c>
      <c r="G38" s="130" t="e">
        <f t="shared" si="0"/>
        <v>#DIV/0!</v>
      </c>
    </row>
    <row r="39" spans="1:7" s="42" customFormat="1" ht="15" x14ac:dyDescent="0.25">
      <c r="A39" s="134"/>
      <c r="B39" s="197">
        <v>3699</v>
      </c>
      <c r="C39" s="198" t="s">
        <v>224</v>
      </c>
      <c r="D39" s="122">
        <v>398</v>
      </c>
      <c r="E39" s="68">
        <v>398</v>
      </c>
      <c r="F39" s="67">
        <v>60.3</v>
      </c>
      <c r="G39" s="130">
        <f t="shared" si="0"/>
        <v>15.150753768844222</v>
      </c>
    </row>
    <row r="40" spans="1:7" s="42" customFormat="1" ht="15" x14ac:dyDescent="0.25">
      <c r="A40" s="134"/>
      <c r="B40" s="197">
        <v>3722</v>
      </c>
      <c r="C40" s="198" t="s">
        <v>225</v>
      </c>
      <c r="D40" s="122">
        <v>22174</v>
      </c>
      <c r="E40" s="68">
        <v>22250</v>
      </c>
      <c r="F40" s="67">
        <v>3819.6</v>
      </c>
      <c r="G40" s="130">
        <f t="shared" si="0"/>
        <v>17.166741573033708</v>
      </c>
    </row>
    <row r="41" spans="1:7" s="44" customFormat="1" ht="15.6" hidden="1" x14ac:dyDescent="0.3">
      <c r="A41" s="134"/>
      <c r="B41" s="197">
        <v>3725</v>
      </c>
      <c r="C41" s="135" t="s">
        <v>404</v>
      </c>
      <c r="D41" s="122">
        <v>0</v>
      </c>
      <c r="E41" s="68">
        <v>0</v>
      </c>
      <c r="F41" s="67">
        <v>0</v>
      </c>
      <c r="G41" s="130" t="e">
        <f t="shared" si="0"/>
        <v>#DIV/0!</v>
      </c>
    </row>
    <row r="42" spans="1:7" s="44" customFormat="1" ht="15.6" hidden="1" x14ac:dyDescent="0.3">
      <c r="A42" s="134"/>
      <c r="B42" s="197">
        <v>3726</v>
      </c>
      <c r="C42" s="135" t="s">
        <v>226</v>
      </c>
      <c r="D42" s="122">
        <v>0</v>
      </c>
      <c r="E42" s="68">
        <v>0</v>
      </c>
      <c r="F42" s="67">
        <v>0</v>
      </c>
      <c r="G42" s="130" t="e">
        <f t="shared" si="0"/>
        <v>#DIV/0!</v>
      </c>
    </row>
    <row r="43" spans="1:7" s="44" customFormat="1" ht="15.6" x14ac:dyDescent="0.3">
      <c r="A43" s="134"/>
      <c r="B43" s="197">
        <v>3733</v>
      </c>
      <c r="C43" s="135" t="s">
        <v>227</v>
      </c>
      <c r="D43" s="122">
        <v>40</v>
      </c>
      <c r="E43" s="68">
        <v>40</v>
      </c>
      <c r="F43" s="67">
        <v>0</v>
      </c>
      <c r="G43" s="130">
        <f t="shared" si="0"/>
        <v>0</v>
      </c>
    </row>
    <row r="44" spans="1:7" s="44" customFormat="1" ht="15.6" x14ac:dyDescent="0.3">
      <c r="A44" s="134"/>
      <c r="B44" s="197">
        <v>3744</v>
      </c>
      <c r="C44" s="135" t="s">
        <v>228</v>
      </c>
      <c r="D44" s="122">
        <v>1314</v>
      </c>
      <c r="E44" s="68">
        <v>1314</v>
      </c>
      <c r="F44" s="67">
        <v>0</v>
      </c>
      <c r="G44" s="130">
        <f t="shared" si="0"/>
        <v>0</v>
      </c>
    </row>
    <row r="45" spans="1:7" s="44" customFormat="1" ht="15.6" x14ac:dyDescent="0.3">
      <c r="A45" s="134"/>
      <c r="B45" s="197">
        <v>3745</v>
      </c>
      <c r="C45" s="135" t="s">
        <v>229</v>
      </c>
      <c r="D45" s="122">
        <v>23045</v>
      </c>
      <c r="E45" s="68">
        <v>24873.1</v>
      </c>
      <c r="F45" s="67">
        <v>2437.1999999999998</v>
      </c>
      <c r="G45" s="130">
        <f t="shared" si="0"/>
        <v>9.7985373757191496</v>
      </c>
    </row>
    <row r="46" spans="1:7" s="44" customFormat="1" ht="15.6" x14ac:dyDescent="0.3">
      <c r="A46" s="134"/>
      <c r="B46" s="197">
        <v>4349</v>
      </c>
      <c r="C46" s="135" t="s">
        <v>459</v>
      </c>
      <c r="D46" s="122">
        <v>250</v>
      </c>
      <c r="E46" s="68">
        <v>1000</v>
      </c>
      <c r="F46" s="67">
        <v>0</v>
      </c>
      <c r="G46" s="130">
        <f t="shared" si="0"/>
        <v>0</v>
      </c>
    </row>
    <row r="47" spans="1:7" s="44" customFormat="1" ht="15.6" x14ac:dyDescent="0.3">
      <c r="A47" s="164"/>
      <c r="B47" s="197">
        <v>4351</v>
      </c>
      <c r="C47" s="198" t="s">
        <v>405</v>
      </c>
      <c r="D47" s="122">
        <v>925</v>
      </c>
      <c r="E47" s="68">
        <v>925</v>
      </c>
      <c r="F47" s="67">
        <v>0</v>
      </c>
      <c r="G47" s="130">
        <f t="shared" si="0"/>
        <v>0</v>
      </c>
    </row>
    <row r="48" spans="1:7" s="44" customFormat="1" ht="15.6" x14ac:dyDescent="0.3">
      <c r="A48" s="164"/>
      <c r="B48" s="197">
        <v>4357</v>
      </c>
      <c r="C48" s="198" t="s">
        <v>230</v>
      </c>
      <c r="D48" s="122">
        <v>6933</v>
      </c>
      <c r="E48" s="68">
        <v>8613.7999999999993</v>
      </c>
      <c r="F48" s="67">
        <v>6.4</v>
      </c>
      <c r="G48" s="130">
        <f t="shared" si="0"/>
        <v>7.4299380064547602E-2</v>
      </c>
    </row>
    <row r="49" spans="1:7" s="44" customFormat="1" ht="15.6" hidden="1" x14ac:dyDescent="0.3">
      <c r="A49" s="134"/>
      <c r="B49" s="197">
        <v>4359</v>
      </c>
      <c r="C49" s="198" t="s">
        <v>433</v>
      </c>
      <c r="D49" s="122">
        <v>0</v>
      </c>
      <c r="E49" s="68">
        <v>0</v>
      </c>
      <c r="F49" s="67">
        <v>0</v>
      </c>
      <c r="G49" s="130" t="e">
        <f t="shared" si="0"/>
        <v>#DIV/0!</v>
      </c>
    </row>
    <row r="50" spans="1:7" s="44" customFormat="1" ht="15.6" hidden="1" x14ac:dyDescent="0.3">
      <c r="A50" s="164"/>
      <c r="B50" s="197">
        <v>4374</v>
      </c>
      <c r="C50" s="198" t="s">
        <v>231</v>
      </c>
      <c r="D50" s="122">
        <v>0</v>
      </c>
      <c r="E50" s="68">
        <v>0</v>
      </c>
      <c r="F50" s="67">
        <v>0</v>
      </c>
      <c r="G50" s="130" t="e">
        <f t="shared" si="0"/>
        <v>#DIV/0!</v>
      </c>
    </row>
    <row r="51" spans="1:7" s="42" customFormat="1" ht="15" x14ac:dyDescent="0.25">
      <c r="A51" s="164"/>
      <c r="B51" s="197">
        <v>5311</v>
      </c>
      <c r="C51" s="198" t="s">
        <v>232</v>
      </c>
      <c r="D51" s="122">
        <v>1800</v>
      </c>
      <c r="E51" s="68">
        <v>1800</v>
      </c>
      <c r="F51" s="67">
        <v>0</v>
      </c>
      <c r="G51" s="130">
        <f t="shared" si="0"/>
        <v>0</v>
      </c>
    </row>
    <row r="52" spans="1:7" s="42" customFormat="1" ht="15" hidden="1" x14ac:dyDescent="0.25">
      <c r="A52" s="164"/>
      <c r="B52" s="197">
        <v>5512</v>
      </c>
      <c r="C52" s="198" t="s">
        <v>407</v>
      </c>
      <c r="D52" s="122">
        <v>0</v>
      </c>
      <c r="E52" s="68">
        <v>0</v>
      </c>
      <c r="F52" s="67">
        <v>0</v>
      </c>
      <c r="G52" s="130" t="e">
        <f t="shared" si="0"/>
        <v>#DIV/0!</v>
      </c>
    </row>
    <row r="53" spans="1:7" s="42" customFormat="1" ht="15" x14ac:dyDescent="0.25">
      <c r="A53" s="164"/>
      <c r="B53" s="197">
        <v>6171</v>
      </c>
      <c r="C53" s="198" t="s">
        <v>303</v>
      </c>
      <c r="D53" s="122">
        <v>1500</v>
      </c>
      <c r="E53" s="68">
        <v>1500</v>
      </c>
      <c r="F53" s="67">
        <v>0</v>
      </c>
      <c r="G53" s="130">
        <f t="shared" si="0"/>
        <v>0</v>
      </c>
    </row>
    <row r="54" spans="1:7" s="42" customFormat="1" ht="15" hidden="1" x14ac:dyDescent="0.25">
      <c r="A54" s="164"/>
      <c r="B54" s="197">
        <v>6399</v>
      </c>
      <c r="C54" s="198" t="s">
        <v>233</v>
      </c>
      <c r="D54" s="122">
        <v>0</v>
      </c>
      <c r="E54" s="68">
        <v>0</v>
      </c>
      <c r="F54" s="67">
        <v>0</v>
      </c>
      <c r="G54" s="130" t="e">
        <f t="shared" si="0"/>
        <v>#DIV/0!</v>
      </c>
    </row>
    <row r="55" spans="1:7" s="42" customFormat="1" ht="15" hidden="1" x14ac:dyDescent="0.25">
      <c r="A55" s="164"/>
      <c r="B55" s="197">
        <v>6402</v>
      </c>
      <c r="C55" s="198" t="s">
        <v>406</v>
      </c>
      <c r="D55" s="122">
        <v>0</v>
      </c>
      <c r="E55" s="68">
        <v>0</v>
      </c>
      <c r="F55" s="67">
        <v>0</v>
      </c>
      <c r="G55" s="130" t="e">
        <f t="shared" si="0"/>
        <v>#DIV/0!</v>
      </c>
    </row>
    <row r="56" spans="1:7" s="42" customFormat="1" ht="15" x14ac:dyDescent="0.25">
      <c r="A56" s="164"/>
      <c r="B56" s="197">
        <v>6409</v>
      </c>
      <c r="C56" s="198" t="s">
        <v>497</v>
      </c>
      <c r="D56" s="122">
        <v>3000</v>
      </c>
      <c r="E56" s="68">
        <v>3000</v>
      </c>
      <c r="F56" s="67">
        <v>0</v>
      </c>
      <c r="G56" s="130">
        <f t="shared" si="0"/>
        <v>0</v>
      </c>
    </row>
    <row r="57" spans="1:7" s="44" customFormat="1" ht="16.2" thickBot="1" x14ac:dyDescent="0.35">
      <c r="A57" s="134"/>
      <c r="B57" s="197"/>
      <c r="C57" s="135"/>
      <c r="D57" s="130"/>
      <c r="E57" s="129"/>
      <c r="F57" s="196"/>
      <c r="G57" s="130"/>
    </row>
    <row r="58" spans="1:7" s="177" customFormat="1" ht="16.5" hidden="1" customHeight="1" x14ac:dyDescent="0.3">
      <c r="A58" s="123"/>
      <c r="B58" s="203"/>
      <c r="C58" s="136" t="s">
        <v>234</v>
      </c>
      <c r="D58" s="204" t="e">
        <f>SUM(#REF!+#REF!+#REF!+#REF!)</f>
        <v>#REF!</v>
      </c>
      <c r="E58" s="205" t="e">
        <f>SUM(#REF!+92+#REF!+#REF!)</f>
        <v>#REF!</v>
      </c>
      <c r="F58" s="206" t="e">
        <f>SUM(#REF!+#REF!+#REF!+#REF!)</f>
        <v>#REF!</v>
      </c>
      <c r="G58" s="130" t="e">
        <f>(#REF!/E58)*100</f>
        <v>#REF!</v>
      </c>
    </row>
    <row r="59" spans="1:7" s="44" customFormat="1" ht="15.75" hidden="1" customHeight="1" x14ac:dyDescent="0.3">
      <c r="A59" s="134"/>
      <c r="B59" s="197"/>
      <c r="C59" s="135"/>
      <c r="D59" s="130"/>
      <c r="E59" s="129"/>
      <c r="F59" s="196"/>
      <c r="G59" s="130"/>
    </row>
    <row r="60" spans="1:7" s="44" customFormat="1" ht="12.75" hidden="1" customHeight="1" thickBot="1" x14ac:dyDescent="0.35">
      <c r="A60" s="207"/>
      <c r="B60" s="208"/>
      <c r="C60" s="209"/>
      <c r="D60" s="210"/>
      <c r="E60" s="211"/>
      <c r="F60" s="212"/>
      <c r="G60" s="210"/>
    </row>
    <row r="61" spans="1:7" s="42" customFormat="1" ht="18.75" customHeight="1" thickTop="1" thickBot="1" x14ac:dyDescent="0.35">
      <c r="A61" s="213"/>
      <c r="B61" s="214"/>
      <c r="C61" s="215" t="s">
        <v>235</v>
      </c>
      <c r="D61" s="216">
        <f t="shared" ref="D61:F61" si="1">SUM(D12:D57)</f>
        <v>240605</v>
      </c>
      <c r="E61" s="217">
        <f t="shared" si="1"/>
        <v>260162.99999999997</v>
      </c>
      <c r="F61" s="218">
        <f t="shared" si="1"/>
        <v>10689.199999999999</v>
      </c>
      <c r="G61" s="130">
        <f>(F61/E61)*100</f>
        <v>4.1086549586220951</v>
      </c>
    </row>
    <row r="62" spans="1:7" s="44" customFormat="1" ht="16.5" customHeight="1" x14ac:dyDescent="0.3">
      <c r="A62" s="184"/>
      <c r="B62" s="219"/>
      <c r="C62" s="184"/>
      <c r="D62" s="185"/>
      <c r="E62" s="220"/>
      <c r="F62" s="175"/>
      <c r="G62" s="175"/>
    </row>
    <row r="63" spans="1:7" s="42" customFormat="1" ht="12.75" hidden="1" customHeight="1" x14ac:dyDescent="0.3">
      <c r="A63" s="46"/>
      <c r="B63" s="48"/>
      <c r="C63" s="184"/>
      <c r="D63" s="185"/>
      <c r="E63" s="185"/>
      <c r="F63" s="185"/>
      <c r="G63" s="185"/>
    </row>
    <row r="64" spans="1:7" s="42" customFormat="1" ht="12.75" hidden="1" customHeight="1" x14ac:dyDescent="0.3">
      <c r="A64" s="46"/>
      <c r="B64" s="48"/>
      <c r="C64" s="184"/>
      <c r="D64" s="185"/>
      <c r="E64" s="185"/>
      <c r="F64" s="185"/>
      <c r="G64" s="185"/>
    </row>
    <row r="65" spans="1:7" s="42" customFormat="1" ht="12.75" hidden="1" customHeight="1" x14ac:dyDescent="0.3">
      <c r="A65" s="46"/>
      <c r="B65" s="48"/>
      <c r="C65" s="184"/>
      <c r="D65" s="185"/>
      <c r="E65" s="185"/>
      <c r="F65" s="185"/>
      <c r="G65" s="185"/>
    </row>
    <row r="66" spans="1:7" s="42" customFormat="1" ht="12.75" hidden="1" customHeight="1" x14ac:dyDescent="0.3">
      <c r="A66" s="46"/>
      <c r="B66" s="48"/>
      <c r="C66" s="184"/>
      <c r="D66" s="185"/>
      <c r="E66" s="185"/>
      <c r="F66" s="185"/>
      <c r="G66" s="185"/>
    </row>
    <row r="67" spans="1:7" s="42" customFormat="1" ht="12.75" hidden="1" customHeight="1" x14ac:dyDescent="0.3">
      <c r="A67" s="46"/>
      <c r="B67" s="48"/>
      <c r="C67" s="184"/>
      <c r="D67" s="185"/>
      <c r="E67" s="185"/>
      <c r="F67" s="185"/>
      <c r="G67" s="185"/>
    </row>
    <row r="68" spans="1:7" s="42" customFormat="1" ht="12.75" hidden="1" customHeight="1" x14ac:dyDescent="0.3">
      <c r="A68" s="46"/>
      <c r="B68" s="48"/>
      <c r="C68" s="184"/>
      <c r="D68" s="185"/>
      <c r="E68" s="185"/>
      <c r="F68" s="185"/>
      <c r="G68" s="185"/>
    </row>
    <row r="69" spans="1:7" s="42" customFormat="1" ht="15.75" customHeight="1" thickBot="1" x14ac:dyDescent="0.35">
      <c r="A69" s="46"/>
      <c r="B69" s="48"/>
      <c r="C69" s="184"/>
      <c r="D69" s="185"/>
      <c r="E69" s="182"/>
      <c r="F69" s="182"/>
      <c r="G69" s="182"/>
    </row>
    <row r="70" spans="1:7" s="42" customFormat="1" ht="15.6" x14ac:dyDescent="0.3">
      <c r="A70" s="187" t="s">
        <v>56</v>
      </c>
      <c r="B70" s="188" t="s">
        <v>55</v>
      </c>
      <c r="C70" s="187" t="s">
        <v>53</v>
      </c>
      <c r="D70" s="187" t="s">
        <v>52</v>
      </c>
      <c r="E70" s="187" t="s">
        <v>52</v>
      </c>
      <c r="F70" s="92" t="s">
        <v>7</v>
      </c>
      <c r="G70" s="187" t="s">
        <v>195</v>
      </c>
    </row>
    <row r="71" spans="1:7" s="42" customFormat="1" ht="15.75" customHeight="1" thickBot="1" x14ac:dyDescent="0.35">
      <c r="A71" s="189"/>
      <c r="B71" s="190"/>
      <c r="C71" s="191"/>
      <c r="D71" s="192" t="s">
        <v>50</v>
      </c>
      <c r="E71" s="192" t="s">
        <v>49</v>
      </c>
      <c r="F71" s="89" t="s">
        <v>478</v>
      </c>
      <c r="G71" s="192" t="s">
        <v>196</v>
      </c>
    </row>
    <row r="72" spans="1:7" s="42" customFormat="1" ht="16.5" customHeight="1" thickTop="1" x14ac:dyDescent="0.3">
      <c r="A72" s="193">
        <v>30</v>
      </c>
      <c r="B72" s="193"/>
      <c r="C72" s="123" t="s">
        <v>165</v>
      </c>
      <c r="D72" s="132"/>
      <c r="E72" s="131"/>
      <c r="F72" s="127"/>
      <c r="G72" s="132"/>
    </row>
    <row r="73" spans="1:7" s="42" customFormat="1" ht="16.5" customHeight="1" x14ac:dyDescent="0.3">
      <c r="A73" s="221"/>
      <c r="B73" s="221"/>
      <c r="C73" s="123"/>
      <c r="D73" s="130"/>
      <c r="E73" s="129"/>
      <c r="F73" s="196"/>
      <c r="G73" s="130"/>
    </row>
    <row r="74" spans="1:7" s="42" customFormat="1" ht="15" x14ac:dyDescent="0.25">
      <c r="A74" s="134"/>
      <c r="B74" s="200">
        <v>3341</v>
      </c>
      <c r="C74" s="46" t="s">
        <v>236</v>
      </c>
      <c r="D74" s="122">
        <v>30</v>
      </c>
      <c r="E74" s="68">
        <v>30</v>
      </c>
      <c r="F74" s="196">
        <v>0</v>
      </c>
      <c r="G74" s="130">
        <f t="shared" ref="G74:G89" si="2">(F74/E74)*100</f>
        <v>0</v>
      </c>
    </row>
    <row r="75" spans="1:7" s="42" customFormat="1" ht="15.75" customHeight="1" x14ac:dyDescent="0.25">
      <c r="A75" s="134"/>
      <c r="B75" s="200">
        <v>3349</v>
      </c>
      <c r="C75" s="135" t="s">
        <v>237</v>
      </c>
      <c r="D75" s="122">
        <v>870</v>
      </c>
      <c r="E75" s="68">
        <v>870</v>
      </c>
      <c r="F75" s="196">
        <v>175.6</v>
      </c>
      <c r="G75" s="130">
        <f t="shared" si="2"/>
        <v>20.183908045977013</v>
      </c>
    </row>
    <row r="76" spans="1:7" s="42" customFormat="1" ht="15.75" customHeight="1" x14ac:dyDescent="0.25">
      <c r="A76" s="134"/>
      <c r="B76" s="200">
        <v>5212</v>
      </c>
      <c r="C76" s="134" t="s">
        <v>238</v>
      </c>
      <c r="D76" s="122">
        <v>100</v>
      </c>
      <c r="E76" s="68">
        <v>100</v>
      </c>
      <c r="F76" s="196">
        <v>0</v>
      </c>
      <c r="G76" s="130">
        <f t="shared" si="2"/>
        <v>0</v>
      </c>
    </row>
    <row r="77" spans="1:7" s="42" customFormat="1" ht="15.75" customHeight="1" x14ac:dyDescent="0.25">
      <c r="A77" s="134"/>
      <c r="B77" s="200">
        <v>5272</v>
      </c>
      <c r="C77" s="134" t="s">
        <v>239</v>
      </c>
      <c r="D77" s="122">
        <v>150</v>
      </c>
      <c r="E77" s="68">
        <v>150</v>
      </c>
      <c r="F77" s="196">
        <v>0</v>
      </c>
      <c r="G77" s="130">
        <f t="shared" si="2"/>
        <v>0</v>
      </c>
    </row>
    <row r="78" spans="1:7" s="42" customFormat="1" ht="15.75" customHeight="1" x14ac:dyDescent="0.25">
      <c r="A78" s="134"/>
      <c r="B78" s="200">
        <v>5279</v>
      </c>
      <c r="C78" s="134" t="s">
        <v>240</v>
      </c>
      <c r="D78" s="122">
        <v>100</v>
      </c>
      <c r="E78" s="68">
        <v>100</v>
      </c>
      <c r="F78" s="196">
        <v>0</v>
      </c>
      <c r="G78" s="130">
        <f t="shared" si="2"/>
        <v>0</v>
      </c>
    </row>
    <row r="79" spans="1:7" s="42" customFormat="1" ht="15.75" hidden="1" customHeight="1" x14ac:dyDescent="0.25">
      <c r="A79" s="134"/>
      <c r="B79" s="200">
        <v>5311</v>
      </c>
      <c r="C79" s="134" t="s">
        <v>450</v>
      </c>
      <c r="D79" s="122">
        <v>0</v>
      </c>
      <c r="E79" s="68">
        <v>0</v>
      </c>
      <c r="F79" s="196">
        <v>0</v>
      </c>
      <c r="G79" s="130" t="e">
        <f t="shared" si="2"/>
        <v>#DIV/0!</v>
      </c>
    </row>
    <row r="80" spans="1:7" s="42" customFormat="1" ht="15" x14ac:dyDescent="0.25">
      <c r="A80" s="134"/>
      <c r="B80" s="200">
        <v>5512</v>
      </c>
      <c r="C80" s="46" t="s">
        <v>241</v>
      </c>
      <c r="D80" s="122">
        <v>1383</v>
      </c>
      <c r="E80" s="68">
        <v>1383</v>
      </c>
      <c r="F80" s="196">
        <v>191.4</v>
      </c>
      <c r="G80" s="130">
        <f t="shared" si="2"/>
        <v>13.839479392624728</v>
      </c>
    </row>
    <row r="81" spans="1:7" s="42" customFormat="1" ht="15.75" customHeight="1" x14ac:dyDescent="0.25">
      <c r="A81" s="134"/>
      <c r="B81" s="200">
        <v>6112</v>
      </c>
      <c r="C81" s="135" t="s">
        <v>242</v>
      </c>
      <c r="D81" s="122">
        <v>7731</v>
      </c>
      <c r="E81" s="68">
        <v>7731</v>
      </c>
      <c r="F81" s="196">
        <v>1017.7</v>
      </c>
      <c r="G81" s="130">
        <f t="shared" si="2"/>
        <v>13.163885655154573</v>
      </c>
    </row>
    <row r="82" spans="1:7" s="42" customFormat="1" ht="15.75" hidden="1" customHeight="1" x14ac:dyDescent="0.25">
      <c r="A82" s="134"/>
      <c r="B82" s="200">
        <v>6114</v>
      </c>
      <c r="C82" s="135" t="s">
        <v>243</v>
      </c>
      <c r="D82" s="122">
        <v>0</v>
      </c>
      <c r="E82" s="68">
        <v>0</v>
      </c>
      <c r="F82" s="196">
        <v>0</v>
      </c>
      <c r="G82" s="130" t="e">
        <f t="shared" si="2"/>
        <v>#DIV/0!</v>
      </c>
    </row>
    <row r="83" spans="1:7" s="42" customFormat="1" ht="15.75" hidden="1" customHeight="1" x14ac:dyDescent="0.25">
      <c r="A83" s="134"/>
      <c r="B83" s="200">
        <v>6115</v>
      </c>
      <c r="C83" s="135" t="s">
        <v>244</v>
      </c>
      <c r="D83" s="122">
        <v>0</v>
      </c>
      <c r="E83" s="68">
        <v>0</v>
      </c>
      <c r="F83" s="196">
        <v>0</v>
      </c>
      <c r="G83" s="130" t="e">
        <f t="shared" si="2"/>
        <v>#DIV/0!</v>
      </c>
    </row>
    <row r="84" spans="1:7" s="42" customFormat="1" ht="15.75" hidden="1" customHeight="1" x14ac:dyDescent="0.25">
      <c r="A84" s="134"/>
      <c r="B84" s="200">
        <v>6117</v>
      </c>
      <c r="C84" s="135" t="s">
        <v>245</v>
      </c>
      <c r="D84" s="122">
        <v>0</v>
      </c>
      <c r="E84" s="68">
        <v>0</v>
      </c>
      <c r="F84" s="196">
        <v>0</v>
      </c>
      <c r="G84" s="130" t="e">
        <f t="shared" si="2"/>
        <v>#DIV/0!</v>
      </c>
    </row>
    <row r="85" spans="1:7" s="42" customFormat="1" ht="15.75" customHeight="1" x14ac:dyDescent="0.25">
      <c r="A85" s="134"/>
      <c r="B85" s="200">
        <v>6118</v>
      </c>
      <c r="C85" s="135" t="s">
        <v>246</v>
      </c>
      <c r="D85" s="122">
        <v>0</v>
      </c>
      <c r="E85" s="68">
        <v>577.20000000000005</v>
      </c>
      <c r="F85" s="196">
        <v>271.89999999999998</v>
      </c>
      <c r="G85" s="130">
        <f t="shared" si="2"/>
        <v>47.106722106722096</v>
      </c>
    </row>
    <row r="86" spans="1:7" s="42" customFormat="1" ht="15.75" hidden="1" customHeight="1" x14ac:dyDescent="0.25">
      <c r="A86" s="134"/>
      <c r="B86" s="200">
        <v>6149</v>
      </c>
      <c r="C86" s="135" t="s">
        <v>247</v>
      </c>
      <c r="D86" s="122">
        <v>0</v>
      </c>
      <c r="E86" s="68">
        <v>0</v>
      </c>
      <c r="F86" s="196">
        <v>0</v>
      </c>
      <c r="G86" s="130" t="e">
        <f t="shared" si="2"/>
        <v>#DIV/0!</v>
      </c>
    </row>
    <row r="87" spans="1:7" s="42" customFormat="1" ht="17.25" customHeight="1" x14ac:dyDescent="0.25">
      <c r="A87" s="200"/>
      <c r="B87" s="200">
        <v>6171</v>
      </c>
      <c r="C87" s="135" t="s">
        <v>248</v>
      </c>
      <c r="D87" s="122">
        <v>135476</v>
      </c>
      <c r="E87" s="68">
        <v>131612</v>
      </c>
      <c r="F87" s="196">
        <v>18661.7</v>
      </c>
      <c r="G87" s="130">
        <f t="shared" si="2"/>
        <v>14.17933015226575</v>
      </c>
    </row>
    <row r="88" spans="1:7" s="42" customFormat="1" ht="17.25" customHeight="1" x14ac:dyDescent="0.25">
      <c r="A88" s="200"/>
      <c r="B88" s="200">
        <v>6402</v>
      </c>
      <c r="C88" s="135" t="s">
        <v>249</v>
      </c>
      <c r="D88" s="122">
        <v>0</v>
      </c>
      <c r="E88" s="68">
        <v>340.9</v>
      </c>
      <c r="F88" s="196">
        <v>340.7</v>
      </c>
      <c r="G88" s="130">
        <f t="shared" si="2"/>
        <v>99.941331768847178</v>
      </c>
    </row>
    <row r="89" spans="1:7" s="42" customFormat="1" ht="15" x14ac:dyDescent="0.25">
      <c r="A89" s="134"/>
      <c r="B89" s="197">
        <v>6409</v>
      </c>
      <c r="C89" s="134" t="s">
        <v>499</v>
      </c>
      <c r="D89" s="122">
        <v>0</v>
      </c>
      <c r="E89" s="68">
        <v>0</v>
      </c>
      <c r="F89" s="67">
        <v>1.1000000000000001</v>
      </c>
      <c r="G89" s="130" t="e">
        <f t="shared" si="2"/>
        <v>#DIV/0!</v>
      </c>
    </row>
    <row r="90" spans="1:7" s="42" customFormat="1" ht="15.75" customHeight="1" thickBot="1" x14ac:dyDescent="0.35">
      <c r="A90" s="224"/>
      <c r="B90" s="225"/>
      <c r="C90" s="226"/>
      <c r="D90" s="222"/>
      <c r="E90" s="223"/>
      <c r="F90" s="227"/>
      <c r="G90" s="222"/>
    </row>
    <row r="91" spans="1:7" s="42" customFormat="1" ht="18.75" customHeight="1" thickTop="1" thickBot="1" x14ac:dyDescent="0.35">
      <c r="A91" s="213"/>
      <c r="B91" s="228"/>
      <c r="C91" s="229" t="s">
        <v>498</v>
      </c>
      <c r="D91" s="216">
        <f t="shared" ref="D91:F91" si="3">SUM(D74:D90)</f>
        <v>145840</v>
      </c>
      <c r="E91" s="217">
        <f t="shared" si="3"/>
        <v>142894.1</v>
      </c>
      <c r="F91" s="218">
        <f t="shared" si="3"/>
        <v>20660.099999999999</v>
      </c>
      <c r="G91" s="130">
        <f t="shared" ref="G91" si="4">(F91/E91)*100</f>
        <v>14.458329630124686</v>
      </c>
    </row>
    <row r="92" spans="1:7" s="42" customFormat="1" ht="15.75" customHeight="1" x14ac:dyDescent="0.3">
      <c r="A92" s="46"/>
      <c r="B92" s="48"/>
      <c r="C92" s="184"/>
      <c r="D92" s="185"/>
      <c r="E92" s="230"/>
      <c r="F92" s="185"/>
      <c r="G92" s="185"/>
    </row>
    <row r="93" spans="1:7" s="42" customFormat="1" ht="12.75" hidden="1" customHeight="1" x14ac:dyDescent="0.3">
      <c r="A93" s="46"/>
      <c r="B93" s="48"/>
      <c r="C93" s="184"/>
      <c r="D93" s="185"/>
      <c r="E93" s="185"/>
      <c r="F93" s="185"/>
      <c r="G93" s="185"/>
    </row>
    <row r="94" spans="1:7" s="42" customFormat="1" ht="12.75" hidden="1" customHeight="1" x14ac:dyDescent="0.3">
      <c r="A94" s="46"/>
      <c r="B94" s="48"/>
      <c r="C94" s="184"/>
      <c r="D94" s="185"/>
      <c r="E94" s="185"/>
      <c r="F94" s="185"/>
      <c r="G94" s="185"/>
    </row>
    <row r="95" spans="1:7" s="42" customFormat="1" ht="12.75" hidden="1" customHeight="1" x14ac:dyDescent="0.3">
      <c r="A95" s="46"/>
      <c r="B95" s="48"/>
      <c r="C95" s="184"/>
      <c r="D95" s="185"/>
      <c r="E95" s="185"/>
      <c r="F95" s="185"/>
      <c r="G95" s="185"/>
    </row>
    <row r="96" spans="1:7" s="42" customFormat="1" ht="12.75" hidden="1" customHeight="1" x14ac:dyDescent="0.3">
      <c r="A96" s="46"/>
      <c r="B96" s="48"/>
      <c r="C96" s="184"/>
      <c r="D96" s="185"/>
      <c r="E96" s="185"/>
      <c r="F96" s="185"/>
      <c r="G96" s="185"/>
    </row>
    <row r="97" spans="1:7" s="42" customFormat="1" ht="15.75" customHeight="1" thickBot="1" x14ac:dyDescent="0.35">
      <c r="A97" s="46"/>
      <c r="B97" s="48"/>
      <c r="C97" s="184"/>
      <c r="D97" s="185"/>
      <c r="E97" s="185"/>
      <c r="F97" s="185"/>
      <c r="G97" s="185"/>
    </row>
    <row r="98" spans="1:7" s="42" customFormat="1" ht="15.6" x14ac:dyDescent="0.3">
      <c r="A98" s="187" t="s">
        <v>56</v>
      </c>
      <c r="B98" s="188" t="s">
        <v>55</v>
      </c>
      <c r="C98" s="187" t="s">
        <v>53</v>
      </c>
      <c r="D98" s="187" t="s">
        <v>52</v>
      </c>
      <c r="E98" s="187" t="s">
        <v>52</v>
      </c>
      <c r="F98" s="92" t="s">
        <v>7</v>
      </c>
      <c r="G98" s="187" t="s">
        <v>195</v>
      </c>
    </row>
    <row r="99" spans="1:7" s="42" customFormat="1" ht="15.75" customHeight="1" thickBot="1" x14ac:dyDescent="0.35">
      <c r="A99" s="189"/>
      <c r="B99" s="190"/>
      <c r="C99" s="191"/>
      <c r="D99" s="192" t="s">
        <v>50</v>
      </c>
      <c r="E99" s="192" t="s">
        <v>49</v>
      </c>
      <c r="F99" s="89" t="s">
        <v>478</v>
      </c>
      <c r="G99" s="192" t="s">
        <v>196</v>
      </c>
    </row>
    <row r="100" spans="1:7" s="42" customFormat="1" ht="16.2" thickTop="1" x14ac:dyDescent="0.3">
      <c r="A100" s="193">
        <v>50</v>
      </c>
      <c r="B100" s="194"/>
      <c r="C100" s="199" t="s">
        <v>142</v>
      </c>
      <c r="D100" s="132"/>
      <c r="E100" s="131"/>
      <c r="F100" s="127"/>
      <c r="G100" s="132"/>
    </row>
    <row r="101" spans="1:7" s="42" customFormat="1" ht="14.25" customHeight="1" x14ac:dyDescent="0.3">
      <c r="A101" s="193"/>
      <c r="B101" s="194"/>
      <c r="C101" s="199"/>
      <c r="D101" s="132"/>
      <c r="E101" s="131"/>
      <c r="F101" s="127"/>
      <c r="G101" s="132"/>
    </row>
    <row r="102" spans="1:7" s="42" customFormat="1" ht="15.6" x14ac:dyDescent="0.3">
      <c r="A102" s="134"/>
      <c r="B102" s="197">
        <v>2143</v>
      </c>
      <c r="C102" s="134" t="s">
        <v>429</v>
      </c>
      <c r="D102" s="122">
        <v>795</v>
      </c>
      <c r="E102" s="68">
        <v>790.5</v>
      </c>
      <c r="F102" s="67">
        <v>497.6</v>
      </c>
      <c r="G102" s="130">
        <f t="shared" ref="G102:G152" si="5">(F102/E102)*100</f>
        <v>62.947501581277677</v>
      </c>
    </row>
    <row r="103" spans="1:7" s="42" customFormat="1" ht="15" x14ac:dyDescent="0.25">
      <c r="A103" s="134"/>
      <c r="B103" s="197">
        <v>3111</v>
      </c>
      <c r="C103" s="134" t="s">
        <v>250</v>
      </c>
      <c r="D103" s="122">
        <v>8250</v>
      </c>
      <c r="E103" s="68">
        <v>8252</v>
      </c>
      <c r="F103" s="67">
        <v>1360.1</v>
      </c>
      <c r="G103" s="130">
        <f t="shared" si="5"/>
        <v>16.482064953950555</v>
      </c>
    </row>
    <row r="104" spans="1:7" s="42" customFormat="1" ht="15" x14ac:dyDescent="0.25">
      <c r="A104" s="134"/>
      <c r="B104" s="197">
        <v>3113</v>
      </c>
      <c r="C104" s="134" t="s">
        <v>251</v>
      </c>
      <c r="D104" s="122">
        <v>30717</v>
      </c>
      <c r="E104" s="68">
        <v>31091</v>
      </c>
      <c r="F104" s="67">
        <v>5473.8</v>
      </c>
      <c r="G104" s="130">
        <f t="shared" si="5"/>
        <v>17.605737994918144</v>
      </c>
    </row>
    <row r="105" spans="1:7" s="42" customFormat="1" ht="15" hidden="1" x14ac:dyDescent="0.25">
      <c r="A105" s="134"/>
      <c r="B105" s="197">
        <v>3114</v>
      </c>
      <c r="C105" s="134" t="s">
        <v>252</v>
      </c>
      <c r="D105" s="122">
        <v>0</v>
      </c>
      <c r="E105" s="68">
        <v>0</v>
      </c>
      <c r="F105" s="67">
        <v>0</v>
      </c>
      <c r="G105" s="130" t="e">
        <f t="shared" si="5"/>
        <v>#DIV/0!</v>
      </c>
    </row>
    <row r="106" spans="1:7" s="42" customFormat="1" ht="15" hidden="1" x14ac:dyDescent="0.25">
      <c r="A106" s="134"/>
      <c r="B106" s="197">
        <v>3122</v>
      </c>
      <c r="C106" s="134" t="s">
        <v>253</v>
      </c>
      <c r="D106" s="122">
        <v>0</v>
      </c>
      <c r="E106" s="68">
        <v>0</v>
      </c>
      <c r="F106" s="67">
        <v>0</v>
      </c>
      <c r="G106" s="130" t="e">
        <f t="shared" si="5"/>
        <v>#DIV/0!</v>
      </c>
    </row>
    <row r="107" spans="1:7" s="42" customFormat="1" ht="15" hidden="1" x14ac:dyDescent="0.25">
      <c r="A107" s="134"/>
      <c r="B107" s="197">
        <v>3115</v>
      </c>
      <c r="C107" s="134" t="s">
        <v>460</v>
      </c>
      <c r="D107" s="122">
        <v>0</v>
      </c>
      <c r="E107" s="68">
        <v>0</v>
      </c>
      <c r="F107" s="67">
        <v>0</v>
      </c>
      <c r="G107" s="130" t="e">
        <f t="shared" si="5"/>
        <v>#DIV/0!</v>
      </c>
    </row>
    <row r="108" spans="1:7" s="42" customFormat="1" ht="15" x14ac:dyDescent="0.25">
      <c r="A108" s="134"/>
      <c r="B108" s="197">
        <v>3231</v>
      </c>
      <c r="C108" s="134" t="s">
        <v>254</v>
      </c>
      <c r="D108" s="122">
        <v>600</v>
      </c>
      <c r="E108" s="68">
        <v>600</v>
      </c>
      <c r="F108" s="67">
        <v>100</v>
      </c>
      <c r="G108" s="130">
        <f t="shared" si="5"/>
        <v>16.666666666666664</v>
      </c>
    </row>
    <row r="109" spans="1:7" s="42" customFormat="1" ht="15" hidden="1" x14ac:dyDescent="0.25">
      <c r="A109" s="134"/>
      <c r="B109" s="197">
        <v>3299</v>
      </c>
      <c r="C109" s="134" t="s">
        <v>461</v>
      </c>
      <c r="D109" s="122">
        <v>0</v>
      </c>
      <c r="E109" s="68">
        <v>0</v>
      </c>
      <c r="F109" s="67">
        <v>0</v>
      </c>
      <c r="G109" s="130" t="e">
        <f t="shared" si="5"/>
        <v>#DIV/0!</v>
      </c>
    </row>
    <row r="110" spans="1:7" s="42" customFormat="1" ht="15" x14ac:dyDescent="0.25">
      <c r="A110" s="134"/>
      <c r="B110" s="197">
        <v>3313</v>
      </c>
      <c r="C110" s="134" t="s">
        <v>255</v>
      </c>
      <c r="D110" s="122">
        <v>1200</v>
      </c>
      <c r="E110" s="68">
        <v>1200</v>
      </c>
      <c r="F110" s="67">
        <v>0</v>
      </c>
      <c r="G110" s="130">
        <f t="shared" si="5"/>
        <v>0</v>
      </c>
    </row>
    <row r="111" spans="1:7" s="42" customFormat="1" ht="15" x14ac:dyDescent="0.25">
      <c r="A111" s="134"/>
      <c r="B111" s="197">
        <v>3314</v>
      </c>
      <c r="C111" s="134" t="s">
        <v>256</v>
      </c>
      <c r="D111" s="122">
        <v>11379</v>
      </c>
      <c r="E111" s="68">
        <v>11379</v>
      </c>
      <c r="F111" s="67">
        <v>1900</v>
      </c>
      <c r="G111" s="130">
        <f t="shared" si="5"/>
        <v>16.697425081290096</v>
      </c>
    </row>
    <row r="112" spans="1:7" s="42" customFormat="1" ht="15" x14ac:dyDescent="0.25">
      <c r="A112" s="134"/>
      <c r="B112" s="197">
        <v>3315</v>
      </c>
      <c r="C112" s="134" t="s">
        <v>257</v>
      </c>
      <c r="D112" s="122">
        <v>17200</v>
      </c>
      <c r="E112" s="68">
        <v>17200</v>
      </c>
      <c r="F112" s="67">
        <v>4505</v>
      </c>
      <c r="G112" s="130">
        <f t="shared" si="5"/>
        <v>26.191860465116278</v>
      </c>
    </row>
    <row r="113" spans="1:7" s="42" customFormat="1" ht="15" x14ac:dyDescent="0.25">
      <c r="A113" s="134"/>
      <c r="B113" s="197">
        <v>3319</v>
      </c>
      <c r="C113" s="134" t="s">
        <v>258</v>
      </c>
      <c r="D113" s="122">
        <v>580</v>
      </c>
      <c r="E113" s="68">
        <v>580</v>
      </c>
      <c r="F113" s="67">
        <v>29.1</v>
      </c>
      <c r="G113" s="130">
        <f t="shared" si="5"/>
        <v>5.0172413793103452</v>
      </c>
    </row>
    <row r="114" spans="1:7" s="42" customFormat="1" ht="15" x14ac:dyDescent="0.25">
      <c r="A114" s="134"/>
      <c r="B114" s="197">
        <v>3322</v>
      </c>
      <c r="C114" s="134" t="s">
        <v>259</v>
      </c>
      <c r="D114" s="122">
        <v>20</v>
      </c>
      <c r="E114" s="68">
        <v>20</v>
      </c>
      <c r="F114" s="67">
        <v>0</v>
      </c>
      <c r="G114" s="130">
        <f t="shared" si="5"/>
        <v>0</v>
      </c>
    </row>
    <row r="115" spans="1:7" s="42" customFormat="1" ht="15" x14ac:dyDescent="0.25">
      <c r="A115" s="134"/>
      <c r="B115" s="197">
        <v>3326</v>
      </c>
      <c r="C115" s="134" t="s">
        <v>260</v>
      </c>
      <c r="D115" s="122">
        <v>20</v>
      </c>
      <c r="E115" s="68">
        <v>20</v>
      </c>
      <c r="F115" s="67">
        <v>0</v>
      </c>
      <c r="G115" s="130">
        <f t="shared" si="5"/>
        <v>0</v>
      </c>
    </row>
    <row r="116" spans="1:7" s="42" customFormat="1" ht="15" x14ac:dyDescent="0.25">
      <c r="A116" s="134"/>
      <c r="B116" s="197">
        <v>3330</v>
      </c>
      <c r="C116" s="134" t="s">
        <v>261</v>
      </c>
      <c r="D116" s="122">
        <v>140</v>
      </c>
      <c r="E116" s="68">
        <v>140</v>
      </c>
      <c r="F116" s="67">
        <v>0</v>
      </c>
      <c r="G116" s="130">
        <f t="shared" si="5"/>
        <v>0</v>
      </c>
    </row>
    <row r="117" spans="1:7" s="42" customFormat="1" ht="15" x14ac:dyDescent="0.25">
      <c r="A117" s="134"/>
      <c r="B117" s="197">
        <v>3392</v>
      </c>
      <c r="C117" s="134" t="s">
        <v>262</v>
      </c>
      <c r="D117" s="122">
        <v>800</v>
      </c>
      <c r="E117" s="68">
        <v>802.5</v>
      </c>
      <c r="F117" s="67">
        <v>202.4</v>
      </c>
      <c r="G117" s="130">
        <f t="shared" si="5"/>
        <v>25.221183800623052</v>
      </c>
    </row>
    <row r="118" spans="1:7" s="42" customFormat="1" ht="15" x14ac:dyDescent="0.25">
      <c r="A118" s="134"/>
      <c r="B118" s="197">
        <v>3412</v>
      </c>
      <c r="C118" s="134" t="s">
        <v>418</v>
      </c>
      <c r="D118" s="122">
        <v>18031</v>
      </c>
      <c r="E118" s="68">
        <v>18031</v>
      </c>
      <c r="F118" s="67">
        <v>2974</v>
      </c>
      <c r="G118" s="130">
        <f t="shared" si="5"/>
        <v>16.493816205423993</v>
      </c>
    </row>
    <row r="119" spans="1:7" s="42" customFormat="1" ht="15" x14ac:dyDescent="0.25">
      <c r="A119" s="134"/>
      <c r="B119" s="197">
        <v>3412</v>
      </c>
      <c r="C119" s="134" t="s">
        <v>414</v>
      </c>
      <c r="D119" s="122">
        <v>150</v>
      </c>
      <c r="E119" s="68">
        <v>150</v>
      </c>
      <c r="F119" s="67">
        <v>21.6</v>
      </c>
      <c r="G119" s="130">
        <f t="shared" si="5"/>
        <v>14.400000000000002</v>
      </c>
    </row>
    <row r="120" spans="1:7" s="42" customFormat="1" ht="15" x14ac:dyDescent="0.25">
      <c r="A120" s="134"/>
      <c r="B120" s="197">
        <v>3419</v>
      </c>
      <c r="C120" s="134" t="s">
        <v>409</v>
      </c>
      <c r="D120" s="122">
        <v>800</v>
      </c>
      <c r="E120" s="68">
        <v>800</v>
      </c>
      <c r="F120" s="67">
        <v>0</v>
      </c>
      <c r="G120" s="130">
        <f t="shared" si="5"/>
        <v>0</v>
      </c>
    </row>
    <row r="121" spans="1:7" s="42" customFormat="1" ht="15" x14ac:dyDescent="0.25">
      <c r="A121" s="134"/>
      <c r="B121" s="197">
        <v>3421</v>
      </c>
      <c r="C121" s="134" t="s">
        <v>408</v>
      </c>
      <c r="D121" s="122">
        <v>14200</v>
      </c>
      <c r="E121" s="68">
        <v>14200</v>
      </c>
      <c r="F121" s="67">
        <v>0</v>
      </c>
      <c r="G121" s="130">
        <f t="shared" si="5"/>
        <v>0</v>
      </c>
    </row>
    <row r="122" spans="1:7" s="42" customFormat="1" ht="15" x14ac:dyDescent="0.25">
      <c r="A122" s="134"/>
      <c r="B122" s="197">
        <v>3429</v>
      </c>
      <c r="C122" s="134" t="s">
        <v>263</v>
      </c>
      <c r="D122" s="122">
        <v>2000</v>
      </c>
      <c r="E122" s="68">
        <v>2000</v>
      </c>
      <c r="F122" s="67">
        <v>0</v>
      </c>
      <c r="G122" s="130">
        <f t="shared" si="5"/>
        <v>0</v>
      </c>
    </row>
    <row r="123" spans="1:7" s="42" customFormat="1" ht="15" x14ac:dyDescent="0.25">
      <c r="A123" s="134"/>
      <c r="B123" s="197">
        <v>3541</v>
      </c>
      <c r="C123" s="134" t="s">
        <v>264</v>
      </c>
      <c r="D123" s="122">
        <v>146</v>
      </c>
      <c r="E123" s="68">
        <v>146</v>
      </c>
      <c r="F123" s="67">
        <v>0</v>
      </c>
      <c r="G123" s="130">
        <f t="shared" si="5"/>
        <v>0</v>
      </c>
    </row>
    <row r="124" spans="1:7" s="42" customFormat="1" ht="15" x14ac:dyDescent="0.25">
      <c r="A124" s="134"/>
      <c r="B124" s="197">
        <v>3599</v>
      </c>
      <c r="C124" s="134" t="s">
        <v>265</v>
      </c>
      <c r="D124" s="122">
        <v>5</v>
      </c>
      <c r="E124" s="68">
        <v>5</v>
      </c>
      <c r="F124" s="67">
        <v>0</v>
      </c>
      <c r="G124" s="130">
        <f t="shared" si="5"/>
        <v>0</v>
      </c>
    </row>
    <row r="125" spans="1:7" s="42" customFormat="1" ht="15" x14ac:dyDescent="0.25">
      <c r="A125" s="134"/>
      <c r="B125" s="197">
        <v>3639</v>
      </c>
      <c r="C125" s="134" t="s">
        <v>410</v>
      </c>
      <c r="D125" s="122">
        <v>12766</v>
      </c>
      <c r="E125" s="68">
        <v>12766</v>
      </c>
      <c r="F125" s="67">
        <v>2126</v>
      </c>
      <c r="G125" s="130">
        <f t="shared" si="5"/>
        <v>16.653611154629484</v>
      </c>
    </row>
    <row r="126" spans="1:7" s="42" customFormat="1" ht="15" hidden="1" x14ac:dyDescent="0.25">
      <c r="A126" s="134"/>
      <c r="B126" s="197">
        <v>4193</v>
      </c>
      <c r="C126" s="134" t="s">
        <v>266</v>
      </c>
      <c r="D126" s="122">
        <v>0</v>
      </c>
      <c r="E126" s="68">
        <v>0</v>
      </c>
      <c r="F126" s="67">
        <v>0</v>
      </c>
      <c r="G126" s="130" t="e">
        <f t="shared" si="5"/>
        <v>#DIV/0!</v>
      </c>
    </row>
    <row r="127" spans="1:7" s="42" customFormat="1" ht="15" x14ac:dyDescent="0.25">
      <c r="A127" s="231"/>
      <c r="B127" s="197">
        <v>4312</v>
      </c>
      <c r="C127" s="134" t="s">
        <v>411</v>
      </c>
      <c r="D127" s="122">
        <v>4</v>
      </c>
      <c r="E127" s="68">
        <v>4</v>
      </c>
      <c r="F127" s="67">
        <v>0</v>
      </c>
      <c r="G127" s="130">
        <f t="shared" si="5"/>
        <v>0</v>
      </c>
    </row>
    <row r="128" spans="1:7" s="42" customFormat="1" ht="15" x14ac:dyDescent="0.25">
      <c r="A128" s="231"/>
      <c r="B128" s="197">
        <v>4329</v>
      </c>
      <c r="C128" s="134" t="s">
        <v>267</v>
      </c>
      <c r="D128" s="122">
        <v>40</v>
      </c>
      <c r="E128" s="68">
        <v>40</v>
      </c>
      <c r="F128" s="67">
        <v>0.5</v>
      </c>
      <c r="G128" s="130">
        <f t="shared" si="5"/>
        <v>1.25</v>
      </c>
    </row>
    <row r="129" spans="1:7" s="42" customFormat="1" ht="15" hidden="1" x14ac:dyDescent="0.25">
      <c r="A129" s="134"/>
      <c r="B129" s="197">
        <v>4333</v>
      </c>
      <c r="C129" s="134" t="s">
        <v>268</v>
      </c>
      <c r="D129" s="122">
        <v>0</v>
      </c>
      <c r="E129" s="68">
        <v>0</v>
      </c>
      <c r="F129" s="67">
        <v>0</v>
      </c>
      <c r="G129" s="130" t="e">
        <f t="shared" si="5"/>
        <v>#DIV/0!</v>
      </c>
    </row>
    <row r="130" spans="1:7" s="42" customFormat="1" ht="15" customHeight="1" x14ac:dyDescent="0.25">
      <c r="A130" s="134"/>
      <c r="B130" s="197">
        <v>4339</v>
      </c>
      <c r="C130" s="134" t="s">
        <v>269</v>
      </c>
      <c r="D130" s="122">
        <v>0</v>
      </c>
      <c r="E130" s="68">
        <v>3262</v>
      </c>
      <c r="F130" s="67">
        <v>428.2</v>
      </c>
      <c r="G130" s="130">
        <f t="shared" si="5"/>
        <v>13.126916002452482</v>
      </c>
    </row>
    <row r="131" spans="1:7" s="42" customFormat="1" ht="15" x14ac:dyDescent="0.25">
      <c r="A131" s="134"/>
      <c r="B131" s="197">
        <v>4342</v>
      </c>
      <c r="C131" s="134" t="s">
        <v>270</v>
      </c>
      <c r="D131" s="122">
        <v>20</v>
      </c>
      <c r="E131" s="68">
        <v>20</v>
      </c>
      <c r="F131" s="67">
        <v>0</v>
      </c>
      <c r="G131" s="130">
        <f t="shared" si="5"/>
        <v>0</v>
      </c>
    </row>
    <row r="132" spans="1:7" s="42" customFormat="1" ht="15" x14ac:dyDescent="0.25">
      <c r="A132" s="134"/>
      <c r="B132" s="197">
        <v>4343</v>
      </c>
      <c r="C132" s="134" t="s">
        <v>271</v>
      </c>
      <c r="D132" s="122">
        <v>50</v>
      </c>
      <c r="E132" s="68">
        <v>50</v>
      </c>
      <c r="F132" s="67">
        <v>0</v>
      </c>
      <c r="G132" s="130">
        <f t="shared" si="5"/>
        <v>0</v>
      </c>
    </row>
    <row r="133" spans="1:7" s="42" customFormat="1" ht="15" x14ac:dyDescent="0.25">
      <c r="A133" s="134"/>
      <c r="B133" s="197">
        <v>4344</v>
      </c>
      <c r="C133" s="134" t="s">
        <v>434</v>
      </c>
      <c r="D133" s="122">
        <v>62</v>
      </c>
      <c r="E133" s="68">
        <v>62</v>
      </c>
      <c r="F133" s="67">
        <v>0</v>
      </c>
      <c r="G133" s="130">
        <f t="shared" si="5"/>
        <v>0</v>
      </c>
    </row>
    <row r="134" spans="1:7" s="42" customFormat="1" ht="15" x14ac:dyDescent="0.25">
      <c r="A134" s="134"/>
      <c r="B134" s="197">
        <v>4349</v>
      </c>
      <c r="C134" s="134" t="s">
        <v>272</v>
      </c>
      <c r="D134" s="122">
        <v>4500</v>
      </c>
      <c r="E134" s="68">
        <v>4496.3999999999996</v>
      </c>
      <c r="F134" s="67">
        <v>0</v>
      </c>
      <c r="G134" s="130">
        <f t="shared" si="5"/>
        <v>0</v>
      </c>
    </row>
    <row r="135" spans="1:7" s="42" customFormat="1" ht="15" x14ac:dyDescent="0.25">
      <c r="A135" s="231"/>
      <c r="B135" s="232">
        <v>4351</v>
      </c>
      <c r="C135" s="231" t="s">
        <v>273</v>
      </c>
      <c r="D135" s="122">
        <v>2807</v>
      </c>
      <c r="E135" s="68">
        <v>2810</v>
      </c>
      <c r="F135" s="67">
        <v>3</v>
      </c>
      <c r="G135" s="130">
        <f t="shared" si="5"/>
        <v>0.10676156583629894</v>
      </c>
    </row>
    <row r="136" spans="1:7" s="42" customFormat="1" ht="15" x14ac:dyDescent="0.25">
      <c r="A136" s="231"/>
      <c r="B136" s="232">
        <v>4353</v>
      </c>
      <c r="C136" s="231" t="s">
        <v>500</v>
      </c>
      <c r="D136" s="122">
        <v>1</v>
      </c>
      <c r="E136" s="68">
        <v>1</v>
      </c>
      <c r="F136" s="67">
        <v>0</v>
      </c>
      <c r="G136" s="130">
        <f t="shared" si="5"/>
        <v>0</v>
      </c>
    </row>
    <row r="137" spans="1:7" s="42" customFormat="1" ht="15" x14ac:dyDescent="0.25">
      <c r="A137" s="231"/>
      <c r="B137" s="232">
        <v>4356</v>
      </c>
      <c r="C137" s="231" t="s">
        <v>412</v>
      </c>
      <c r="D137" s="122">
        <v>1292</v>
      </c>
      <c r="E137" s="68">
        <v>1292.5999999999999</v>
      </c>
      <c r="F137" s="67">
        <v>0</v>
      </c>
      <c r="G137" s="130">
        <f t="shared" si="5"/>
        <v>0</v>
      </c>
    </row>
    <row r="138" spans="1:7" s="42" customFormat="1" ht="15" x14ac:dyDescent="0.25">
      <c r="A138" s="231"/>
      <c r="B138" s="232">
        <v>4357</v>
      </c>
      <c r="C138" s="231" t="s">
        <v>413</v>
      </c>
      <c r="D138" s="122">
        <v>19331</v>
      </c>
      <c r="E138" s="68">
        <v>19331</v>
      </c>
      <c r="F138" s="67">
        <v>10450</v>
      </c>
      <c r="G138" s="130">
        <f t="shared" si="5"/>
        <v>54.058248409290776</v>
      </c>
    </row>
    <row r="139" spans="1:7" s="42" customFormat="1" ht="15" x14ac:dyDescent="0.25">
      <c r="A139" s="231"/>
      <c r="B139" s="232">
        <v>4358</v>
      </c>
      <c r="C139" s="231" t="s">
        <v>416</v>
      </c>
      <c r="D139" s="122">
        <v>175</v>
      </c>
      <c r="E139" s="68">
        <v>175</v>
      </c>
      <c r="F139" s="67">
        <v>0</v>
      </c>
      <c r="G139" s="130">
        <f t="shared" si="5"/>
        <v>0</v>
      </c>
    </row>
    <row r="140" spans="1:7" s="42" customFormat="1" ht="15" x14ac:dyDescent="0.25">
      <c r="A140" s="231"/>
      <c r="B140" s="232">
        <v>4359</v>
      </c>
      <c r="C140" s="233" t="s">
        <v>415</v>
      </c>
      <c r="D140" s="122">
        <v>2131</v>
      </c>
      <c r="E140" s="68">
        <v>2131</v>
      </c>
      <c r="F140" s="67">
        <v>0</v>
      </c>
      <c r="G140" s="130">
        <f t="shared" si="5"/>
        <v>0</v>
      </c>
    </row>
    <row r="141" spans="1:7" s="42" customFormat="1" ht="15" hidden="1" x14ac:dyDescent="0.25">
      <c r="A141" s="134"/>
      <c r="B141" s="197">
        <v>4371</v>
      </c>
      <c r="C141" s="234" t="s">
        <v>274</v>
      </c>
      <c r="D141" s="122">
        <v>0</v>
      </c>
      <c r="E141" s="68">
        <v>0</v>
      </c>
      <c r="F141" s="67">
        <v>0</v>
      </c>
      <c r="G141" s="130" t="e">
        <f t="shared" si="5"/>
        <v>#DIV/0!</v>
      </c>
    </row>
    <row r="142" spans="1:7" s="42" customFormat="1" ht="15" hidden="1" x14ac:dyDescent="0.25">
      <c r="A142" s="134"/>
      <c r="B142" s="197">
        <v>4374</v>
      </c>
      <c r="C142" s="134" t="s">
        <v>275</v>
      </c>
      <c r="D142" s="122">
        <v>0</v>
      </c>
      <c r="E142" s="68">
        <v>0</v>
      </c>
      <c r="F142" s="67">
        <v>0</v>
      </c>
      <c r="G142" s="130" t="e">
        <f t="shared" si="5"/>
        <v>#DIV/0!</v>
      </c>
    </row>
    <row r="143" spans="1:7" s="42" customFormat="1" ht="15" x14ac:dyDescent="0.25">
      <c r="A143" s="134"/>
      <c r="B143" s="232">
        <v>4371</v>
      </c>
      <c r="C143" s="231" t="s">
        <v>274</v>
      </c>
      <c r="D143" s="122">
        <v>101</v>
      </c>
      <c r="E143" s="68">
        <v>101</v>
      </c>
      <c r="F143" s="67">
        <v>0</v>
      </c>
      <c r="G143" s="130">
        <f t="shared" si="5"/>
        <v>0</v>
      </c>
    </row>
    <row r="144" spans="1:7" s="42" customFormat="1" ht="15" x14ac:dyDescent="0.25">
      <c r="A144" s="134"/>
      <c r="B144" s="232">
        <v>4372</v>
      </c>
      <c r="C144" s="231" t="s">
        <v>435</v>
      </c>
      <c r="D144" s="122">
        <v>33</v>
      </c>
      <c r="E144" s="68">
        <v>33</v>
      </c>
      <c r="F144" s="67">
        <v>0</v>
      </c>
      <c r="G144" s="130">
        <f t="shared" si="5"/>
        <v>0</v>
      </c>
    </row>
    <row r="145" spans="1:7" s="42" customFormat="1" ht="15" hidden="1" x14ac:dyDescent="0.25">
      <c r="A145" s="134"/>
      <c r="B145" s="232">
        <v>4374</v>
      </c>
      <c r="C145" s="231" t="s">
        <v>436</v>
      </c>
      <c r="D145" s="122">
        <v>0</v>
      </c>
      <c r="E145" s="68">
        <v>0</v>
      </c>
      <c r="F145" s="67">
        <v>0</v>
      </c>
      <c r="G145" s="130" t="e">
        <f t="shared" si="5"/>
        <v>#DIV/0!</v>
      </c>
    </row>
    <row r="146" spans="1:7" s="42" customFormat="1" ht="15" x14ac:dyDescent="0.25">
      <c r="A146" s="134"/>
      <c r="B146" s="232">
        <v>4378</v>
      </c>
      <c r="C146" s="231" t="s">
        <v>437</v>
      </c>
      <c r="D146" s="122">
        <v>65</v>
      </c>
      <c r="E146" s="68">
        <v>65</v>
      </c>
      <c r="F146" s="67">
        <v>0</v>
      </c>
      <c r="G146" s="130">
        <f t="shared" si="5"/>
        <v>0</v>
      </c>
    </row>
    <row r="147" spans="1:7" s="42" customFormat="1" ht="15" x14ac:dyDescent="0.25">
      <c r="A147" s="231"/>
      <c r="B147" s="232">
        <v>4379</v>
      </c>
      <c r="C147" s="231" t="s">
        <v>417</v>
      </c>
      <c r="D147" s="122">
        <v>259</v>
      </c>
      <c r="E147" s="68">
        <v>259</v>
      </c>
      <c r="F147" s="67">
        <v>0</v>
      </c>
      <c r="G147" s="130">
        <f t="shared" si="5"/>
        <v>0</v>
      </c>
    </row>
    <row r="148" spans="1:7" s="42" customFormat="1" ht="15" x14ac:dyDescent="0.25">
      <c r="A148" s="231"/>
      <c r="B148" s="232">
        <v>4399</v>
      </c>
      <c r="C148" s="231" t="s">
        <v>276</v>
      </c>
      <c r="D148" s="122">
        <v>55</v>
      </c>
      <c r="E148" s="68">
        <v>957</v>
      </c>
      <c r="F148" s="67">
        <v>153.80000000000001</v>
      </c>
      <c r="G148" s="130">
        <f t="shared" si="5"/>
        <v>16.07105538140021</v>
      </c>
    </row>
    <row r="149" spans="1:7" s="42" customFormat="1" ht="15" hidden="1" x14ac:dyDescent="0.25">
      <c r="A149" s="231"/>
      <c r="B149" s="232">
        <v>6402</v>
      </c>
      <c r="C149" s="231" t="s">
        <v>277</v>
      </c>
      <c r="D149" s="122">
        <v>0</v>
      </c>
      <c r="E149" s="68">
        <v>0</v>
      </c>
      <c r="F149" s="67">
        <v>0</v>
      </c>
      <c r="G149" s="130" t="e">
        <f t="shared" si="5"/>
        <v>#DIV/0!</v>
      </c>
    </row>
    <row r="150" spans="1:7" s="42" customFormat="1" ht="15" hidden="1" customHeight="1" x14ac:dyDescent="0.25">
      <c r="A150" s="231"/>
      <c r="B150" s="232">
        <v>6409</v>
      </c>
      <c r="C150" s="231" t="s">
        <v>278</v>
      </c>
      <c r="D150" s="122">
        <v>0</v>
      </c>
      <c r="E150" s="68">
        <v>0</v>
      </c>
      <c r="F150" s="67">
        <v>0</v>
      </c>
      <c r="G150" s="130" t="e">
        <f t="shared" si="5"/>
        <v>#DIV/0!</v>
      </c>
    </row>
    <row r="151" spans="1:7" s="42" customFormat="1" ht="15" x14ac:dyDescent="0.25">
      <c r="A151" s="134"/>
      <c r="B151" s="197">
        <v>6223</v>
      </c>
      <c r="C151" s="134" t="s">
        <v>279</v>
      </c>
      <c r="D151" s="122">
        <v>50</v>
      </c>
      <c r="E151" s="68">
        <v>50</v>
      </c>
      <c r="F151" s="67">
        <v>0</v>
      </c>
      <c r="G151" s="130">
        <f t="shared" si="5"/>
        <v>0</v>
      </c>
    </row>
    <row r="152" spans="1:7" s="42" customFormat="1" ht="15" x14ac:dyDescent="0.25">
      <c r="A152" s="134"/>
      <c r="B152" s="197">
        <v>6409</v>
      </c>
      <c r="C152" s="134" t="s">
        <v>280</v>
      </c>
      <c r="D152" s="122">
        <v>30</v>
      </c>
      <c r="E152" s="68">
        <v>30</v>
      </c>
      <c r="F152" s="67">
        <v>0</v>
      </c>
      <c r="G152" s="130">
        <f t="shared" si="5"/>
        <v>0</v>
      </c>
    </row>
    <row r="153" spans="1:7" s="42" customFormat="1" ht="15" customHeight="1" thickBot="1" x14ac:dyDescent="0.3">
      <c r="A153" s="231"/>
      <c r="B153" s="232"/>
      <c r="C153" s="231"/>
      <c r="D153" s="222"/>
      <c r="E153" s="223"/>
      <c r="F153" s="227"/>
      <c r="G153" s="130"/>
    </row>
    <row r="154" spans="1:7" s="42" customFormat="1" ht="18.75" customHeight="1" thickTop="1" thickBot="1" x14ac:dyDescent="0.35">
      <c r="A154" s="213"/>
      <c r="B154" s="214"/>
      <c r="C154" s="235" t="s">
        <v>281</v>
      </c>
      <c r="D154" s="216">
        <f t="shared" ref="D154:F154" si="6">SUM(D102:D153)</f>
        <v>150805</v>
      </c>
      <c r="E154" s="217">
        <f t="shared" si="6"/>
        <v>155343</v>
      </c>
      <c r="F154" s="218">
        <f t="shared" si="6"/>
        <v>30225.1</v>
      </c>
      <c r="G154" s="130">
        <f t="shared" ref="G154" si="7">(F154/E154)*100</f>
        <v>19.457008040272171</v>
      </c>
    </row>
    <row r="155" spans="1:7" s="42" customFormat="1" ht="15.75" customHeight="1" x14ac:dyDescent="0.3">
      <c r="A155" s="46"/>
      <c r="B155" s="48"/>
      <c r="C155" s="184"/>
      <c r="D155" s="236"/>
      <c r="E155" s="236"/>
      <c r="F155" s="236"/>
      <c r="G155" s="236"/>
    </row>
    <row r="156" spans="1:7" s="42" customFormat="1" ht="15.75" customHeight="1" x14ac:dyDescent="0.3">
      <c r="A156" s="46"/>
      <c r="B156" s="48"/>
      <c r="C156" s="184"/>
      <c r="D156" s="185"/>
      <c r="E156" s="185"/>
      <c r="F156" s="185"/>
      <c r="G156" s="185"/>
    </row>
    <row r="157" spans="1:7" s="42" customFormat="1" ht="12.75" hidden="1" customHeight="1" x14ac:dyDescent="0.3">
      <c r="A157" s="46"/>
      <c r="C157" s="48"/>
      <c r="D157" s="185"/>
      <c r="E157" s="185"/>
      <c r="F157" s="185"/>
      <c r="G157" s="185"/>
    </row>
    <row r="158" spans="1:7" s="42" customFormat="1" ht="12.75" hidden="1" customHeight="1" x14ac:dyDescent="0.3">
      <c r="A158" s="46"/>
      <c r="B158" s="48"/>
      <c r="C158" s="184"/>
      <c r="D158" s="185"/>
      <c r="E158" s="185"/>
      <c r="F158" s="185"/>
      <c r="G158" s="185"/>
    </row>
    <row r="159" spans="1:7" s="42" customFormat="1" ht="12.75" hidden="1" customHeight="1" x14ac:dyDescent="0.3">
      <c r="A159" s="46"/>
      <c r="B159" s="48"/>
      <c r="C159" s="184"/>
      <c r="D159" s="185"/>
      <c r="E159" s="185"/>
      <c r="F159" s="185"/>
      <c r="G159" s="185"/>
    </row>
    <row r="160" spans="1:7" s="42" customFormat="1" ht="12.75" hidden="1" customHeight="1" x14ac:dyDescent="0.3">
      <c r="A160" s="46"/>
      <c r="B160" s="48"/>
      <c r="C160" s="184"/>
      <c r="D160" s="185"/>
      <c r="E160" s="185"/>
      <c r="F160" s="185"/>
      <c r="G160" s="185"/>
    </row>
    <row r="161" spans="1:7" s="42" customFormat="1" ht="12.75" hidden="1" customHeight="1" x14ac:dyDescent="0.3">
      <c r="A161" s="46"/>
      <c r="B161" s="48"/>
      <c r="C161" s="184"/>
      <c r="D161" s="185"/>
      <c r="E161" s="185"/>
      <c r="F161" s="185"/>
      <c r="G161" s="185"/>
    </row>
    <row r="162" spans="1:7" s="42" customFormat="1" ht="12.75" hidden="1" customHeight="1" x14ac:dyDescent="0.3">
      <c r="A162" s="46"/>
      <c r="B162" s="48"/>
      <c r="C162" s="184"/>
      <c r="D162" s="185"/>
      <c r="E162" s="185"/>
      <c r="F162" s="185"/>
      <c r="G162" s="185"/>
    </row>
    <row r="163" spans="1:7" s="42" customFormat="1" ht="12.75" hidden="1" customHeight="1" x14ac:dyDescent="0.3">
      <c r="A163" s="46"/>
      <c r="B163" s="48"/>
      <c r="C163" s="184"/>
      <c r="D163" s="185"/>
      <c r="E163" s="175"/>
      <c r="F163" s="175"/>
      <c r="G163" s="175"/>
    </row>
    <row r="164" spans="1:7" s="42" customFormat="1" ht="12.75" hidden="1" customHeight="1" x14ac:dyDescent="0.3">
      <c r="A164" s="46"/>
      <c r="B164" s="48"/>
      <c r="C164" s="184"/>
      <c r="D164" s="185"/>
      <c r="E164" s="185"/>
      <c r="F164" s="185"/>
      <c r="G164" s="185"/>
    </row>
    <row r="165" spans="1:7" s="42" customFormat="1" ht="12.75" hidden="1" customHeight="1" x14ac:dyDescent="0.3">
      <c r="A165" s="46"/>
      <c r="B165" s="48"/>
      <c r="C165" s="184"/>
      <c r="D165" s="185"/>
      <c r="E165" s="185"/>
      <c r="F165" s="185"/>
      <c r="G165" s="185"/>
    </row>
    <row r="166" spans="1:7" s="42" customFormat="1" ht="18" hidden="1" customHeight="1" x14ac:dyDescent="0.3">
      <c r="A166" s="46"/>
      <c r="B166" s="48"/>
      <c r="C166" s="184"/>
      <c r="D166" s="185"/>
      <c r="E166" s="175"/>
      <c r="F166" s="175"/>
      <c r="G166" s="175"/>
    </row>
    <row r="167" spans="1:7" s="42" customFormat="1" ht="15.75" customHeight="1" thickBot="1" x14ac:dyDescent="0.35">
      <c r="A167" s="46"/>
      <c r="B167" s="48"/>
      <c r="C167" s="184"/>
      <c r="D167" s="185"/>
      <c r="E167" s="182"/>
      <c r="F167" s="182"/>
      <c r="G167" s="182"/>
    </row>
    <row r="168" spans="1:7" s="42" customFormat="1" ht="15.6" x14ac:dyDescent="0.3">
      <c r="A168" s="187" t="s">
        <v>56</v>
      </c>
      <c r="B168" s="188" t="s">
        <v>55</v>
      </c>
      <c r="C168" s="187" t="s">
        <v>53</v>
      </c>
      <c r="D168" s="187" t="s">
        <v>52</v>
      </c>
      <c r="E168" s="187" t="s">
        <v>52</v>
      </c>
      <c r="F168" s="92" t="s">
        <v>7</v>
      </c>
      <c r="G168" s="187" t="s">
        <v>195</v>
      </c>
    </row>
    <row r="169" spans="1:7" s="42" customFormat="1" ht="15.75" customHeight="1" thickBot="1" x14ac:dyDescent="0.35">
      <c r="A169" s="189"/>
      <c r="B169" s="190"/>
      <c r="C169" s="191"/>
      <c r="D169" s="192" t="s">
        <v>50</v>
      </c>
      <c r="E169" s="192" t="s">
        <v>49</v>
      </c>
      <c r="F169" s="89" t="s">
        <v>478</v>
      </c>
      <c r="G169" s="192" t="s">
        <v>196</v>
      </c>
    </row>
    <row r="170" spans="1:7" s="42" customFormat="1" ht="16.2" thickTop="1" x14ac:dyDescent="0.3">
      <c r="A170" s="193">
        <v>60</v>
      </c>
      <c r="B170" s="194"/>
      <c r="C170" s="199" t="s">
        <v>118</v>
      </c>
      <c r="D170" s="132"/>
      <c r="E170" s="131"/>
      <c r="F170" s="127"/>
      <c r="G170" s="132"/>
    </row>
    <row r="171" spans="1:7" s="42" customFormat="1" ht="15.6" x14ac:dyDescent="0.3">
      <c r="A171" s="138"/>
      <c r="B171" s="195"/>
      <c r="C171" s="138"/>
      <c r="D171" s="130"/>
      <c r="E171" s="129"/>
      <c r="F171" s="196"/>
      <c r="G171" s="130"/>
    </row>
    <row r="172" spans="1:7" s="42" customFormat="1" ht="15" x14ac:dyDescent="0.25">
      <c r="A172" s="134"/>
      <c r="B172" s="197">
        <v>1014</v>
      </c>
      <c r="C172" s="134" t="s">
        <v>282</v>
      </c>
      <c r="D172" s="122">
        <v>625</v>
      </c>
      <c r="E172" s="68">
        <v>625</v>
      </c>
      <c r="F172" s="67">
        <v>78.5</v>
      </c>
      <c r="G172" s="130">
        <f t="shared" ref="G172:G186" si="8">(F172/E172)*100</f>
        <v>12.559999999999999</v>
      </c>
    </row>
    <row r="173" spans="1:7" s="42" customFormat="1" ht="15" hidden="1" customHeight="1" x14ac:dyDescent="0.25">
      <c r="A173" s="231"/>
      <c r="B173" s="232">
        <v>1031</v>
      </c>
      <c r="C173" s="231" t="s">
        <v>283</v>
      </c>
      <c r="D173" s="122">
        <v>0</v>
      </c>
      <c r="E173" s="68">
        <v>0</v>
      </c>
      <c r="F173" s="67">
        <v>0</v>
      </c>
      <c r="G173" s="130" t="e">
        <f t="shared" si="8"/>
        <v>#DIV/0!</v>
      </c>
    </row>
    <row r="174" spans="1:7" s="42" customFormat="1" ht="15" hidden="1" x14ac:dyDescent="0.25">
      <c r="A174" s="134"/>
      <c r="B174" s="197">
        <v>1036</v>
      </c>
      <c r="C174" s="134" t="s">
        <v>284</v>
      </c>
      <c r="D174" s="122">
        <v>0</v>
      </c>
      <c r="E174" s="68">
        <v>0</v>
      </c>
      <c r="F174" s="67">
        <v>0</v>
      </c>
      <c r="G174" s="130" t="e">
        <f t="shared" si="8"/>
        <v>#DIV/0!</v>
      </c>
    </row>
    <row r="175" spans="1:7" s="42" customFormat="1" ht="15" hidden="1" customHeight="1" x14ac:dyDescent="0.25">
      <c r="A175" s="231"/>
      <c r="B175" s="232">
        <v>1037</v>
      </c>
      <c r="C175" s="231" t="s">
        <v>285</v>
      </c>
      <c r="D175" s="122">
        <v>0</v>
      </c>
      <c r="E175" s="68">
        <v>0</v>
      </c>
      <c r="F175" s="67">
        <v>0</v>
      </c>
      <c r="G175" s="130" t="e">
        <f t="shared" si="8"/>
        <v>#DIV/0!</v>
      </c>
    </row>
    <row r="176" spans="1:7" s="42" customFormat="1" ht="15" hidden="1" x14ac:dyDescent="0.25">
      <c r="A176" s="231"/>
      <c r="B176" s="232">
        <v>1039</v>
      </c>
      <c r="C176" s="231" t="s">
        <v>286</v>
      </c>
      <c r="D176" s="122">
        <v>0</v>
      </c>
      <c r="E176" s="68">
        <v>0</v>
      </c>
      <c r="F176" s="67">
        <v>0</v>
      </c>
      <c r="G176" s="130" t="e">
        <f t="shared" si="8"/>
        <v>#DIV/0!</v>
      </c>
    </row>
    <row r="177" spans="1:7" s="42" customFormat="1" ht="18" hidden="1" customHeight="1" x14ac:dyDescent="0.25">
      <c r="A177" s="134"/>
      <c r="B177" s="197">
        <v>1036</v>
      </c>
      <c r="C177" s="231" t="s">
        <v>284</v>
      </c>
      <c r="D177" s="122">
        <v>0</v>
      </c>
      <c r="E177" s="68">
        <v>0</v>
      </c>
      <c r="F177" s="67">
        <v>0</v>
      </c>
      <c r="G177" s="130" t="e">
        <f t="shared" si="8"/>
        <v>#DIV/0!</v>
      </c>
    </row>
    <row r="178" spans="1:7" s="42" customFormat="1" ht="18" hidden="1" customHeight="1" x14ac:dyDescent="0.25">
      <c r="A178" s="134"/>
      <c r="B178" s="197">
        <v>1037</v>
      </c>
      <c r="C178" s="231" t="s">
        <v>454</v>
      </c>
      <c r="D178" s="122">
        <v>0</v>
      </c>
      <c r="E178" s="68">
        <v>0</v>
      </c>
      <c r="F178" s="67">
        <v>0</v>
      </c>
      <c r="G178" s="130" t="e">
        <f t="shared" si="8"/>
        <v>#DIV/0!</v>
      </c>
    </row>
    <row r="179" spans="1:7" s="42" customFormat="1" ht="15" x14ac:dyDescent="0.25">
      <c r="A179" s="231"/>
      <c r="B179" s="232">
        <v>1070</v>
      </c>
      <c r="C179" s="231" t="s">
        <v>287</v>
      </c>
      <c r="D179" s="122">
        <v>7</v>
      </c>
      <c r="E179" s="68">
        <v>7</v>
      </c>
      <c r="F179" s="67">
        <v>0</v>
      </c>
      <c r="G179" s="130">
        <f t="shared" si="8"/>
        <v>0</v>
      </c>
    </row>
    <row r="180" spans="1:7" s="42" customFormat="1" ht="15" hidden="1" x14ac:dyDescent="0.25">
      <c r="A180" s="231"/>
      <c r="B180" s="232">
        <v>2331</v>
      </c>
      <c r="C180" s="231" t="s">
        <v>288</v>
      </c>
      <c r="D180" s="122">
        <v>0</v>
      </c>
      <c r="E180" s="68">
        <v>0</v>
      </c>
      <c r="F180" s="67">
        <v>0</v>
      </c>
      <c r="G180" s="130" t="e">
        <f t="shared" si="8"/>
        <v>#DIV/0!</v>
      </c>
    </row>
    <row r="181" spans="1:7" s="42" customFormat="1" ht="15" x14ac:dyDescent="0.25">
      <c r="A181" s="134"/>
      <c r="B181" s="200">
        <v>3322</v>
      </c>
      <c r="C181" s="134" t="s">
        <v>419</v>
      </c>
      <c r="D181" s="122">
        <v>30</v>
      </c>
      <c r="E181" s="68">
        <v>30</v>
      </c>
      <c r="F181" s="67">
        <v>0</v>
      </c>
      <c r="G181" s="130">
        <f t="shared" si="8"/>
        <v>0</v>
      </c>
    </row>
    <row r="182" spans="1:7" s="42" customFormat="1" ht="15" x14ac:dyDescent="0.25">
      <c r="A182" s="231"/>
      <c r="B182" s="232">
        <v>3716</v>
      </c>
      <c r="C182" s="231" t="s">
        <v>504</v>
      </c>
      <c r="D182" s="122">
        <v>200</v>
      </c>
      <c r="E182" s="68">
        <v>200</v>
      </c>
      <c r="F182" s="67">
        <v>0</v>
      </c>
      <c r="G182" s="130">
        <f t="shared" si="8"/>
        <v>0</v>
      </c>
    </row>
    <row r="183" spans="1:7" s="42" customFormat="1" ht="15" x14ac:dyDescent="0.25">
      <c r="A183" s="231"/>
      <c r="B183" s="232">
        <v>3739</v>
      </c>
      <c r="C183" s="231" t="s">
        <v>289</v>
      </c>
      <c r="D183" s="122">
        <v>50</v>
      </c>
      <c r="E183" s="68">
        <v>50</v>
      </c>
      <c r="F183" s="67">
        <v>0</v>
      </c>
      <c r="G183" s="130">
        <f t="shared" si="8"/>
        <v>0</v>
      </c>
    </row>
    <row r="184" spans="1:7" s="42" customFormat="1" ht="15" x14ac:dyDescent="0.25">
      <c r="A184" s="134"/>
      <c r="B184" s="197">
        <v>3749</v>
      </c>
      <c r="C184" s="134" t="s">
        <v>290</v>
      </c>
      <c r="D184" s="122">
        <v>70</v>
      </c>
      <c r="E184" s="68">
        <v>70</v>
      </c>
      <c r="F184" s="67">
        <v>0</v>
      </c>
      <c r="G184" s="130">
        <f t="shared" si="8"/>
        <v>0</v>
      </c>
    </row>
    <row r="185" spans="1:7" s="42" customFormat="1" ht="15" hidden="1" x14ac:dyDescent="0.25">
      <c r="A185" s="134"/>
      <c r="B185" s="197">
        <v>5272</v>
      </c>
      <c r="C185" s="134" t="s">
        <v>291</v>
      </c>
      <c r="D185" s="122">
        <v>0</v>
      </c>
      <c r="E185" s="68">
        <v>0</v>
      </c>
      <c r="F185" s="67">
        <v>0</v>
      </c>
      <c r="G185" s="130" t="e">
        <f t="shared" si="8"/>
        <v>#DIV/0!</v>
      </c>
    </row>
    <row r="186" spans="1:7" s="42" customFormat="1" ht="15" x14ac:dyDescent="0.25">
      <c r="A186" s="134"/>
      <c r="B186" s="197">
        <v>6171</v>
      </c>
      <c r="C186" s="134" t="s">
        <v>292</v>
      </c>
      <c r="D186" s="122">
        <v>10</v>
      </c>
      <c r="E186" s="68">
        <v>10</v>
      </c>
      <c r="F186" s="67">
        <v>0</v>
      </c>
      <c r="G186" s="130">
        <f t="shared" si="8"/>
        <v>0</v>
      </c>
    </row>
    <row r="187" spans="1:7" s="42" customFormat="1" ht="15.6" thickBot="1" x14ac:dyDescent="0.3">
      <c r="A187" s="237"/>
      <c r="B187" s="238"/>
      <c r="C187" s="237"/>
      <c r="D187" s="222"/>
      <c r="E187" s="223"/>
      <c r="F187" s="227"/>
      <c r="G187" s="222"/>
    </row>
    <row r="188" spans="1:7" s="42" customFormat="1" ht="18.75" customHeight="1" thickTop="1" thickBot="1" x14ac:dyDescent="0.35">
      <c r="A188" s="239"/>
      <c r="B188" s="240"/>
      <c r="C188" s="241" t="s">
        <v>293</v>
      </c>
      <c r="D188" s="216">
        <f>SUM(D170:D187)</f>
        <v>992</v>
      </c>
      <c r="E188" s="217">
        <f>SUM(E171:E187)</f>
        <v>992</v>
      </c>
      <c r="F188" s="218">
        <f t="shared" ref="F188" si="9">SUM(F170:F187)</f>
        <v>78.5</v>
      </c>
      <c r="G188" s="130">
        <f t="shared" ref="G188" si="10">(F188/E188)*100</f>
        <v>7.913306451612903</v>
      </c>
    </row>
    <row r="189" spans="1:7" s="42" customFormat="1" ht="12.75" customHeight="1" x14ac:dyDescent="0.3">
      <c r="A189" s="46"/>
      <c r="B189" s="48"/>
      <c r="C189" s="184"/>
      <c r="D189" s="185"/>
      <c r="E189" s="185"/>
      <c r="F189" s="185"/>
      <c r="G189" s="185"/>
    </row>
    <row r="190" spans="1:7" s="42" customFormat="1" ht="12.75" customHeight="1" thickBot="1" x14ac:dyDescent="0.35">
      <c r="A190" s="46"/>
      <c r="B190" s="48"/>
      <c r="C190" s="184"/>
      <c r="D190" s="185"/>
      <c r="E190" s="185"/>
      <c r="F190" s="185"/>
      <c r="G190" s="185"/>
    </row>
    <row r="191" spans="1:7" s="42" customFormat="1" ht="15.6" x14ac:dyDescent="0.3">
      <c r="A191" s="187" t="s">
        <v>56</v>
      </c>
      <c r="B191" s="188" t="s">
        <v>55</v>
      </c>
      <c r="C191" s="187" t="s">
        <v>53</v>
      </c>
      <c r="D191" s="187" t="s">
        <v>52</v>
      </c>
      <c r="E191" s="187" t="s">
        <v>52</v>
      </c>
      <c r="F191" s="92" t="s">
        <v>7</v>
      </c>
      <c r="G191" s="187" t="s">
        <v>195</v>
      </c>
    </row>
    <row r="192" spans="1:7" s="42" customFormat="1" ht="15.75" customHeight="1" thickBot="1" x14ac:dyDescent="0.35">
      <c r="A192" s="189"/>
      <c r="B192" s="190"/>
      <c r="C192" s="191"/>
      <c r="D192" s="192" t="s">
        <v>50</v>
      </c>
      <c r="E192" s="192" t="s">
        <v>49</v>
      </c>
      <c r="F192" s="89" t="s">
        <v>478</v>
      </c>
      <c r="G192" s="192" t="s">
        <v>196</v>
      </c>
    </row>
    <row r="193" spans="1:82" s="42" customFormat="1" ht="16.2" thickTop="1" x14ac:dyDescent="0.3">
      <c r="A193" s="193">
        <v>70</v>
      </c>
      <c r="B193" s="193"/>
      <c r="C193" s="113" t="s">
        <v>486</v>
      </c>
      <c r="D193" s="132"/>
      <c r="E193" s="131"/>
      <c r="F193" s="127"/>
      <c r="G193" s="132"/>
    </row>
    <row r="194" spans="1:82" s="42" customFormat="1" ht="15.6" x14ac:dyDescent="0.3">
      <c r="A194" s="193"/>
      <c r="B194" s="193"/>
      <c r="C194" s="113"/>
      <c r="D194" s="132"/>
      <c r="E194" s="131"/>
      <c r="F194" s="127"/>
      <c r="G194" s="132"/>
    </row>
    <row r="195" spans="1:82" s="42" customFormat="1" ht="15.6" thickBot="1" x14ac:dyDescent="0.3">
      <c r="A195" s="231"/>
      <c r="B195" s="242">
        <v>2169</v>
      </c>
      <c r="C195" s="121" t="s">
        <v>502</v>
      </c>
      <c r="D195" s="122">
        <v>50</v>
      </c>
      <c r="E195" s="68">
        <v>50</v>
      </c>
      <c r="F195" s="67">
        <v>0</v>
      </c>
      <c r="G195" s="130">
        <f t="shared" ref="G195:G196" si="11">(F195/E195)*100</f>
        <v>0</v>
      </c>
    </row>
    <row r="196" spans="1:82" s="46" customFormat="1" ht="18.75" customHeight="1" thickTop="1" thickBot="1" x14ac:dyDescent="0.35">
      <c r="A196" s="213"/>
      <c r="B196" s="228"/>
      <c r="C196" s="235" t="s">
        <v>501</v>
      </c>
      <c r="D196" s="216">
        <f t="shared" ref="D196:F196" si="12">SUM(D195:D195)</f>
        <v>50</v>
      </c>
      <c r="E196" s="216">
        <f t="shared" si="12"/>
        <v>50</v>
      </c>
      <c r="F196" s="216">
        <f t="shared" si="12"/>
        <v>0</v>
      </c>
      <c r="G196" s="130">
        <f t="shared" si="11"/>
        <v>0</v>
      </c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</row>
    <row r="197" spans="1:82" s="42" customFormat="1" ht="12.75" customHeight="1" x14ac:dyDescent="0.25">
      <c r="B197" s="186"/>
    </row>
    <row r="198" spans="1:82" s="42" customFormat="1" ht="12.75" customHeight="1" x14ac:dyDescent="0.25">
      <c r="B198" s="186"/>
    </row>
    <row r="199" spans="1:82" s="42" customFormat="1" ht="12.75" customHeight="1" x14ac:dyDescent="0.25">
      <c r="B199" s="186"/>
    </row>
    <row r="200" spans="1:82" s="42" customFormat="1" ht="12.75" customHeight="1" thickBot="1" x14ac:dyDescent="0.3">
      <c r="B200" s="186"/>
    </row>
    <row r="201" spans="1:82" s="42" customFormat="1" ht="15.6" x14ac:dyDescent="0.3">
      <c r="A201" s="187" t="s">
        <v>56</v>
      </c>
      <c r="B201" s="188" t="s">
        <v>55</v>
      </c>
      <c r="C201" s="187" t="s">
        <v>53</v>
      </c>
      <c r="D201" s="187" t="s">
        <v>52</v>
      </c>
      <c r="E201" s="187" t="s">
        <v>52</v>
      </c>
      <c r="F201" s="92" t="s">
        <v>7</v>
      </c>
      <c r="G201" s="187" t="s">
        <v>195</v>
      </c>
    </row>
    <row r="202" spans="1:82" s="42" customFormat="1" ht="15.75" customHeight="1" thickBot="1" x14ac:dyDescent="0.35">
      <c r="A202" s="189"/>
      <c r="B202" s="190"/>
      <c r="C202" s="191"/>
      <c r="D202" s="192" t="s">
        <v>50</v>
      </c>
      <c r="E202" s="192" t="s">
        <v>49</v>
      </c>
      <c r="F202" s="89" t="s">
        <v>478</v>
      </c>
      <c r="G202" s="192" t="s">
        <v>196</v>
      </c>
    </row>
    <row r="203" spans="1:82" s="42" customFormat="1" ht="16.2" thickTop="1" x14ac:dyDescent="0.3">
      <c r="A203" s="193">
        <v>80</v>
      </c>
      <c r="B203" s="193"/>
      <c r="C203" s="199" t="s">
        <v>111</v>
      </c>
      <c r="D203" s="132"/>
      <c r="E203" s="131"/>
      <c r="F203" s="127"/>
      <c r="G203" s="132"/>
    </row>
    <row r="204" spans="1:82" s="42" customFormat="1" ht="15.6" x14ac:dyDescent="0.3">
      <c r="A204" s="138"/>
      <c r="B204" s="221"/>
      <c r="C204" s="138"/>
      <c r="D204" s="130"/>
      <c r="E204" s="129"/>
      <c r="F204" s="196"/>
      <c r="G204" s="130"/>
    </row>
    <row r="205" spans="1:82" s="42" customFormat="1" ht="15" x14ac:dyDescent="0.25">
      <c r="A205" s="134"/>
      <c r="B205" s="200">
        <v>2219</v>
      </c>
      <c r="C205" s="134" t="s">
        <v>294</v>
      </c>
      <c r="D205" s="122">
        <v>400</v>
      </c>
      <c r="E205" s="68">
        <v>400</v>
      </c>
      <c r="F205" s="67">
        <v>14.7</v>
      </c>
      <c r="G205" s="130">
        <f t="shared" ref="G205:G212" si="13">(F205/E205)*100</f>
        <v>3.6749999999999998</v>
      </c>
    </row>
    <row r="206" spans="1:82" s="46" customFormat="1" ht="15" x14ac:dyDescent="0.25">
      <c r="A206" s="134"/>
      <c r="B206" s="200">
        <v>2229</v>
      </c>
      <c r="C206" s="134" t="s">
        <v>295</v>
      </c>
      <c r="D206" s="122">
        <v>0</v>
      </c>
      <c r="E206" s="68">
        <v>0</v>
      </c>
      <c r="F206" s="67">
        <v>259.3</v>
      </c>
      <c r="G206" s="130" t="e">
        <f t="shared" si="13"/>
        <v>#DIV/0!</v>
      </c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</row>
    <row r="207" spans="1:82" s="46" customFormat="1" ht="15" hidden="1" x14ac:dyDescent="0.25">
      <c r="A207" s="134"/>
      <c r="B207" s="200">
        <v>2292</v>
      </c>
      <c r="C207" s="134" t="s">
        <v>420</v>
      </c>
      <c r="D207" s="122">
        <v>0</v>
      </c>
      <c r="E207" s="68">
        <v>0</v>
      </c>
      <c r="F207" s="67">
        <v>0</v>
      </c>
      <c r="G207" s="130" t="e">
        <f t="shared" si="13"/>
        <v>#DIV/0!</v>
      </c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</row>
    <row r="208" spans="1:82" s="46" customFormat="1" ht="15" x14ac:dyDescent="0.25">
      <c r="A208" s="134"/>
      <c r="B208" s="200">
        <v>2293</v>
      </c>
      <c r="C208" s="134" t="s">
        <v>503</v>
      </c>
      <c r="D208" s="122">
        <v>22990</v>
      </c>
      <c r="E208" s="68">
        <v>22990</v>
      </c>
      <c r="F208" s="67">
        <v>3607.3</v>
      </c>
      <c r="G208" s="130">
        <f t="shared" si="13"/>
        <v>15.690735102218357</v>
      </c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</row>
    <row r="209" spans="1:82" s="46" customFormat="1" ht="15" hidden="1" x14ac:dyDescent="0.25">
      <c r="A209" s="134"/>
      <c r="B209" s="200">
        <v>2299</v>
      </c>
      <c r="C209" s="134" t="s">
        <v>295</v>
      </c>
      <c r="D209" s="122">
        <v>0</v>
      </c>
      <c r="E209" s="68">
        <v>0</v>
      </c>
      <c r="F209" s="67">
        <v>0</v>
      </c>
      <c r="G209" s="130" t="e">
        <f t="shared" si="13"/>
        <v>#DIV/0!</v>
      </c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</row>
    <row r="210" spans="1:82" s="46" customFormat="1" ht="15" hidden="1" x14ac:dyDescent="0.25">
      <c r="A210" s="231"/>
      <c r="B210" s="242">
        <v>2299</v>
      </c>
      <c r="C210" s="231" t="s">
        <v>295</v>
      </c>
      <c r="D210" s="122">
        <v>0</v>
      </c>
      <c r="E210" s="68">
        <v>0</v>
      </c>
      <c r="F210" s="67">
        <v>0</v>
      </c>
      <c r="G210" s="130" t="e">
        <f t="shared" si="13"/>
        <v>#DIV/0!</v>
      </c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</row>
    <row r="211" spans="1:82" s="46" customFormat="1" ht="15" x14ac:dyDescent="0.25">
      <c r="A211" s="231"/>
      <c r="B211" s="242">
        <v>3399</v>
      </c>
      <c r="C211" s="231" t="s">
        <v>296</v>
      </c>
      <c r="D211" s="122">
        <v>150</v>
      </c>
      <c r="E211" s="68">
        <v>150</v>
      </c>
      <c r="F211" s="67">
        <v>10.199999999999999</v>
      </c>
      <c r="G211" s="130">
        <f t="shared" si="13"/>
        <v>6.7999999999999989</v>
      </c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</row>
    <row r="212" spans="1:82" s="46" customFormat="1" ht="15" x14ac:dyDescent="0.25">
      <c r="A212" s="231"/>
      <c r="B212" s="242">
        <v>6171</v>
      </c>
      <c r="C212" s="231" t="s">
        <v>421</v>
      </c>
      <c r="D212" s="122">
        <v>0</v>
      </c>
      <c r="E212" s="68">
        <v>0</v>
      </c>
      <c r="F212" s="67">
        <v>28.5</v>
      </c>
      <c r="G212" s="130" t="e">
        <f t="shared" si="13"/>
        <v>#DIV/0!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</row>
    <row r="213" spans="1:82" s="46" customFormat="1" ht="15" hidden="1" x14ac:dyDescent="0.25">
      <c r="A213" s="231"/>
      <c r="B213" s="242">
        <v>6402</v>
      </c>
      <c r="C213" s="231" t="s">
        <v>297</v>
      </c>
      <c r="D213" s="130"/>
      <c r="E213" s="129"/>
      <c r="F213" s="67">
        <v>0</v>
      </c>
      <c r="G213" s="130" t="e">
        <f>(#REF!/E213)*100</f>
        <v>#REF!</v>
      </c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</row>
    <row r="214" spans="1:82" s="46" customFormat="1" ht="15" hidden="1" x14ac:dyDescent="0.25">
      <c r="A214" s="231"/>
      <c r="B214" s="242">
        <v>6409</v>
      </c>
      <c r="C214" s="231" t="s">
        <v>298</v>
      </c>
      <c r="D214" s="130">
        <v>0</v>
      </c>
      <c r="E214" s="129"/>
      <c r="F214" s="196"/>
      <c r="G214" s="130" t="e">
        <f>(#REF!/E214)*100</f>
        <v>#REF!</v>
      </c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</row>
    <row r="215" spans="1:82" s="46" customFormat="1" ht="15.6" thickBot="1" x14ac:dyDescent="0.3">
      <c r="A215" s="226"/>
      <c r="B215" s="225"/>
      <c r="C215" s="226"/>
      <c r="D215" s="243"/>
      <c r="E215" s="244"/>
      <c r="F215" s="245"/>
      <c r="G215" s="243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</row>
    <row r="216" spans="1:82" s="46" customFormat="1" ht="18.75" customHeight="1" thickTop="1" thickBot="1" x14ac:dyDescent="0.35">
      <c r="A216" s="239"/>
      <c r="B216" s="246"/>
      <c r="C216" s="241" t="s">
        <v>299</v>
      </c>
      <c r="D216" s="216">
        <f t="shared" ref="D216:F216" si="14">SUM(D205:D214)</f>
        <v>23540</v>
      </c>
      <c r="E216" s="217">
        <f t="shared" si="14"/>
        <v>23540</v>
      </c>
      <c r="F216" s="218">
        <f t="shared" si="14"/>
        <v>3920</v>
      </c>
      <c r="G216" s="130">
        <f t="shared" ref="G216" si="15">(F216/E216)*100</f>
        <v>16.652506372132542</v>
      </c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</row>
    <row r="217" spans="1:82" s="46" customFormat="1" ht="15.75" customHeight="1" x14ac:dyDescent="0.3">
      <c r="B217" s="48"/>
      <c r="C217" s="184"/>
      <c r="D217" s="185"/>
      <c r="E217" s="185"/>
      <c r="F217" s="185"/>
      <c r="G217" s="185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</row>
    <row r="218" spans="1:82" s="46" customFormat="1" ht="12.75" hidden="1" customHeight="1" x14ac:dyDescent="0.3">
      <c r="B218" s="48"/>
      <c r="C218" s="184"/>
      <c r="D218" s="185"/>
      <c r="E218" s="185"/>
      <c r="F218" s="185"/>
      <c r="G218" s="185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</row>
    <row r="219" spans="1:82" s="46" customFormat="1" ht="12.75" hidden="1" customHeight="1" x14ac:dyDescent="0.3">
      <c r="B219" s="48"/>
      <c r="C219" s="184"/>
      <c r="D219" s="185"/>
      <c r="E219" s="185"/>
      <c r="F219" s="185"/>
      <c r="G219" s="185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</row>
    <row r="220" spans="1:82" s="46" customFormat="1" ht="12.75" hidden="1" customHeight="1" x14ac:dyDescent="0.3">
      <c r="B220" s="48"/>
      <c r="C220" s="184"/>
      <c r="D220" s="185"/>
      <c r="E220" s="185"/>
      <c r="F220" s="185"/>
      <c r="G220" s="185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</row>
    <row r="221" spans="1:82" s="46" customFormat="1" ht="12.75" hidden="1" customHeight="1" x14ac:dyDescent="0.3">
      <c r="B221" s="48"/>
      <c r="C221" s="184"/>
      <c r="D221" s="185"/>
      <c r="E221" s="185"/>
      <c r="F221" s="185"/>
      <c r="G221" s="185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</row>
    <row r="222" spans="1:82" s="46" customFormat="1" ht="12.75" hidden="1" customHeight="1" x14ac:dyDescent="0.3">
      <c r="B222" s="48"/>
      <c r="C222" s="184"/>
      <c r="D222" s="185"/>
      <c r="E222" s="185"/>
      <c r="F222" s="185"/>
      <c r="G222" s="185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</row>
    <row r="223" spans="1:82" s="46" customFormat="1" ht="12.75" hidden="1" customHeight="1" x14ac:dyDescent="0.3">
      <c r="B223" s="48"/>
      <c r="C223" s="184"/>
      <c r="D223" s="185"/>
      <c r="E223" s="185"/>
      <c r="F223" s="185"/>
      <c r="G223" s="185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</row>
    <row r="224" spans="1:82" s="46" customFormat="1" ht="12.75" hidden="1" customHeight="1" x14ac:dyDescent="0.3">
      <c r="B224" s="48"/>
      <c r="C224" s="184"/>
      <c r="D224" s="185"/>
      <c r="E224" s="185"/>
      <c r="F224" s="185"/>
      <c r="G224" s="185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</row>
    <row r="225" spans="1:82" s="46" customFormat="1" ht="15.75" customHeight="1" x14ac:dyDescent="0.3">
      <c r="B225" s="48"/>
      <c r="C225" s="184"/>
      <c r="D225" s="185"/>
      <c r="E225" s="175"/>
      <c r="F225" s="175"/>
      <c r="G225" s="175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</row>
    <row r="226" spans="1:82" s="46" customFormat="1" ht="15.75" customHeight="1" x14ac:dyDescent="0.3">
      <c r="B226" s="48"/>
      <c r="C226" s="184"/>
      <c r="D226" s="185"/>
      <c r="E226" s="185"/>
      <c r="F226" s="185"/>
      <c r="G226" s="185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</row>
    <row r="227" spans="1:82" s="46" customFormat="1" ht="15.75" customHeight="1" thickBot="1" x14ac:dyDescent="0.35">
      <c r="B227" s="48"/>
      <c r="C227" s="184"/>
      <c r="D227" s="185"/>
      <c r="E227" s="182"/>
      <c r="F227" s="182"/>
      <c r="G227" s="18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</row>
    <row r="228" spans="1:82" s="46" customFormat="1" ht="15.75" customHeight="1" x14ac:dyDescent="0.3">
      <c r="A228" s="187" t="s">
        <v>56</v>
      </c>
      <c r="B228" s="188" t="s">
        <v>55</v>
      </c>
      <c r="C228" s="187" t="s">
        <v>53</v>
      </c>
      <c r="D228" s="187" t="s">
        <v>52</v>
      </c>
      <c r="E228" s="187" t="s">
        <v>52</v>
      </c>
      <c r="F228" s="92" t="s">
        <v>7</v>
      </c>
      <c r="G228" s="187" t="s">
        <v>195</v>
      </c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</row>
    <row r="229" spans="1:82" s="42" customFormat="1" ht="15.75" customHeight="1" thickBot="1" x14ac:dyDescent="0.35">
      <c r="A229" s="189"/>
      <c r="B229" s="190"/>
      <c r="C229" s="191"/>
      <c r="D229" s="192" t="s">
        <v>50</v>
      </c>
      <c r="E229" s="192" t="s">
        <v>49</v>
      </c>
      <c r="F229" s="89" t="s">
        <v>478</v>
      </c>
      <c r="G229" s="192" t="s">
        <v>196</v>
      </c>
    </row>
    <row r="230" spans="1:82" s="42" customFormat="1" ht="16.2" thickTop="1" x14ac:dyDescent="0.3">
      <c r="A230" s="193">
        <v>90</v>
      </c>
      <c r="B230" s="193"/>
      <c r="C230" s="199" t="s">
        <v>104</v>
      </c>
      <c r="D230" s="132"/>
      <c r="E230" s="131"/>
      <c r="F230" s="127"/>
      <c r="G230" s="132"/>
    </row>
    <row r="231" spans="1:82" s="42" customFormat="1" ht="15.6" x14ac:dyDescent="0.3">
      <c r="A231" s="138"/>
      <c r="B231" s="221"/>
      <c r="C231" s="138"/>
      <c r="D231" s="130"/>
      <c r="E231" s="129"/>
      <c r="F231" s="196"/>
      <c r="G231" s="130"/>
    </row>
    <row r="232" spans="1:82" s="42" customFormat="1" ht="15" x14ac:dyDescent="0.25">
      <c r="A232" s="134"/>
      <c r="B232" s="200">
        <v>2219</v>
      </c>
      <c r="C232" s="134" t="s">
        <v>201</v>
      </c>
      <c r="D232" s="122">
        <v>2657</v>
      </c>
      <c r="E232" s="68">
        <v>2657</v>
      </c>
      <c r="F232" s="196">
        <v>600.1</v>
      </c>
      <c r="G232" s="130">
        <f t="shared" ref="G232:G236" si="16">(F232/E232)*100</f>
        <v>22.585622882950698</v>
      </c>
    </row>
    <row r="233" spans="1:82" s="42" customFormat="1" ht="15" x14ac:dyDescent="0.25">
      <c r="A233" s="134"/>
      <c r="B233" s="200">
        <v>3421</v>
      </c>
      <c r="C233" s="134" t="s">
        <v>446</v>
      </c>
      <c r="D233" s="122">
        <v>907</v>
      </c>
      <c r="E233" s="68">
        <v>907</v>
      </c>
      <c r="F233" s="196">
        <v>86.6</v>
      </c>
      <c r="G233" s="130">
        <f t="shared" si="16"/>
        <v>9.5479603087100315</v>
      </c>
    </row>
    <row r="234" spans="1:82" s="42" customFormat="1" ht="15" x14ac:dyDescent="0.25">
      <c r="A234" s="134"/>
      <c r="B234" s="200">
        <v>4349</v>
      </c>
      <c r="C234" s="134" t="s">
        <v>422</v>
      </c>
      <c r="D234" s="122">
        <v>959</v>
      </c>
      <c r="E234" s="68">
        <v>959</v>
      </c>
      <c r="F234" s="196">
        <v>245.5</v>
      </c>
      <c r="G234" s="130">
        <f t="shared" si="16"/>
        <v>25.599582898852972</v>
      </c>
    </row>
    <row r="235" spans="1:82" s="42" customFormat="1" ht="15" x14ac:dyDescent="0.25">
      <c r="A235" s="134"/>
      <c r="B235" s="200">
        <v>5311</v>
      </c>
      <c r="C235" s="134" t="s">
        <v>300</v>
      </c>
      <c r="D235" s="122">
        <v>27544</v>
      </c>
      <c r="E235" s="68">
        <v>27544</v>
      </c>
      <c r="F235" s="196">
        <v>4098</v>
      </c>
      <c r="G235" s="130">
        <f t="shared" si="16"/>
        <v>14.878013360441475</v>
      </c>
    </row>
    <row r="236" spans="1:82" s="42" customFormat="1" ht="15.6" x14ac:dyDescent="0.3">
      <c r="A236" s="221"/>
      <c r="B236" s="201">
        <v>6402</v>
      </c>
      <c r="C236" s="202" t="s">
        <v>297</v>
      </c>
      <c r="D236" s="122">
        <v>0</v>
      </c>
      <c r="E236" s="68">
        <v>30.4</v>
      </c>
      <c r="F236" s="196">
        <v>30.4</v>
      </c>
      <c r="G236" s="130">
        <f t="shared" si="16"/>
        <v>100</v>
      </c>
    </row>
    <row r="237" spans="1:82" s="42" customFormat="1" ht="16.2" thickBot="1" x14ac:dyDescent="0.35">
      <c r="A237" s="224"/>
      <c r="B237" s="224"/>
      <c r="C237" s="247"/>
      <c r="D237" s="248"/>
      <c r="E237" s="249"/>
      <c r="F237" s="250"/>
      <c r="G237" s="248"/>
    </row>
    <row r="238" spans="1:82" s="42" customFormat="1" ht="18.75" customHeight="1" thickTop="1" thickBot="1" x14ac:dyDescent="0.35">
      <c r="A238" s="239"/>
      <c r="B238" s="246"/>
      <c r="C238" s="241" t="s">
        <v>301</v>
      </c>
      <c r="D238" s="216">
        <f t="shared" ref="D238:F238" si="17">SUM(D230:D237)</f>
        <v>32067</v>
      </c>
      <c r="E238" s="217">
        <f t="shared" si="17"/>
        <v>32097.4</v>
      </c>
      <c r="F238" s="218">
        <f t="shared" si="17"/>
        <v>5060.5999999999995</v>
      </c>
      <c r="G238" s="130">
        <f t="shared" ref="G238" si="18">(F238/E238)*100</f>
        <v>15.7663860624225</v>
      </c>
    </row>
    <row r="239" spans="1:82" s="42" customFormat="1" ht="15.75" customHeight="1" x14ac:dyDescent="0.3">
      <c r="A239" s="46"/>
      <c r="B239" s="48"/>
      <c r="C239" s="184"/>
      <c r="D239" s="185"/>
      <c r="E239" s="185"/>
      <c r="F239" s="185"/>
      <c r="G239" s="185"/>
    </row>
    <row r="240" spans="1:82" s="42" customFormat="1" ht="15.75" customHeight="1" thickBot="1" x14ac:dyDescent="0.35">
      <c r="A240" s="46"/>
      <c r="B240" s="48"/>
      <c r="C240" s="184"/>
      <c r="D240" s="185"/>
      <c r="E240" s="185"/>
      <c r="F240" s="185"/>
      <c r="G240" s="185"/>
    </row>
    <row r="241" spans="1:82" s="46" customFormat="1" ht="15.75" customHeight="1" x14ac:dyDescent="0.3">
      <c r="A241" s="187" t="s">
        <v>56</v>
      </c>
      <c r="B241" s="188" t="s">
        <v>55</v>
      </c>
      <c r="C241" s="187" t="s">
        <v>53</v>
      </c>
      <c r="D241" s="187" t="s">
        <v>52</v>
      </c>
      <c r="E241" s="187" t="s">
        <v>52</v>
      </c>
      <c r="F241" s="92" t="s">
        <v>7</v>
      </c>
      <c r="G241" s="187" t="s">
        <v>195</v>
      </c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</row>
    <row r="242" spans="1:82" s="42" customFormat="1" ht="15.75" customHeight="1" thickBot="1" x14ac:dyDescent="0.35">
      <c r="A242" s="189"/>
      <c r="B242" s="190"/>
      <c r="C242" s="191"/>
      <c r="D242" s="192" t="s">
        <v>50</v>
      </c>
      <c r="E242" s="192" t="s">
        <v>49</v>
      </c>
      <c r="F242" s="89" t="s">
        <v>478</v>
      </c>
      <c r="G242" s="192" t="s">
        <v>196</v>
      </c>
    </row>
    <row r="243" spans="1:82" s="42" customFormat="1" ht="16.2" thickTop="1" x14ac:dyDescent="0.3">
      <c r="A243" s="193">
        <v>100</v>
      </c>
      <c r="B243" s="193"/>
      <c r="C243" s="138" t="s">
        <v>485</v>
      </c>
      <c r="D243" s="132"/>
      <c r="E243" s="131"/>
      <c r="F243" s="127"/>
      <c r="G243" s="132"/>
    </row>
    <row r="244" spans="1:82" s="42" customFormat="1" ht="15.6" x14ac:dyDescent="0.3">
      <c r="A244" s="138"/>
      <c r="B244" s="221"/>
      <c r="C244" s="138"/>
      <c r="D244" s="130"/>
      <c r="E244" s="129"/>
      <c r="F244" s="196"/>
      <c r="G244" s="130"/>
    </row>
    <row r="245" spans="1:82" s="42" customFormat="1" ht="15.6" hidden="1" x14ac:dyDescent="0.3">
      <c r="A245" s="138"/>
      <c r="B245" s="221"/>
      <c r="C245" s="138"/>
      <c r="D245" s="130"/>
      <c r="E245" s="129"/>
      <c r="F245" s="196"/>
      <c r="G245" s="130"/>
    </row>
    <row r="246" spans="1:82" s="42" customFormat="1" ht="15.6" x14ac:dyDescent="0.3">
      <c r="A246" s="221"/>
      <c r="B246" s="201">
        <v>2169</v>
      </c>
      <c r="C246" s="202" t="s">
        <v>302</v>
      </c>
      <c r="D246" s="122">
        <v>300</v>
      </c>
      <c r="E246" s="68">
        <v>300</v>
      </c>
      <c r="F246" s="196">
        <v>0</v>
      </c>
      <c r="G246" s="130">
        <f t="shared" ref="G246" si="19">(F246/E246)*100</f>
        <v>0</v>
      </c>
    </row>
    <row r="247" spans="1:82" s="42" customFormat="1" ht="15.6" hidden="1" x14ac:dyDescent="0.3">
      <c r="A247" s="221"/>
      <c r="B247" s="201">
        <v>6171</v>
      </c>
      <c r="C247" s="202" t="s">
        <v>303</v>
      </c>
      <c r="D247" s="122"/>
      <c r="E247" s="68"/>
      <c r="F247" s="67">
        <v>0</v>
      </c>
      <c r="G247" s="130" t="e">
        <f>(#REF!/E247)*100</f>
        <v>#REF!</v>
      </c>
    </row>
    <row r="248" spans="1:82" s="42" customFormat="1" ht="16.2" thickBot="1" x14ac:dyDescent="0.35">
      <c r="A248" s="224"/>
      <c r="B248" s="251"/>
      <c r="C248" s="252"/>
      <c r="D248" s="253"/>
      <c r="E248" s="118"/>
      <c r="F248" s="117"/>
      <c r="G248" s="130"/>
    </row>
    <row r="249" spans="1:82" s="42" customFormat="1" ht="18.75" customHeight="1" thickTop="1" thickBot="1" x14ac:dyDescent="0.35">
      <c r="A249" s="239"/>
      <c r="B249" s="246"/>
      <c r="C249" s="241" t="s">
        <v>304</v>
      </c>
      <c r="D249" s="216">
        <f t="shared" ref="D249:F249" si="20">SUM(D243:D248)</f>
        <v>300</v>
      </c>
      <c r="E249" s="217">
        <f t="shared" si="20"/>
        <v>300</v>
      </c>
      <c r="F249" s="218">
        <f t="shared" si="20"/>
        <v>0</v>
      </c>
      <c r="G249" s="130">
        <f t="shared" ref="G249" si="21">(F249/E249)*100</f>
        <v>0</v>
      </c>
    </row>
    <row r="250" spans="1:82" s="42" customFormat="1" ht="15.75" customHeight="1" x14ac:dyDescent="0.3">
      <c r="A250" s="46"/>
      <c r="B250" s="48"/>
      <c r="C250" s="184"/>
      <c r="D250" s="185"/>
      <c r="E250" s="185"/>
      <c r="F250" s="185"/>
      <c r="G250" s="185"/>
    </row>
    <row r="251" spans="1:82" s="42" customFormat="1" ht="15.75" customHeight="1" x14ac:dyDescent="0.3">
      <c r="A251" s="46"/>
      <c r="B251" s="48"/>
      <c r="C251" s="184"/>
      <c r="D251" s="185"/>
      <c r="E251" s="185"/>
      <c r="F251" s="185"/>
      <c r="G251" s="185"/>
    </row>
    <row r="252" spans="1:82" s="42" customFormat="1" ht="15.75" customHeight="1" thickBot="1" x14ac:dyDescent="0.3">
      <c r="B252" s="186"/>
    </row>
    <row r="253" spans="1:82" s="42" customFormat="1" ht="15.6" x14ac:dyDescent="0.3">
      <c r="A253" s="187" t="s">
        <v>56</v>
      </c>
      <c r="B253" s="188" t="s">
        <v>55</v>
      </c>
      <c r="C253" s="187" t="s">
        <v>53</v>
      </c>
      <c r="D253" s="187" t="s">
        <v>52</v>
      </c>
      <c r="E253" s="187" t="s">
        <v>52</v>
      </c>
      <c r="F253" s="92" t="s">
        <v>7</v>
      </c>
      <c r="G253" s="187" t="s">
        <v>195</v>
      </c>
    </row>
    <row r="254" spans="1:82" s="42" customFormat="1" ht="15.75" customHeight="1" thickBot="1" x14ac:dyDescent="0.35">
      <c r="A254" s="189"/>
      <c r="B254" s="190"/>
      <c r="C254" s="191"/>
      <c r="D254" s="192" t="s">
        <v>50</v>
      </c>
      <c r="E254" s="192" t="s">
        <v>49</v>
      </c>
      <c r="F254" s="89" t="s">
        <v>478</v>
      </c>
      <c r="G254" s="192" t="s">
        <v>196</v>
      </c>
    </row>
    <row r="255" spans="1:82" s="42" customFormat="1" ht="16.2" thickTop="1" x14ac:dyDescent="0.3">
      <c r="A255" s="193">
        <v>110</v>
      </c>
      <c r="B255" s="193"/>
      <c r="C255" s="199" t="s">
        <v>94</v>
      </c>
      <c r="D255" s="132"/>
      <c r="E255" s="131"/>
      <c r="F255" s="127"/>
      <c r="G255" s="132"/>
    </row>
    <row r="256" spans="1:82" s="42" customFormat="1" ht="15" customHeight="1" x14ac:dyDescent="0.3">
      <c r="A256" s="138"/>
      <c r="B256" s="221"/>
      <c r="C256" s="138"/>
      <c r="D256" s="130"/>
      <c r="E256" s="129"/>
      <c r="F256" s="196"/>
      <c r="G256" s="130"/>
    </row>
    <row r="257" spans="1:7" s="42" customFormat="1" ht="15" customHeight="1" x14ac:dyDescent="0.25">
      <c r="A257" s="134"/>
      <c r="B257" s="200">
        <v>6171</v>
      </c>
      <c r="C257" s="134" t="s">
        <v>423</v>
      </c>
      <c r="D257" s="122">
        <v>5</v>
      </c>
      <c r="E257" s="68">
        <v>5</v>
      </c>
      <c r="F257" s="127">
        <v>17.399999999999999</v>
      </c>
      <c r="G257" s="130">
        <f t="shared" ref="G257:G262" si="22">(F257/E257)*100</f>
        <v>347.99999999999994</v>
      </c>
    </row>
    <row r="258" spans="1:7" s="42" customFormat="1" ht="15" x14ac:dyDescent="0.25">
      <c r="A258" s="134"/>
      <c r="B258" s="200">
        <v>6310</v>
      </c>
      <c r="C258" s="134" t="s">
        <v>305</v>
      </c>
      <c r="D258" s="122">
        <v>932</v>
      </c>
      <c r="E258" s="68">
        <v>926.7</v>
      </c>
      <c r="F258" s="127">
        <v>141.19999999999999</v>
      </c>
      <c r="G258" s="130">
        <f t="shared" si="22"/>
        <v>15.236861983381891</v>
      </c>
    </row>
    <row r="259" spans="1:7" s="42" customFormat="1" ht="15" x14ac:dyDescent="0.25">
      <c r="A259" s="134"/>
      <c r="B259" s="200">
        <v>6399</v>
      </c>
      <c r="C259" s="134" t="s">
        <v>306</v>
      </c>
      <c r="D259" s="122">
        <v>14090</v>
      </c>
      <c r="E259" s="68">
        <v>14090</v>
      </c>
      <c r="F259" s="127">
        <v>3061.7</v>
      </c>
      <c r="G259" s="130">
        <f t="shared" si="22"/>
        <v>21.729595457771467</v>
      </c>
    </row>
    <row r="260" spans="1:7" s="42" customFormat="1" ht="18" hidden="1" customHeight="1" x14ac:dyDescent="0.25">
      <c r="A260" s="134"/>
      <c r="B260" s="200">
        <v>6402</v>
      </c>
      <c r="C260" s="134" t="s">
        <v>307</v>
      </c>
      <c r="D260" s="122">
        <v>0</v>
      </c>
      <c r="E260" s="68">
        <v>0</v>
      </c>
      <c r="F260" s="127">
        <v>0</v>
      </c>
      <c r="G260" s="130" t="e">
        <f t="shared" si="22"/>
        <v>#DIV/0!</v>
      </c>
    </row>
    <row r="261" spans="1:7" s="42" customFormat="1" ht="15" x14ac:dyDescent="0.25">
      <c r="A261" s="134"/>
      <c r="B261" s="200">
        <v>6409</v>
      </c>
      <c r="C261" s="134" t="s">
        <v>308</v>
      </c>
      <c r="D261" s="122">
        <v>0</v>
      </c>
      <c r="E261" s="68">
        <v>5.3</v>
      </c>
      <c r="F261" s="127">
        <v>2.2999999999999998</v>
      </c>
      <c r="G261" s="130">
        <f t="shared" si="22"/>
        <v>43.396226415094333</v>
      </c>
    </row>
    <row r="262" spans="1:7" s="44" customFormat="1" ht="15.75" customHeight="1" x14ac:dyDescent="0.3">
      <c r="A262" s="199"/>
      <c r="B262" s="193">
        <v>6409</v>
      </c>
      <c r="C262" s="199" t="s">
        <v>309</v>
      </c>
      <c r="D262" s="122">
        <v>13566</v>
      </c>
      <c r="E262" s="68">
        <v>13266</v>
      </c>
      <c r="F262" s="127">
        <v>0</v>
      </c>
      <c r="G262" s="130">
        <f t="shared" si="22"/>
        <v>0</v>
      </c>
    </row>
    <row r="263" spans="1:7" s="42" customFormat="1" ht="15.6" thickBot="1" x14ac:dyDescent="0.3">
      <c r="A263" s="226"/>
      <c r="B263" s="225"/>
      <c r="C263" s="226"/>
      <c r="D263" s="254"/>
      <c r="E263" s="255"/>
      <c r="F263" s="256"/>
      <c r="G263" s="254"/>
    </row>
    <row r="264" spans="1:7" s="42" customFormat="1" ht="18.75" customHeight="1" thickTop="1" thickBot="1" x14ac:dyDescent="0.35">
      <c r="A264" s="239"/>
      <c r="B264" s="246"/>
      <c r="C264" s="241" t="s">
        <v>310</v>
      </c>
      <c r="D264" s="257">
        <f t="shared" ref="D264:F264" si="23">SUM(D256:D262)</f>
        <v>28593</v>
      </c>
      <c r="E264" s="258">
        <f t="shared" si="23"/>
        <v>28293</v>
      </c>
      <c r="F264" s="259">
        <f t="shared" si="23"/>
        <v>3222.6</v>
      </c>
      <c r="G264" s="130">
        <f t="shared" ref="G264" si="24">(F264/E264)*100</f>
        <v>11.390096490297953</v>
      </c>
    </row>
    <row r="265" spans="1:7" s="42" customFormat="1" ht="18.75" customHeight="1" x14ac:dyDescent="0.3">
      <c r="A265" s="46"/>
      <c r="B265" s="48"/>
      <c r="C265" s="184"/>
      <c r="D265" s="185"/>
      <c r="E265" s="185"/>
      <c r="F265" s="185"/>
      <c r="G265" s="185"/>
    </row>
    <row r="266" spans="1:7" s="42" customFormat="1" ht="13.5" hidden="1" customHeight="1" x14ac:dyDescent="0.3">
      <c r="A266" s="46"/>
      <c r="B266" s="48"/>
      <c r="C266" s="184"/>
      <c r="D266" s="185"/>
      <c r="E266" s="185"/>
      <c r="F266" s="185"/>
      <c r="G266" s="185"/>
    </row>
    <row r="267" spans="1:7" s="42" customFormat="1" ht="13.5" hidden="1" customHeight="1" x14ac:dyDescent="0.3">
      <c r="A267" s="46"/>
      <c r="B267" s="48"/>
      <c r="C267" s="184"/>
      <c r="D267" s="185"/>
      <c r="E267" s="185"/>
      <c r="F267" s="185"/>
      <c r="G267" s="185"/>
    </row>
    <row r="268" spans="1:7" s="42" customFormat="1" ht="13.5" hidden="1" customHeight="1" x14ac:dyDescent="0.3">
      <c r="A268" s="46"/>
      <c r="B268" s="48"/>
      <c r="C268" s="184"/>
      <c r="D268" s="185"/>
      <c r="E268" s="185"/>
      <c r="F268" s="185"/>
      <c r="G268" s="185"/>
    </row>
    <row r="269" spans="1:7" s="42" customFormat="1" ht="13.5" hidden="1" customHeight="1" x14ac:dyDescent="0.3">
      <c r="A269" s="46"/>
      <c r="B269" s="48"/>
      <c r="C269" s="184"/>
      <c r="D269" s="185"/>
      <c r="E269" s="185"/>
      <c r="F269" s="185"/>
      <c r="G269" s="185"/>
    </row>
    <row r="270" spans="1:7" s="42" customFormat="1" ht="13.5" hidden="1" customHeight="1" x14ac:dyDescent="0.3">
      <c r="A270" s="46"/>
      <c r="B270" s="48"/>
      <c r="C270" s="184"/>
      <c r="D270" s="185"/>
      <c r="E270" s="185"/>
      <c r="F270" s="185"/>
      <c r="G270" s="185"/>
    </row>
    <row r="271" spans="1:7" s="42" customFormat="1" ht="16.5" customHeight="1" x14ac:dyDescent="0.3">
      <c r="A271" s="46"/>
      <c r="B271" s="48"/>
      <c r="C271" s="184"/>
      <c r="D271" s="185"/>
      <c r="E271" s="185"/>
      <c r="F271" s="185"/>
      <c r="G271" s="185"/>
    </row>
    <row r="272" spans="1:7" s="42" customFormat="1" ht="15.75" customHeight="1" thickBot="1" x14ac:dyDescent="0.35">
      <c r="A272" s="46"/>
      <c r="B272" s="48"/>
      <c r="C272" s="184"/>
      <c r="D272" s="185"/>
      <c r="E272" s="185"/>
      <c r="F272" s="185"/>
      <c r="G272" s="185"/>
    </row>
    <row r="273" spans="1:7" s="42" customFormat="1" ht="15.6" x14ac:dyDescent="0.3">
      <c r="A273" s="187" t="s">
        <v>56</v>
      </c>
      <c r="B273" s="188" t="s">
        <v>55</v>
      </c>
      <c r="C273" s="187" t="s">
        <v>53</v>
      </c>
      <c r="D273" s="187" t="s">
        <v>52</v>
      </c>
      <c r="E273" s="187" t="s">
        <v>52</v>
      </c>
      <c r="F273" s="92" t="s">
        <v>7</v>
      </c>
      <c r="G273" s="187" t="s">
        <v>195</v>
      </c>
    </row>
    <row r="274" spans="1:7" s="42" customFormat="1" ht="15.75" customHeight="1" thickBot="1" x14ac:dyDescent="0.35">
      <c r="A274" s="189"/>
      <c r="B274" s="190"/>
      <c r="C274" s="191"/>
      <c r="D274" s="192" t="s">
        <v>50</v>
      </c>
      <c r="E274" s="192" t="s">
        <v>49</v>
      </c>
      <c r="F274" s="89" t="s">
        <v>478</v>
      </c>
      <c r="G274" s="192" t="s">
        <v>196</v>
      </c>
    </row>
    <row r="275" spans="1:7" s="42" customFormat="1" ht="16.2" thickTop="1" x14ac:dyDescent="0.3">
      <c r="A275" s="193">
        <v>120</v>
      </c>
      <c r="B275" s="193"/>
      <c r="C275" s="123" t="s">
        <v>75</v>
      </c>
      <c r="D275" s="132"/>
      <c r="E275" s="131"/>
      <c r="F275" s="127"/>
      <c r="G275" s="132"/>
    </row>
    <row r="276" spans="1:7" s="42" customFormat="1" ht="15" customHeight="1" x14ac:dyDescent="0.3">
      <c r="A276" s="138"/>
      <c r="B276" s="221"/>
      <c r="C276" s="123"/>
      <c r="D276" s="130"/>
      <c r="E276" s="129"/>
      <c r="F276" s="196"/>
      <c r="G276" s="130"/>
    </row>
    <row r="277" spans="1:7" s="42" customFormat="1" ht="15" customHeight="1" x14ac:dyDescent="0.3">
      <c r="A277" s="138"/>
      <c r="B277" s="221"/>
      <c r="C277" s="123"/>
      <c r="D277" s="222"/>
      <c r="E277" s="223"/>
      <c r="F277" s="227"/>
      <c r="G277" s="130"/>
    </row>
    <row r="278" spans="1:7" s="42" customFormat="1" ht="15.6" x14ac:dyDescent="0.3">
      <c r="A278" s="138"/>
      <c r="B278" s="200">
        <v>1014</v>
      </c>
      <c r="C278" s="134" t="s">
        <v>424</v>
      </c>
      <c r="D278" s="122">
        <v>155</v>
      </c>
      <c r="E278" s="68">
        <v>155</v>
      </c>
      <c r="F278" s="227">
        <v>0</v>
      </c>
      <c r="G278" s="130">
        <f t="shared" ref="G278:G292" si="25">(F278/E278)*100</f>
        <v>0</v>
      </c>
    </row>
    <row r="279" spans="1:7" s="42" customFormat="1" ht="15.6" x14ac:dyDescent="0.3">
      <c r="A279" s="138"/>
      <c r="B279" s="200">
        <v>2310</v>
      </c>
      <c r="C279" s="134" t="s">
        <v>311</v>
      </c>
      <c r="D279" s="122">
        <v>20</v>
      </c>
      <c r="E279" s="68">
        <v>20</v>
      </c>
      <c r="F279" s="227">
        <v>0</v>
      </c>
      <c r="G279" s="130">
        <f t="shared" si="25"/>
        <v>0</v>
      </c>
    </row>
    <row r="280" spans="1:7" s="42" customFormat="1" ht="15" x14ac:dyDescent="0.25">
      <c r="A280" s="134"/>
      <c r="B280" s="200">
        <v>3313</v>
      </c>
      <c r="C280" s="134" t="s">
        <v>425</v>
      </c>
      <c r="D280" s="122">
        <v>95</v>
      </c>
      <c r="E280" s="68">
        <v>95</v>
      </c>
      <c r="F280" s="227">
        <v>0</v>
      </c>
      <c r="G280" s="130">
        <f t="shared" si="25"/>
        <v>0</v>
      </c>
    </row>
    <row r="281" spans="1:7" s="42" customFormat="1" ht="15" x14ac:dyDescent="0.25">
      <c r="A281" s="134"/>
      <c r="B281" s="200">
        <v>3412</v>
      </c>
      <c r="C281" s="134" t="s">
        <v>216</v>
      </c>
      <c r="D281" s="122">
        <v>9</v>
      </c>
      <c r="E281" s="68">
        <v>9</v>
      </c>
      <c r="F281" s="227">
        <v>0</v>
      </c>
      <c r="G281" s="130">
        <f t="shared" si="25"/>
        <v>0</v>
      </c>
    </row>
    <row r="282" spans="1:7" s="42" customFormat="1" ht="15" x14ac:dyDescent="0.25">
      <c r="A282" s="134"/>
      <c r="B282" s="200">
        <v>3612</v>
      </c>
      <c r="C282" s="134" t="s">
        <v>312</v>
      </c>
      <c r="D282" s="122">
        <v>7258</v>
      </c>
      <c r="E282" s="68">
        <v>7235</v>
      </c>
      <c r="F282" s="227">
        <v>757.6</v>
      </c>
      <c r="G282" s="130">
        <f t="shared" si="25"/>
        <v>10.4713199723566</v>
      </c>
    </row>
    <row r="283" spans="1:7" s="42" customFormat="1" ht="15" x14ac:dyDescent="0.25">
      <c r="A283" s="134"/>
      <c r="B283" s="200">
        <v>3613</v>
      </c>
      <c r="C283" s="134" t="s">
        <v>313</v>
      </c>
      <c r="D283" s="122">
        <v>7750</v>
      </c>
      <c r="E283" s="68">
        <v>7750</v>
      </c>
      <c r="F283" s="227">
        <v>1091</v>
      </c>
      <c r="G283" s="130">
        <f t="shared" si="25"/>
        <v>14.07741935483871</v>
      </c>
    </row>
    <row r="284" spans="1:7" s="42" customFormat="1" ht="15" x14ac:dyDescent="0.25">
      <c r="A284" s="134"/>
      <c r="B284" s="200">
        <v>3632</v>
      </c>
      <c r="C284" s="134" t="s">
        <v>221</v>
      </c>
      <c r="D284" s="122">
        <v>1838</v>
      </c>
      <c r="E284" s="68">
        <v>1838</v>
      </c>
      <c r="F284" s="227">
        <v>72.099999999999994</v>
      </c>
      <c r="G284" s="130">
        <f t="shared" si="25"/>
        <v>3.9227421109902063</v>
      </c>
    </row>
    <row r="285" spans="1:7" s="42" customFormat="1" ht="15" x14ac:dyDescent="0.25">
      <c r="A285" s="134"/>
      <c r="B285" s="200">
        <v>3634</v>
      </c>
      <c r="C285" s="134" t="s">
        <v>314</v>
      </c>
      <c r="D285" s="122">
        <v>1200</v>
      </c>
      <c r="E285" s="68">
        <v>1200</v>
      </c>
      <c r="F285" s="227">
        <v>0</v>
      </c>
      <c r="G285" s="130">
        <f t="shared" si="25"/>
        <v>0</v>
      </c>
    </row>
    <row r="286" spans="1:7" s="42" customFormat="1" ht="15" x14ac:dyDescent="0.25">
      <c r="A286" s="134"/>
      <c r="B286" s="200">
        <v>3639</v>
      </c>
      <c r="C286" s="134" t="s">
        <v>315</v>
      </c>
      <c r="D286" s="122">
        <v>3909</v>
      </c>
      <c r="E286" s="68">
        <v>3909</v>
      </c>
      <c r="F286" s="227">
        <v>105</v>
      </c>
      <c r="G286" s="130">
        <f t="shared" si="25"/>
        <v>2.6861089792785879</v>
      </c>
    </row>
    <row r="287" spans="1:7" s="42" customFormat="1" ht="15" hidden="1" customHeight="1" x14ac:dyDescent="0.25">
      <c r="A287" s="134"/>
      <c r="B287" s="200">
        <v>3639</v>
      </c>
      <c r="C287" s="134" t="s">
        <v>316</v>
      </c>
      <c r="D287" s="122">
        <v>0</v>
      </c>
      <c r="E287" s="68">
        <v>0</v>
      </c>
      <c r="F287" s="227">
        <v>0</v>
      </c>
      <c r="G287" s="130" t="e">
        <f t="shared" si="25"/>
        <v>#DIV/0!</v>
      </c>
    </row>
    <row r="288" spans="1:7" s="42" customFormat="1" ht="15" x14ac:dyDescent="0.25">
      <c r="A288" s="134"/>
      <c r="B288" s="200">
        <v>3639</v>
      </c>
      <c r="C288" s="134" t="s">
        <v>317</v>
      </c>
      <c r="D288" s="122">
        <v>10742</v>
      </c>
      <c r="E288" s="68">
        <v>10742</v>
      </c>
      <c r="F288" s="227">
        <v>205.7</v>
      </c>
      <c r="G288" s="130">
        <f t="shared" si="25"/>
        <v>1.9149134239433996</v>
      </c>
    </row>
    <row r="289" spans="1:7" s="42" customFormat="1" ht="15" x14ac:dyDescent="0.25">
      <c r="A289" s="134"/>
      <c r="B289" s="200">
        <v>3729</v>
      </c>
      <c r="C289" s="134" t="s">
        <v>318</v>
      </c>
      <c r="D289" s="122">
        <v>1</v>
      </c>
      <c r="E289" s="68">
        <v>1</v>
      </c>
      <c r="F289" s="227">
        <v>0</v>
      </c>
      <c r="G289" s="130">
        <f t="shared" si="25"/>
        <v>0</v>
      </c>
    </row>
    <row r="290" spans="1:7" s="42" customFormat="1" ht="15" x14ac:dyDescent="0.25">
      <c r="A290" s="231"/>
      <c r="B290" s="242">
        <v>4349</v>
      </c>
      <c r="C290" s="231" t="s">
        <v>319</v>
      </c>
      <c r="D290" s="122">
        <v>8</v>
      </c>
      <c r="E290" s="68">
        <v>8</v>
      </c>
      <c r="F290" s="227">
        <v>1.2</v>
      </c>
      <c r="G290" s="130">
        <f t="shared" si="25"/>
        <v>15</v>
      </c>
    </row>
    <row r="291" spans="1:7" s="42" customFormat="1" ht="15" x14ac:dyDescent="0.25">
      <c r="A291" s="231"/>
      <c r="B291" s="242">
        <v>4374</v>
      </c>
      <c r="C291" s="231" t="s">
        <v>467</v>
      </c>
      <c r="D291" s="122">
        <v>115</v>
      </c>
      <c r="E291" s="68">
        <v>138</v>
      </c>
      <c r="F291" s="227">
        <v>61.2</v>
      </c>
      <c r="G291" s="130">
        <f t="shared" si="25"/>
        <v>44.347826086956523</v>
      </c>
    </row>
    <row r="292" spans="1:7" s="42" customFormat="1" ht="15" x14ac:dyDescent="0.25">
      <c r="A292" s="231"/>
      <c r="B292" s="242">
        <v>5512</v>
      </c>
      <c r="C292" s="231" t="s">
        <v>407</v>
      </c>
      <c r="D292" s="122">
        <v>341</v>
      </c>
      <c r="E292" s="68">
        <v>341</v>
      </c>
      <c r="F292" s="227">
        <v>28.7</v>
      </c>
      <c r="G292" s="130">
        <f t="shared" si="25"/>
        <v>8.416422287390029</v>
      </c>
    </row>
    <row r="293" spans="1:7" s="42" customFormat="1" ht="15" hidden="1" x14ac:dyDescent="0.25">
      <c r="A293" s="231"/>
      <c r="B293" s="242">
        <v>6409</v>
      </c>
      <c r="C293" s="231" t="s">
        <v>320</v>
      </c>
      <c r="D293" s="122">
        <v>0</v>
      </c>
      <c r="E293" s="68">
        <v>0</v>
      </c>
      <c r="F293" s="227">
        <v>0</v>
      </c>
      <c r="G293" s="130" t="e">
        <f>(#REF!/E293)*100</f>
        <v>#REF!</v>
      </c>
    </row>
    <row r="294" spans="1:7" s="42" customFormat="1" ht="15" hidden="1" x14ac:dyDescent="0.25">
      <c r="A294" s="231"/>
      <c r="B294" s="242">
        <v>5599</v>
      </c>
      <c r="C294" s="231" t="s">
        <v>475</v>
      </c>
      <c r="D294" s="122">
        <v>0</v>
      </c>
      <c r="E294" s="68">
        <v>0</v>
      </c>
      <c r="F294" s="227">
        <v>0</v>
      </c>
      <c r="G294" s="130" t="e">
        <f>(#REF!/E294)*100</f>
        <v>#REF!</v>
      </c>
    </row>
    <row r="295" spans="1:7" s="42" customFormat="1" ht="15" customHeight="1" thickBot="1" x14ac:dyDescent="0.35">
      <c r="A295" s="224"/>
      <c r="B295" s="224"/>
      <c r="C295" s="247"/>
      <c r="D295" s="254"/>
      <c r="E295" s="255"/>
      <c r="F295" s="256"/>
      <c r="G295" s="254"/>
    </row>
    <row r="296" spans="1:7" s="42" customFormat="1" ht="18.75" customHeight="1" thickTop="1" thickBot="1" x14ac:dyDescent="0.35">
      <c r="A296" s="213"/>
      <c r="B296" s="246"/>
      <c r="C296" s="241" t="s">
        <v>321</v>
      </c>
      <c r="D296" s="257">
        <f t="shared" ref="D296:F296" si="26">SUM(D278:D293)</f>
        <v>33441</v>
      </c>
      <c r="E296" s="258">
        <f>SUM(E278:E295)</f>
        <v>33441</v>
      </c>
      <c r="F296" s="259">
        <f t="shared" si="26"/>
        <v>2322.4999999999991</v>
      </c>
      <c r="G296" s="130">
        <f t="shared" ref="G296" si="27">(F296/E296)*100</f>
        <v>6.9450674321940102</v>
      </c>
    </row>
    <row r="297" spans="1:7" s="42" customFormat="1" ht="15.75" customHeight="1" x14ac:dyDescent="0.3">
      <c r="A297" s="46"/>
      <c r="B297" s="48"/>
      <c r="C297" s="184"/>
      <c r="D297" s="185"/>
      <c r="E297" s="185"/>
      <c r="F297" s="185"/>
      <c r="G297" s="185"/>
    </row>
    <row r="298" spans="1:7" s="42" customFormat="1" ht="15.75" customHeight="1" x14ac:dyDescent="0.3">
      <c r="A298" s="46"/>
      <c r="B298" s="48"/>
      <c r="C298" s="184"/>
      <c r="D298" s="185"/>
      <c r="E298" s="185"/>
      <c r="F298" s="185"/>
      <c r="G298" s="185"/>
    </row>
    <row r="299" spans="1:7" s="42" customFormat="1" ht="15.75" customHeight="1" thickBot="1" x14ac:dyDescent="0.3"/>
    <row r="300" spans="1:7" s="42" customFormat="1" ht="15.6" x14ac:dyDescent="0.3">
      <c r="A300" s="187" t="s">
        <v>56</v>
      </c>
      <c r="B300" s="188" t="s">
        <v>55</v>
      </c>
      <c r="C300" s="187" t="s">
        <v>53</v>
      </c>
      <c r="D300" s="187" t="s">
        <v>52</v>
      </c>
      <c r="E300" s="187" t="s">
        <v>52</v>
      </c>
      <c r="F300" s="92" t="s">
        <v>7</v>
      </c>
      <c r="G300" s="187" t="s">
        <v>195</v>
      </c>
    </row>
    <row r="301" spans="1:7" s="42" customFormat="1" ht="15.75" customHeight="1" thickBot="1" x14ac:dyDescent="0.35">
      <c r="A301" s="189"/>
      <c r="B301" s="190"/>
      <c r="C301" s="191"/>
      <c r="D301" s="192" t="s">
        <v>50</v>
      </c>
      <c r="E301" s="192" t="s">
        <v>49</v>
      </c>
      <c r="F301" s="89" t="s">
        <v>478</v>
      </c>
      <c r="G301" s="192" t="s">
        <v>196</v>
      </c>
    </row>
    <row r="302" spans="1:7" s="42" customFormat="1" ht="38.25" customHeight="1" thickTop="1" thickBot="1" x14ac:dyDescent="0.35">
      <c r="A302" s="241"/>
      <c r="B302" s="260"/>
      <c r="C302" s="261" t="s">
        <v>322</v>
      </c>
      <c r="D302" s="262">
        <f>SUM(D61,D91,D154,D188,D196,D216,D238,D249,D264,D296)</f>
        <v>656233</v>
      </c>
      <c r="E302" s="262">
        <f t="shared" ref="E302:F302" si="28">SUM(E61,E91,E154,E188,E196,E216,E238,E249,E264,E296,)</f>
        <v>677113.5</v>
      </c>
      <c r="F302" s="262">
        <f t="shared" si="28"/>
        <v>76178.600000000006</v>
      </c>
      <c r="G302" s="267">
        <f t="shared" ref="G302" si="29">(F302/E302)*100</f>
        <v>11.250491978080484</v>
      </c>
    </row>
    <row r="303" spans="1:7" ht="15" x14ac:dyDescent="0.25">
      <c r="A303" s="51"/>
      <c r="B303" s="51"/>
      <c r="C303" s="51"/>
      <c r="D303" s="51"/>
      <c r="E303" s="51"/>
      <c r="F303" s="51"/>
      <c r="G303" s="51"/>
    </row>
    <row r="304" spans="1:7" ht="15" customHeight="1" x14ac:dyDescent="0.25">
      <c r="A304" s="51"/>
      <c r="B304" s="51"/>
      <c r="C304" s="51"/>
      <c r="D304" s="51"/>
      <c r="E304" s="51"/>
      <c r="F304" s="51"/>
      <c r="G304" s="51"/>
    </row>
    <row r="305" spans="1:7" ht="15" customHeight="1" x14ac:dyDescent="0.25">
      <c r="A305" s="51"/>
      <c r="B305" s="51"/>
      <c r="C305" s="51"/>
      <c r="D305" s="51"/>
      <c r="E305" s="51"/>
      <c r="F305" s="51"/>
      <c r="G305" s="51"/>
    </row>
    <row r="306" spans="1:7" ht="15" customHeight="1" x14ac:dyDescent="0.25">
      <c r="A306" s="51"/>
      <c r="B306" s="51"/>
      <c r="C306" s="50"/>
      <c r="D306" s="51"/>
      <c r="E306" s="51"/>
      <c r="F306" s="51"/>
      <c r="G306" s="266"/>
    </row>
    <row r="307" spans="1:7" ht="15" x14ac:dyDescent="0.25">
      <c r="A307" s="51"/>
      <c r="B307" s="51"/>
      <c r="C307" s="51"/>
      <c r="D307" s="51"/>
      <c r="E307" s="51"/>
      <c r="F307" s="51"/>
      <c r="G307" s="51"/>
    </row>
    <row r="308" spans="1:7" ht="15" x14ac:dyDescent="0.25">
      <c r="A308" s="51"/>
      <c r="B308" s="51"/>
      <c r="C308" s="51"/>
      <c r="D308" s="51"/>
      <c r="E308" s="51"/>
      <c r="F308" s="51"/>
      <c r="G308" s="51"/>
    </row>
    <row r="309" spans="1:7" ht="15" x14ac:dyDescent="0.25">
      <c r="A309" s="51"/>
      <c r="B309" s="51"/>
      <c r="C309" s="50"/>
      <c r="D309" s="51"/>
      <c r="E309" s="51"/>
      <c r="F309" s="51"/>
      <c r="G309" s="51"/>
    </row>
    <row r="310" spans="1:7" ht="15" x14ac:dyDescent="0.25">
      <c r="A310" s="51"/>
      <c r="B310" s="51"/>
      <c r="C310" s="51"/>
      <c r="D310" s="51"/>
      <c r="E310" s="51"/>
      <c r="F310" s="51"/>
      <c r="G310" s="51"/>
    </row>
    <row r="311" spans="1:7" ht="15" x14ac:dyDescent="0.25">
      <c r="A311" s="51"/>
      <c r="B311" s="51"/>
      <c r="C311" s="51"/>
      <c r="D311" s="51"/>
      <c r="E311" s="51"/>
      <c r="F311" s="51"/>
      <c r="G311" s="51"/>
    </row>
    <row r="312" spans="1:7" ht="15" x14ac:dyDescent="0.25">
      <c r="A312" s="51"/>
      <c r="B312" s="51"/>
      <c r="C312" s="51"/>
      <c r="D312" s="51"/>
      <c r="E312" s="51"/>
      <c r="F312" s="51"/>
      <c r="G312" s="51"/>
    </row>
    <row r="313" spans="1:7" ht="15" x14ac:dyDescent="0.25">
      <c r="A313" s="51"/>
      <c r="B313" s="51"/>
      <c r="C313" s="51"/>
      <c r="D313" s="51"/>
      <c r="E313" s="51"/>
      <c r="F313" s="51"/>
      <c r="G313" s="51"/>
    </row>
    <row r="314" spans="1:7" ht="15" x14ac:dyDescent="0.25">
      <c r="A314" s="51"/>
      <c r="B314" s="51"/>
      <c r="C314" s="51"/>
      <c r="D314" s="51"/>
      <c r="E314" s="51"/>
      <c r="F314" s="51"/>
      <c r="G314" s="51"/>
    </row>
    <row r="315" spans="1:7" ht="15" x14ac:dyDescent="0.25">
      <c r="A315" s="51"/>
      <c r="B315" s="51"/>
      <c r="C315" s="51"/>
      <c r="D315" s="51"/>
      <c r="E315" s="51"/>
      <c r="F315" s="51"/>
      <c r="G315" s="51"/>
    </row>
    <row r="316" spans="1:7" ht="15" x14ac:dyDescent="0.25">
      <c r="A316" s="51"/>
      <c r="B316" s="51"/>
      <c r="C316" s="51"/>
      <c r="D316" s="51"/>
      <c r="E316" s="51"/>
      <c r="F316" s="51"/>
      <c r="G316" s="51"/>
    </row>
    <row r="317" spans="1:7" ht="15" x14ac:dyDescent="0.25">
      <c r="A317" s="51"/>
      <c r="B317" s="51"/>
      <c r="C317" s="51"/>
      <c r="D317" s="51"/>
      <c r="E317" s="51"/>
      <c r="F317" s="51"/>
      <c r="G317" s="51"/>
    </row>
    <row r="318" spans="1:7" ht="15" x14ac:dyDescent="0.25">
      <c r="A318" s="51"/>
      <c r="B318" s="51"/>
      <c r="C318" s="51"/>
      <c r="D318" s="51"/>
      <c r="E318" s="51"/>
      <c r="F318" s="51"/>
      <c r="G318" s="51"/>
    </row>
    <row r="319" spans="1:7" ht="15" x14ac:dyDescent="0.25">
      <c r="A319" s="51"/>
      <c r="B319" s="51"/>
      <c r="C319" s="51"/>
      <c r="D319" s="51"/>
      <c r="E319" s="51"/>
      <c r="F319" s="51"/>
      <c r="G319" s="51"/>
    </row>
    <row r="320" spans="1:7" ht="15" x14ac:dyDescent="0.25">
      <c r="A320" s="51"/>
      <c r="B320" s="51"/>
      <c r="C320" s="51"/>
      <c r="D320" s="51"/>
      <c r="E320" s="51"/>
      <c r="F320" s="51"/>
      <c r="G320" s="51"/>
    </row>
    <row r="321" spans="1:7" ht="15" x14ac:dyDescent="0.25">
      <c r="A321" s="51"/>
      <c r="B321" s="51"/>
      <c r="C321" s="51"/>
      <c r="D321" s="51"/>
      <c r="E321" s="51"/>
      <c r="F321" s="51"/>
      <c r="G321" s="51"/>
    </row>
    <row r="322" spans="1:7" ht="15" x14ac:dyDescent="0.25">
      <c r="A322" s="51"/>
      <c r="B322" s="51"/>
      <c r="C322" s="51"/>
      <c r="D322" s="51"/>
      <c r="E322" s="51"/>
      <c r="F322" s="51"/>
      <c r="G322" s="51"/>
    </row>
    <row r="323" spans="1:7" ht="15" x14ac:dyDescent="0.25">
      <c r="A323" s="51"/>
      <c r="B323" s="51"/>
      <c r="C323" s="51"/>
      <c r="D323" s="51"/>
      <c r="E323" s="51"/>
      <c r="F323" s="51"/>
      <c r="G323" s="51"/>
    </row>
  </sheetData>
  <pageMargins left="0.19685039370078741" right="0.19685039370078741" top="0.27559055118110237" bottom="0.19685039370078741" header="0.31496062992125984" footer="0.35433070866141736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Doplň. ukaz. 2_2018 </vt:lpstr>
      <vt:lpstr>Město_příjmy</vt:lpstr>
      <vt:lpstr>Město_výdaje 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Otáhalová Ivana Bc.</cp:lastModifiedBy>
  <cp:lastPrinted>2018-03-14T14:54:47Z</cp:lastPrinted>
  <dcterms:created xsi:type="dcterms:W3CDTF">2017-03-15T06:48:16Z</dcterms:created>
  <dcterms:modified xsi:type="dcterms:W3CDTF">2018-03-14T14:55:10Z</dcterms:modified>
</cp:coreProperties>
</file>