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8\"/>
    </mc:Choice>
  </mc:AlternateContent>
  <bookViews>
    <workbookView xWindow="0" yWindow="0" windowWidth="24000" windowHeight="9135"/>
  </bookViews>
  <sheets>
    <sheet name="Doplň. ukaz. 11_2018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</sheets>
  <calcPr calcId="152511"/>
</workbook>
</file>

<file path=xl/calcChain.xml><?xml version="1.0" encoding="utf-8"?>
<calcChain xmlns="http://schemas.openxmlformats.org/spreadsheetml/2006/main">
  <c r="C39" i="5" l="1"/>
  <c r="E34" i="5"/>
  <c r="C34" i="5"/>
  <c r="C38" i="4"/>
  <c r="C29" i="4"/>
  <c r="G306" i="3" l="1"/>
  <c r="G300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68" i="3"/>
  <c r="G266" i="3"/>
  <c r="G265" i="3"/>
  <c r="G264" i="3"/>
  <c r="G263" i="3"/>
  <c r="G262" i="3"/>
  <c r="G261" i="3"/>
  <c r="G253" i="3"/>
  <c r="G250" i="3"/>
  <c r="G242" i="3"/>
  <c r="G240" i="3"/>
  <c r="G239" i="3"/>
  <c r="G238" i="3"/>
  <c r="G237" i="3"/>
  <c r="G236" i="3"/>
  <c r="G220" i="3"/>
  <c r="G216" i="3"/>
  <c r="G215" i="3"/>
  <c r="G214" i="3"/>
  <c r="G213" i="3"/>
  <c r="G212" i="3"/>
  <c r="G211" i="3"/>
  <c r="G210" i="3"/>
  <c r="G209" i="3"/>
  <c r="G200" i="3"/>
  <c r="G199" i="3"/>
  <c r="G192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58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93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63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47" i="2"/>
  <c r="H441" i="2"/>
  <c r="H439" i="2"/>
  <c r="H438" i="2"/>
  <c r="H437" i="2"/>
  <c r="H436" i="2"/>
  <c r="H435" i="2"/>
  <c r="H420" i="2"/>
  <c r="H409" i="2"/>
  <c r="H408" i="2"/>
  <c r="H405" i="2"/>
  <c r="H394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46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09" i="2"/>
  <c r="H307" i="2"/>
  <c r="H306" i="2"/>
  <c r="H305" i="2"/>
  <c r="H304" i="2"/>
  <c r="H303" i="2"/>
  <c r="H289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56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29" i="2"/>
  <c r="H227" i="2"/>
  <c r="H226" i="2"/>
  <c r="H225" i="2"/>
  <c r="H224" i="2"/>
  <c r="H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84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09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56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289" i="2" l="1"/>
  <c r="E63" i="3" l="1"/>
  <c r="F300" i="3"/>
  <c r="E300" i="3"/>
  <c r="D300" i="3"/>
  <c r="D19" i="1" l="1"/>
  <c r="D15" i="1"/>
  <c r="F409" i="2" l="1"/>
  <c r="E409" i="2"/>
  <c r="G409" i="2" l="1"/>
  <c r="F200" i="3" l="1"/>
  <c r="E200" i="3"/>
  <c r="D200" i="3"/>
  <c r="F289" i="2" l="1"/>
  <c r="F109" i="2"/>
  <c r="G229" i="2"/>
  <c r="E229" i="2"/>
  <c r="F229" i="2"/>
  <c r="G298" i="3" l="1"/>
  <c r="F18" i="1" l="1"/>
  <c r="F14" i="1"/>
  <c r="F13" i="1"/>
  <c r="F12" i="1"/>
  <c r="H254" i="2" l="1"/>
  <c r="H265" i="2" l="1"/>
  <c r="H264" i="2"/>
  <c r="H263" i="2"/>
  <c r="H287" i="2" l="1"/>
  <c r="E15" i="1" l="1"/>
  <c r="F15" i="1" s="1"/>
  <c r="D158" i="3" l="1"/>
  <c r="F63" i="3"/>
  <c r="D63" i="3"/>
  <c r="G43" i="3"/>
  <c r="G297" i="3"/>
  <c r="F268" i="3"/>
  <c r="E268" i="3"/>
  <c r="D268" i="3"/>
  <c r="F253" i="3"/>
  <c r="E253" i="3"/>
  <c r="D253" i="3"/>
  <c r="G251" i="3"/>
  <c r="F242" i="3"/>
  <c r="E242" i="3"/>
  <c r="D242" i="3"/>
  <c r="F220" i="3"/>
  <c r="E220" i="3"/>
  <c r="D220" i="3"/>
  <c r="G218" i="3"/>
  <c r="G217" i="3"/>
  <c r="F192" i="3"/>
  <c r="E192" i="3"/>
  <c r="D192" i="3"/>
  <c r="F158" i="3"/>
  <c r="F93" i="3"/>
  <c r="E93" i="3"/>
  <c r="D93" i="3"/>
  <c r="F60" i="3"/>
  <c r="E60" i="3"/>
  <c r="D60" i="3"/>
  <c r="H10" i="2"/>
  <c r="H11" i="2"/>
  <c r="E56" i="2"/>
  <c r="F56" i="2"/>
  <c r="G56" i="2"/>
  <c r="H64" i="2"/>
  <c r="H65" i="2"/>
  <c r="H66" i="2"/>
  <c r="H67" i="2"/>
  <c r="H68" i="2"/>
  <c r="H69" i="2"/>
  <c r="E109" i="2"/>
  <c r="G109" i="2"/>
  <c r="E184" i="2"/>
  <c r="F184" i="2"/>
  <c r="G184" i="2"/>
  <c r="H195" i="2"/>
  <c r="E218" i="2"/>
  <c r="F218" i="2"/>
  <c r="G218" i="2"/>
  <c r="E256" i="2"/>
  <c r="F256" i="2"/>
  <c r="G256" i="2"/>
  <c r="E289" i="2"/>
  <c r="E309" i="2"/>
  <c r="F309" i="2"/>
  <c r="G309" i="2"/>
  <c r="E346" i="2"/>
  <c r="F346" i="2"/>
  <c r="G346" i="2"/>
  <c r="E394" i="2"/>
  <c r="F394" i="2"/>
  <c r="G394" i="2"/>
  <c r="H440" i="2"/>
  <c r="E441" i="2"/>
  <c r="F441" i="2"/>
  <c r="G441" i="2"/>
  <c r="E446" i="2"/>
  <c r="E449" i="2"/>
  <c r="E455" i="2"/>
  <c r="E461" i="2"/>
  <c r="F461" i="2"/>
  <c r="G461" i="2"/>
  <c r="H461" i="2"/>
  <c r="E462" i="2"/>
  <c r="F462" i="2"/>
  <c r="G462" i="2"/>
  <c r="E463" i="2"/>
  <c r="F463" i="2"/>
  <c r="G463" i="2"/>
  <c r="H463" i="2"/>
  <c r="E464" i="2"/>
  <c r="F464" i="2"/>
  <c r="G464" i="2"/>
  <c r="H464" i="2"/>
  <c r="E467" i="2"/>
  <c r="F467" i="2"/>
  <c r="G467" i="2"/>
  <c r="H467" i="2"/>
  <c r="E468" i="2"/>
  <c r="F468" i="2"/>
  <c r="G468" i="2"/>
  <c r="H468" i="2"/>
  <c r="E469" i="2"/>
  <c r="F469" i="2"/>
  <c r="G469" i="2"/>
  <c r="H469" i="2"/>
  <c r="E470" i="2"/>
  <c r="F470" i="2"/>
  <c r="G470" i="2"/>
  <c r="H470" i="2"/>
  <c r="E473" i="2"/>
  <c r="E476" i="2" s="1"/>
  <c r="F473" i="2"/>
  <c r="F476" i="2" s="1"/>
  <c r="G473" i="2"/>
  <c r="G476" i="2" s="1"/>
  <c r="H473" i="2"/>
  <c r="H476" i="2" s="1"/>
  <c r="E474" i="2"/>
  <c r="F474" i="2"/>
  <c r="G474" i="2"/>
  <c r="H474" i="2"/>
  <c r="C19" i="1"/>
  <c r="E19" i="1"/>
  <c r="F19" i="1" s="1"/>
  <c r="C15" i="1"/>
  <c r="F11" i="1"/>
  <c r="G420" i="2" l="1"/>
  <c r="G466" i="2" s="1"/>
  <c r="D306" i="3"/>
  <c r="F420" i="2"/>
  <c r="F447" i="2" s="1"/>
  <c r="F306" i="3"/>
  <c r="E420" i="2"/>
  <c r="E447" i="2" s="1"/>
  <c r="E158" i="3"/>
  <c r="E306" i="3" s="1"/>
  <c r="G60" i="3"/>
  <c r="H462" i="2"/>
  <c r="F17" i="1"/>
  <c r="G447" i="2" l="1"/>
  <c r="F466" i="2"/>
  <c r="E466" i="2"/>
  <c r="H466" i="2"/>
</calcChain>
</file>

<file path=xl/sharedStrings.xml><?xml version="1.0" encoding="utf-8"?>
<sst xmlns="http://schemas.openxmlformats.org/spreadsheetml/2006/main" count="988" uniqueCount="605">
  <si>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</si>
  <si>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</si>
  <si>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</si>
  <si>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</si>
  <si>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</si>
  <si>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</si>
  <si>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</si>
  <si>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</si>
  <si>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</si>
  <si>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</si>
  <si>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</si>
  <si>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</si>
  <si>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</si>
  <si>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</si>
  <si>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</si>
  <si>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</si>
  <si>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</si>
  <si>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</si>
  <si>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</si>
  <si>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</si>
  <si>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</si>
  <si>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</si>
  <si>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</si>
  <si>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</si>
  <si>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</si>
  <si>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</si>
  <si>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</si>
  <si>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</si>
  <si>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</si>
  <si>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</si>
  <si>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</si>
  <si>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</si>
  <si>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</si>
  <si>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</si>
  <si>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</si>
  <si>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</si>
  <si>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</si>
  <si>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</si>
  <si>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</si>
  <si>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</si>
  <si>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</si>
  <si>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</si>
  <si>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</si>
  <si>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</si>
  <si>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</si>
  <si>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</si>
  <si>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</si>
  <si>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</si>
  <si>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</si>
  <si>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</si>
  <si>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</si>
  <si>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</si>
  <si>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</si>
  <si>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</si>
  <si>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</si>
  <si>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</si>
  <si>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</si>
  <si>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</si>
  <si>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</si>
  <si>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</si>
  <si>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</si>
  <si>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</si>
  <si>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</si>
  <si>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</si>
  <si>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</si>
  <si>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</si>
  <si>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</si>
  <si>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</si>
  <si>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</si>
  <si>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</si>
  <si>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</si>
  <si>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</si>
  <si>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</si>
  <si>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</si>
  <si>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</si>
  <si>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</si>
  <si>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</si>
  <si>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</si>
  <si>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</si>
  <si>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</si>
  <si>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</si>
  <si>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</si>
  <si>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</si>
  <si>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</si>
  <si>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</si>
  <si>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</si>
  <si>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</si>
  <si>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</si>
  <si>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</si>
  <si>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</si>
  <si>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</si>
  <si>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</si>
  <si>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</si>
  <si>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</si>
  <si>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</si>
  <si>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</si>
  <si>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</si>
  <si>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</si>
  <si>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</si>
  <si>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</si>
  <si>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</si>
  <si>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</si>
  <si>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</si>
  <si>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</si>
  <si>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</si>
  <si>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</si>
  <si>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</si>
  <si>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</si>
  <si>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</si>
  <si>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</si>
  <si>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</si>
  <si>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</si>
  <si>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</si>
  <si>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</si>
  <si>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</si>
  <si>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</si>
  <si>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</si>
  <si>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</si>
  <si>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</si>
  <si>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</si>
  <si>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</si>
  <si>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</si>
  <si>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</si>
  <si>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</si>
  <si>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</si>
  <si>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</si>
  <si>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</si>
  <si>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</si>
  <si>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</si>
  <si>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</si>
  <si>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</si>
  <si>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</si>
  <si>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</si>
  <si>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</si>
  <si>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</si>
  <si>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</si>
  <si>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</si>
  <si>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</si>
  <si>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</si>
  <si>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</si>
  <si>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</si>
  <si>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</si>
  <si>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</si>
  <si>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</si>
  <si>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</si>
  <si>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</si>
  <si>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</si>
  <si>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</si>
  <si>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</si>
  <si>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</si>
  <si>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</si>
  <si>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</si>
  <si>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</si>
  <si>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</si>
  <si>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</si>
  <si>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</si>
  <si>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</si>
  <si>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</si>
  <si>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</si>
  <si>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</si>
  <si>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</si>
  <si>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</si>
  <si>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</si>
  <si>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</si>
  <si>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</si>
  <si>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</si>
  <si>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</si>
  <si>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</si>
  <si>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</si>
  <si>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</si>
  <si>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</si>
  <si>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</si>
  <si>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</si>
  <si>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</si>
  <si>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</si>
  <si>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</si>
  <si>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</si>
  <si>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</si>
  <si>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</si>
  <si>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</si>
  <si>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</si>
  <si>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</si>
  <si>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</si>
  <si>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</si>
  <si>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</si>
  <si>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</si>
  <si>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</si>
  <si>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</si>
  <si>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</si>
  <si>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</si>
  <si>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</si>
  <si>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</si>
  <si>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</si>
  <si>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</si>
  <si>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</si>
  <si>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</si>
  <si>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</si>
  <si>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</si>
  <si>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</si>
  <si>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</si>
  <si>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</si>
  <si>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</si>
  <si>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</si>
  <si>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</si>
  <si>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</si>
  <si>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</si>
  <si>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</si>
  <si>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</si>
  <si>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</si>
  <si>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</si>
  <si>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</si>
  <si>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</si>
  <si>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</si>
  <si>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</si>
  <si>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</si>
  <si>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</si>
  <si>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</si>
  <si>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</si>
  <si>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</si>
  <si>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</si>
  <si>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</si>
  <si>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</si>
  <si>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</si>
  <si>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</si>
  <si>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</si>
  <si>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</si>
  <si>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</si>
  <si>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</si>
  <si>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</si>
  <si>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</si>
  <si>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</si>
  <si>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</si>
  <si>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</si>
  <si>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</si>
  <si>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</si>
  <si>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</si>
  <si>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</si>
  <si>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</si>
  <si>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</si>
  <si>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</si>
  <si>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</si>
  <si>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</si>
  <si>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</si>
  <si>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</si>
  <si>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</si>
  <si>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</si>
  <si>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</si>
  <si>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</si>
  <si>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</si>
  <si>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</si>
  <si>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</si>
  <si>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</si>
  <si>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</si>
  <si>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</si>
  <si>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</si>
  <si>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</si>
  <si>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</si>
  <si>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</si>
  <si>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</si>
  <si>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</si>
  <si>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</si>
  <si>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</si>
  <si>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</si>
  <si>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</si>
  <si>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</si>
  <si>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</si>
  <si>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</si>
  <si>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</si>
  <si>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</si>
  <si>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</si>
  <si>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</si>
  <si>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</si>
  <si>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</si>
  <si>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</si>
  <si>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</si>
  <si>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</si>
  <si>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</si>
  <si>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</si>
  <si>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</si>
  <si>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</si>
  <si>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</si>
  <si>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</si>
  <si>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</si>
  <si>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</si>
  <si>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</si>
  <si>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</si>
  <si>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</si>
  <si>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</si>
  <si>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</si>
  <si>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</si>
  <si>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</si>
  <si>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</si>
  <si>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</si>
  <si>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</si>
  <si>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</si>
  <si>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</si>
  <si>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</si>
  <si>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</si>
  <si>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</si>
  <si>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</si>
  <si>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</si>
  <si>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</si>
  <si>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</si>
  <si>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</si>
  <si>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</si>
  <si>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</si>
  <si>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</si>
  <si>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</si>
  <si>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</si>
  <si>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</si>
  <si>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</si>
  <si>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</si>
  <si>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</si>
  <si>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</si>
  <si>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</si>
  <si>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</si>
  <si>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</si>
  <si>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</si>
  <si>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</si>
  <si>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</si>
  <si>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</si>
  <si>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</si>
  <si>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</si>
  <si>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</si>
  <si>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</si>
  <si>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</si>
  <si>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</si>
  <si>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</si>
  <si>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</si>
  <si>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</si>
  <si>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</si>
  <si>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</si>
  <si>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</si>
  <si>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</si>
  <si>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</si>
  <si>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</si>
  <si>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</si>
  <si>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</si>
  <si>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</si>
  <si>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</si>
  <si>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</si>
  <si>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</si>
  <si>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</si>
  <si>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</si>
  <si>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</si>
  <si>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</si>
  <si>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</si>
  <si>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</si>
  <si>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</si>
  <si>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</si>
  <si>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</si>
  <si>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</si>
  <si>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</si>
  <si>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</si>
  <si>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</si>
  <si>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</si>
  <si>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</si>
  <si>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</si>
  <si>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</si>
  <si>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</si>
  <si>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</si>
  <si>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</si>
  <si>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</si>
  <si>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</si>
  <si>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</si>
  <si>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</si>
  <si>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</si>
  <si>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</si>
  <si>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</si>
  <si>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</si>
  <si>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</si>
  <si>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</si>
  <si>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</si>
  <si>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</si>
  <si>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</si>
  <si>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</si>
  <si>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</si>
  <si>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</si>
  <si>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</si>
  <si>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</si>
  <si>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</si>
  <si>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</si>
  <si>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</si>
  <si>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</si>
  <si>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</si>
  <si>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</si>
  <si>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</si>
  <si>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</si>
  <si>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</si>
  <si>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</si>
  <si>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</si>
  <si>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</si>
  <si>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</si>
  <si>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</si>
  <si>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</si>
  <si>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</si>
  <si>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</si>
  <si>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</si>
  <si>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</si>
  <si>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</si>
  <si>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</si>
  <si>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</si>
  <si>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</si>
  <si>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</si>
  <si>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</si>
  <si>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</si>
  <si>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</si>
  <si>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</si>
  <si>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</si>
  <si>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</si>
  <si>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</si>
  <si>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</si>
  <si>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</si>
  <si>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</si>
  <si>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</si>
  <si>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</si>
  <si>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</si>
  <si>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</si>
  <si>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</si>
  <si>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</si>
  <si>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</si>
  <si>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</si>
  <si>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</si>
  <si>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</si>
  <si>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</si>
  <si>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</si>
  <si>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</si>
  <si>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</si>
  <si>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</si>
  <si>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</si>
  <si>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</si>
  <si>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</si>
  <si>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</si>
  <si>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</si>
  <si>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</si>
  <si>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</si>
  <si>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</si>
  <si>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</si>
  <si>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</si>
  <si>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</si>
  <si>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</si>
  <si>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</si>
  <si>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</si>
  <si>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</si>
  <si>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</si>
  <si>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</si>
  <si>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</si>
  <si>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</si>
  <si>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</si>
  <si>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</si>
  <si>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</si>
  <si>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</si>
  <si>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</si>
  <si>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</si>
  <si>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</si>
  <si>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</si>
  <si>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</si>
  <si>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</si>
  <si>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</si>
  <si>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</si>
  <si>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</si>
  <si>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</si>
  <si>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</si>
  <si>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</si>
  <si>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</si>
  <si>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</si>
  <si>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</si>
  <si>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</si>
  <si>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</si>
  <si>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</si>
  <si>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1-11/2018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</si>
  <si>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</si>
  <si>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</si>
  <si>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</si>
  <si>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</si>
  <si>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</si>
  <si>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</si>
  <si>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</si>
  <si>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</si>
  <si>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</si>
  <si>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</si>
  <si>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</si>
  <si>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</si>
  <si>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</si>
  <si>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</si>
  <si>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</si>
  <si>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</si>
  <si>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</si>
  <si>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</si>
  <si>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</si>
  <si>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</si>
  <si>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</si>
  <si>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</si>
  <si>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</si>
  <si>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</si>
  <si>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</si>
  <si>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</si>
  <si>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>Přijaté neinv. dary</t>
  </si>
  <si>
    <t>Sankční poplatky-Ostat. záležitosti pozemních komunikací</t>
  </si>
  <si>
    <t>Ost. výdaje související se soc. poradenstvím</t>
  </si>
  <si>
    <t>Sankční platby přijaté od jiných subjektů -silnice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</si>
  <si>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</si>
  <si>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</si>
  <si>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</si>
  <si>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</si>
  <si>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</si>
  <si>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</si>
  <si>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Ostatní přijaté vratky transferů- ZŠ Kupkova1</t>
  </si>
  <si>
    <t>Přijaté nekapitálové příspěvky - Ost. správa v prům., obch.,stav. a službách</t>
  </si>
  <si>
    <t xml:space="preserve">Cestovní ruch  </t>
  </si>
  <si>
    <t>Ostat. neinv. přij. transfery ze SR (Boží muka, CH.n.V.)</t>
  </si>
  <si>
    <t>Ostat. neinv. přij. transfery ze SR + EU (Parkovací dům pro kola)</t>
  </si>
  <si>
    <t>Ostat. investič. přij. transf. ze SR + EU (Parkovací dům pro kla)</t>
  </si>
  <si>
    <t>Výkon sociální práce</t>
  </si>
  <si>
    <t>Volby do zastupitelstev ÚSC</t>
  </si>
  <si>
    <t>Ost. neinvest. přij. transfery ze SR - OPZ-VPP</t>
  </si>
  <si>
    <t>Ost. neinvest. přij. transfery ze SR-prior. osa 3</t>
  </si>
  <si>
    <t>Přijaté nekapitál. přísp. a náhrady - péče o vzhled obcí a veř. Zeleň</t>
  </si>
  <si>
    <t>Ost. inv. příjmy - domovy pro osoby se zdr. post. a se zvl. režimem</t>
  </si>
  <si>
    <t>Příjmy z prodeje krát. a drobného dlouhod. majetku - Činnost místní správy</t>
  </si>
  <si>
    <t>Příjmy z prodeje akcií</t>
  </si>
  <si>
    <t>Neinv. přijaté transf. od mez. Institucí (Památník svornosti)</t>
  </si>
  <si>
    <t>Investič. přij. transf. od mezinárod. instit. (Památník svornosti)</t>
  </si>
  <si>
    <t>Příjmy z prodeje ost. hmotného dlouh. majetku</t>
  </si>
  <si>
    <t>Přijaté nekapitál. přísp. a náhrady - ostat. zál.  bydlení, kom. sl. a rozv.</t>
  </si>
  <si>
    <t>Přijaté nekapitál. přísp. a náhrady - využív. a zneškod. komun. odpadů</t>
  </si>
  <si>
    <t xml:space="preserve">                    Tabulka doplňujících ukazatelů za období 11/2018</t>
  </si>
  <si>
    <t>Sankční platby přijaté od jin. subj  - čin. místní správy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</si>
  <si>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</si>
  <si>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</si>
  <si>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</si>
  <si>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</si>
  <si>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</si>
  <si>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</si>
  <si>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</si>
  <si>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</si>
  <si>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Provozní náklady pro SPOD a sociální práci</t>
  </si>
  <si>
    <t>050 OSVŠ</t>
  </si>
  <si>
    <t xml:space="preserve">Vrácení zapůjčené rezervy na provozní náklady pro SPOD </t>
  </si>
  <si>
    <t>MSK Břeclav s.r.o. peněžitý příplatek k zákl. kapitálu (ZM č. 26 - 11.6.2018)</t>
  </si>
  <si>
    <t>Stezky hráze splav-Stará Břeclav-Vídeňský most-Bratislavský most</t>
  </si>
  <si>
    <t>020 ORS</t>
  </si>
  <si>
    <t>Automatické parkovací zař. pro kola</t>
  </si>
  <si>
    <t>Výměna vzduchotechniky MŠ Osvobození</t>
  </si>
  <si>
    <t>Navýšení závazného ukazatele na provoz (na mzdové prostředky - školní psycholožka) ZŠ a MŠ Kupkova 1  -  RM.č. 84</t>
  </si>
  <si>
    <t>Projekt ,,Asistent prevence kriminality" - pokrytí provozních nákladů</t>
  </si>
  <si>
    <t>090 MP</t>
  </si>
  <si>
    <t>Úprava závazného ukazatele dle rozpisu JmK- souhrnný fin. vztah - snížení rozpočtu příjmu</t>
  </si>
  <si>
    <t>Projekt ,,Forenzní identifikační značení kol 2018" nákup značících sad + roční poplatek Refiz</t>
  </si>
  <si>
    <t>Navýšení závazného ukazatele na provoz u p.o. Tereza - (ZM č. 26 ze dne 11.6.2018)</t>
  </si>
  <si>
    <t>Nákup inventáře (skříní) do budovy KD ve Staré Břeclavi</t>
  </si>
  <si>
    <t>Inv. akce Břeclav – ul. Pěšina,Herbenova, chodník a obnova veřejného osvětlení</t>
  </si>
  <si>
    <t>Projekt ,,Komplexní podpora soc. začleňování města Břeclav" (RM č. 93)</t>
  </si>
  <si>
    <t>vrácení zapůjčené rezervy na provozní náklady soc. práce</t>
  </si>
  <si>
    <t>Finanční dar na realizaci projektu soc. automobil pro REMEDIA PLUS, z.ú.(ZM č. 28, 10.9.2018)</t>
  </si>
  <si>
    <t>Prohloubení studny u zámečku Pohansko</t>
  </si>
  <si>
    <t>Navýšení závazného ukazatele rozpočtu na provoz (krytí navýšených odpisů NDHIM - PO Tereza Břeclav) RM č. 94</t>
  </si>
  <si>
    <t>Kalibrace parkovacích automatů</t>
  </si>
  <si>
    <t>Pořízení a pronájem kanc. Kontejnerů pro DS</t>
  </si>
  <si>
    <t>Projektová dokumetace na zavedení úsekového měření rychlosti</t>
  </si>
  <si>
    <t>Uložení odvodu PO Domov seniorů (Pořízení a pronájem kanc. Kontejnerů pro DS)</t>
  </si>
  <si>
    <t>Stav k 30.11.2018</t>
  </si>
  <si>
    <t>Dosud neprovedené změny rozpočtu - rezervováno</t>
  </si>
  <si>
    <t>napojení na záložní zdroj MP</t>
  </si>
  <si>
    <t>studie- zajištění alternativního propojení Břeclav-Poštorná</t>
  </si>
  <si>
    <t>navýšení závazného ukazatele na provoz u přísp. org. Tereza (saunový svět)</t>
  </si>
  <si>
    <t>navýšení rozpočtu na pol. úroky z úvěru</t>
  </si>
  <si>
    <t>ZAPOJENÍ PROSTŘEDKŮ TŘ. 8 - FINANCOVÁNÍ (pol. 8115 u ORJ 110 OEK)</t>
  </si>
  <si>
    <t xml:space="preserve">    (v tis. Kč)</t>
  </si>
  <si>
    <t>Poznámka</t>
  </si>
  <si>
    <t xml:space="preserve">Schválený rozpočet 2018 - změna stavu peněž. prostř. na bank. účtech - zapojení do rozpočtu </t>
  </si>
  <si>
    <t>1.</t>
  </si>
  <si>
    <t>Vratka nevyčerpaných účel. prostř. (výkon sociální práce, OSPOD,volba prezidenta, volby do Posl. sněmovny)</t>
  </si>
  <si>
    <t>030 OKT</t>
  </si>
  <si>
    <t>Vratka nevyčerpaných účel. prostř. (projekt Asistent Prevence Kriminality a Domovník-Preventista)</t>
  </si>
  <si>
    <t>Nedofinancované akce r. 2017</t>
  </si>
  <si>
    <t>Prostředky převedené z návrhu rozpočtu 2018 p.o. Tereza Břeclav</t>
  </si>
  <si>
    <t>Přívěsný vozík pro JSDH, diskové pole, IP telefony, el. energie a teplo (kino Koruna)</t>
  </si>
  <si>
    <t>Nákup komponent pro servrovnu MP</t>
  </si>
  <si>
    <t>Financování dotací v rámci vyhlášeného dotačního titulu r. 2018</t>
  </si>
  <si>
    <t>Snížení závazného ukazatele rozpočtu (tech. služby) PO Tereza břeclav (ZM. č. 25)</t>
  </si>
  <si>
    <t>nákup hlídkového automobilu pro Městskou Policii Břeclav</t>
  </si>
  <si>
    <t>Platba daní a poplatků státnímu rozpočtu - navýšení DPH</t>
  </si>
  <si>
    <t>Financování inv. akcí (zámeček Pohansko, saunové centrum, úprava předprostoru Českých drah)</t>
  </si>
  <si>
    <t>Stezky hráze Vídeňský - Bratislavský most a autobusové přístřešky - dotace z JmK r.z 2017,</t>
  </si>
  <si>
    <t>DPS - výměna van v bytech za sprchové kouty</t>
  </si>
  <si>
    <t>Zpracování dopr. části zadávací dokumentace pro výběr. řízení na výběr dopravce - městská dopr. ve městě Břeclavi.</t>
  </si>
  <si>
    <t xml:space="preserve">Snížení provozních prostředků na platy zaměstnanců </t>
  </si>
  <si>
    <t>Oprava a ostranění havarijního stavu odvodu dešťové vody</t>
  </si>
  <si>
    <t>Projekt ,,Domovník-preventista" - pokrytí provozních nákladů</t>
  </si>
  <si>
    <t>Inv. akce Automatické parkovací zař. pro kola (ZM č. 11, RM č. 71)</t>
  </si>
  <si>
    <t>Odvod do rozpočtu zřizovatele - Domov seniorů (RM č. 88 ze dne 13.6.2018)</t>
  </si>
  <si>
    <t>Kamerový systém - parkoviště za nemocnicí (RM č. 90 ze dne 11.7.2018)</t>
  </si>
  <si>
    <t>Odvod do rozpočtu zřizovatele - Domov seniorů (RM č. 86 ze dne 16.5.2018)</t>
  </si>
  <si>
    <t>Zřízení optických vláken v rámci projektu rozšíření MKDS 2018</t>
  </si>
  <si>
    <t>Inv. akce - Břeclav – ul. Pěšina,Herbenova, chodník a obnova veřejného osvětlení (RM č. 89 ze dne 27.6.2018)</t>
  </si>
  <si>
    <t>Inv. akce - oprava lapolu na na odtoku z výdejny jídla MěÚ Břeclav (ZM č. 26)</t>
  </si>
  <si>
    <t>Domov seniorů - přístavba kuchyně - demolice stávajicích objektů (RM č. 91)</t>
  </si>
  <si>
    <t xml:space="preserve">Platba daní a poplatků státnímu rozpočtu - navýšení DPH (přenesená daňová povinnost) </t>
  </si>
  <si>
    <t>DS-demolice stávajiích objektů (vrácení z částky roz. krytí z  8115 - 6 967,30 byla vysoutěžena nižší částky)</t>
  </si>
  <si>
    <t xml:space="preserve"> Projekt Rozšíření MKDS 2018 (RM č. 95 - po obdržení dotace 339,50 bude vráceno zpět na 8115)</t>
  </si>
  <si>
    <t>0902 MP</t>
  </si>
  <si>
    <t>Projekt ,, Komplexní podpora soc. začleňování města Břeclav 2018-2021" (RM č. 81)</t>
  </si>
  <si>
    <t>Součet dosud neprovedených změn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</si>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</sst>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</cellStyleXfs>
  <cellXfs count="3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0" fontId="0" fillId="0" borderId="18" xfId="0" applyBorder="1"/>
    <xf numFmtId="0" fontId="5" fillId="0" borderId="19" xfId="0" applyFont="1" applyBorder="1"/>
    <xf numFmtId="4" fontId="5" fillId="0" borderId="8" xfId="0" applyNumberFormat="1" applyFont="1" applyBorder="1"/>
    <xf numFmtId="0" fontId="5" fillId="0" borderId="20" xfId="0" applyFont="1" applyFill="1" applyBorder="1"/>
    <xf numFmtId="4" fontId="4" fillId="0" borderId="17" xfId="0" applyNumberFormat="1" applyFont="1" applyFill="1" applyBorder="1"/>
    <xf numFmtId="0" fontId="0" fillId="0" borderId="21" xfId="0" applyBorder="1"/>
    <xf numFmtId="4" fontId="5" fillId="0" borderId="17" xfId="0" applyNumberFormat="1" applyFont="1" applyFill="1" applyBorder="1"/>
    <xf numFmtId="0" fontId="0" fillId="0" borderId="22" xfId="0" applyBorder="1"/>
    <xf numFmtId="0" fontId="5" fillId="0" borderId="23" xfId="0" applyFont="1" applyBorder="1"/>
    <xf numFmtId="4" fontId="5" fillId="0" borderId="24" xfId="0" applyNumberFormat="1" applyFont="1" applyFill="1" applyBorder="1"/>
    <xf numFmtId="0" fontId="0" fillId="0" borderId="25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6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7" xfId="0" applyNumberFormat="1" applyFont="1" applyFill="1" applyBorder="1"/>
    <xf numFmtId="4" fontId="8" fillId="3" borderId="27" xfId="0" applyNumberFormat="1" applyFont="1" applyFill="1" applyBorder="1"/>
    <xf numFmtId="4" fontId="8" fillId="4" borderId="27" xfId="0" applyNumberFormat="1" applyFont="1" applyFill="1" applyBorder="1"/>
    <xf numFmtId="0" fontId="8" fillId="0" borderId="24" xfId="0" applyFont="1" applyFill="1" applyBorder="1"/>
    <xf numFmtId="0" fontId="14" fillId="0" borderId="27" xfId="0" applyFont="1" applyFill="1" applyBorder="1"/>
    <xf numFmtId="4" fontId="14" fillId="0" borderId="28" xfId="0" applyNumberFormat="1" applyFont="1" applyFill="1" applyBorder="1"/>
    <xf numFmtId="4" fontId="14" fillId="3" borderId="28" xfId="0" applyNumberFormat="1" applyFont="1" applyFill="1" applyBorder="1"/>
    <xf numFmtId="4" fontId="14" fillId="4" borderId="28" xfId="0" applyNumberFormat="1" applyFont="1" applyFill="1" applyBorder="1"/>
    <xf numFmtId="0" fontId="14" fillId="0" borderId="15" xfId="0" applyFont="1" applyFill="1" applyBorder="1"/>
    <xf numFmtId="0" fontId="14" fillId="0" borderId="28" xfId="0" applyFont="1" applyFill="1" applyBorder="1"/>
    <xf numFmtId="4" fontId="14" fillId="3" borderId="26" xfId="0" applyNumberFormat="1" applyFont="1" applyFill="1" applyBorder="1"/>
    <xf numFmtId="4" fontId="14" fillId="4" borderId="26" xfId="0" applyNumberFormat="1" applyFont="1" applyFill="1" applyBorder="1"/>
    <xf numFmtId="0" fontId="14" fillId="0" borderId="11" xfId="0" applyFont="1" applyFill="1" applyBorder="1"/>
    <xf numFmtId="0" fontId="14" fillId="0" borderId="26" xfId="0" applyFont="1" applyFill="1" applyBorder="1"/>
    <xf numFmtId="4" fontId="14" fillId="0" borderId="29" xfId="0" applyNumberFormat="1" applyFont="1" applyFill="1" applyBorder="1"/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4" fontId="14" fillId="0" borderId="30" xfId="0" applyNumberFormat="1" applyFont="1" applyFill="1" applyBorder="1"/>
    <xf numFmtId="0" fontId="14" fillId="0" borderId="17" xfId="0" applyFont="1" applyFill="1" applyBorder="1"/>
    <xf numFmtId="0" fontId="14" fillId="0" borderId="30" xfId="0" applyFont="1" applyFill="1" applyBorder="1"/>
    <xf numFmtId="4" fontId="14" fillId="3" borderId="31" xfId="0" applyNumberFormat="1" applyFont="1" applyFill="1" applyBorder="1" applyAlignment="1">
      <alignment horizontal="right"/>
    </xf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32" xfId="0" applyFont="1" applyFill="1" applyBorder="1"/>
    <xf numFmtId="4" fontId="14" fillId="4" borderId="31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26" xfId="0" applyFont="1" applyFill="1" applyBorder="1" applyAlignment="1">
      <alignment horizontal="center"/>
    </xf>
    <xf numFmtId="4" fontId="7" fillId="5" borderId="33" xfId="1" applyNumberFormat="1" applyFont="1" applyFill="1" applyBorder="1" applyAlignment="1">
      <alignment horizontal="center"/>
    </xf>
    <xf numFmtId="49" fontId="7" fillId="5" borderId="33" xfId="1" applyNumberFormat="1" applyFont="1" applyFill="1" applyBorder="1" applyAlignment="1">
      <alignment horizontal="center"/>
    </xf>
    <xf numFmtId="0" fontId="8" fillId="5" borderId="34" xfId="0" applyFont="1" applyFill="1" applyBorder="1"/>
    <xf numFmtId="0" fontId="8" fillId="5" borderId="33" xfId="0" applyFont="1" applyFill="1" applyBorder="1" applyAlignment="1">
      <alignment horizontal="center"/>
    </xf>
    <xf numFmtId="4" fontId="7" fillId="5" borderId="35" xfId="1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8" fillId="3" borderId="27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/>
    <xf numFmtId="4" fontId="14" fillId="0" borderId="0" xfId="0" applyNumberFormat="1" applyFont="1" applyFill="1" applyBorder="1"/>
    <xf numFmtId="4" fontId="8" fillId="0" borderId="37" xfId="0" applyNumberFormat="1" applyFont="1" applyFill="1" applyBorder="1"/>
    <xf numFmtId="4" fontId="14" fillId="3" borderId="26" xfId="0" applyNumberFormat="1" applyFont="1" applyFill="1" applyBorder="1" applyAlignment="1">
      <alignment horizontal="right"/>
    </xf>
    <xf numFmtId="4" fontId="14" fillId="0" borderId="31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0" fontId="8" fillId="0" borderId="31" xfId="0" applyFont="1" applyFill="1" applyBorder="1"/>
    <xf numFmtId="0" fontId="8" fillId="0" borderId="31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3" xfId="0" applyNumberFormat="1" applyFont="1" applyFill="1" applyBorder="1"/>
    <xf numFmtId="4" fontId="14" fillId="3" borderId="33" xfId="0" applyNumberFormat="1" applyFont="1" applyFill="1" applyBorder="1"/>
    <xf numFmtId="4" fontId="14" fillId="4" borderId="33" xfId="0" applyNumberFormat="1" applyFont="1" applyFill="1" applyBorder="1"/>
    <xf numFmtId="0" fontId="14" fillId="0" borderId="33" xfId="0" applyFont="1" applyFill="1" applyBorder="1"/>
    <xf numFmtId="0" fontId="14" fillId="0" borderId="31" xfId="0" applyFont="1" applyFill="1" applyBorder="1"/>
    <xf numFmtId="0" fontId="14" fillId="0" borderId="29" xfId="0" applyFont="1" applyFill="1" applyBorder="1"/>
    <xf numFmtId="4" fontId="14" fillId="6" borderId="26" xfId="0" applyNumberFormat="1" applyFont="1" applyFill="1" applyBorder="1"/>
    <xf numFmtId="0" fontId="8" fillId="0" borderId="26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4" fontId="13" fillId="3" borderId="31" xfId="0" applyNumberFormat="1" applyFont="1" applyFill="1" applyBorder="1"/>
    <xf numFmtId="4" fontId="14" fillId="4" borderId="11" xfId="0" applyNumberFormat="1" applyFont="1" applyFill="1" applyBorder="1"/>
    <xf numFmtId="4" fontId="13" fillId="4" borderId="26" xfId="0" applyNumberFormat="1" applyFont="1" applyFill="1" applyBorder="1"/>
    <xf numFmtId="4" fontId="13" fillId="0" borderId="26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4" fontId="14" fillId="6" borderId="31" xfId="0" applyNumberFormat="1" applyFont="1" applyFill="1" applyBorder="1"/>
    <xf numFmtId="0" fontId="13" fillId="0" borderId="26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1" xfId="0" applyNumberFormat="1" applyFont="1" applyFill="1" applyBorder="1"/>
    <xf numFmtId="0" fontId="7" fillId="0" borderId="26" xfId="0" applyFont="1" applyFill="1" applyBorder="1"/>
    <xf numFmtId="4" fontId="14" fillId="3" borderId="26" xfId="0" applyNumberFormat="1" applyFont="1" applyFill="1" applyBorder="1" applyAlignment="1"/>
    <xf numFmtId="4" fontId="14" fillId="4" borderId="26" xfId="0" applyNumberFormat="1" applyFont="1" applyFill="1" applyBorder="1" applyAlignment="1"/>
    <xf numFmtId="4" fontId="14" fillId="0" borderId="26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/>
    <xf numFmtId="0" fontId="14" fillId="0" borderId="8" xfId="0" applyFont="1" applyFill="1" applyBorder="1"/>
    <xf numFmtId="4" fontId="14" fillId="0" borderId="38" xfId="0" applyNumberFormat="1" applyFont="1" applyFill="1" applyBorder="1"/>
    <xf numFmtId="4" fontId="14" fillId="3" borderId="38" xfId="0" applyNumberFormat="1" applyFont="1" applyFill="1" applyBorder="1"/>
    <xf numFmtId="4" fontId="14" fillId="4" borderId="38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7" xfId="0" applyNumberFormat="1" applyFont="1" applyFill="1" applyBorder="1"/>
    <xf numFmtId="4" fontId="8" fillId="4" borderId="37" xfId="0" applyNumberFormat="1" applyFont="1" applyFill="1" applyBorder="1"/>
    <xf numFmtId="0" fontId="8" fillId="0" borderId="37" xfId="0" applyFont="1" applyFill="1" applyBorder="1"/>
    <xf numFmtId="0" fontId="14" fillId="0" borderId="37" xfId="0" applyFont="1" applyFill="1" applyBorder="1"/>
    <xf numFmtId="0" fontId="14" fillId="0" borderId="39" xfId="0" applyFont="1" applyFill="1" applyBorder="1"/>
    <xf numFmtId="0" fontId="14" fillId="0" borderId="17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left"/>
    </xf>
    <xf numFmtId="0" fontId="14" fillId="0" borderId="26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3" xfId="0" applyFont="1" applyFill="1" applyBorder="1"/>
    <xf numFmtId="49" fontId="7" fillId="5" borderId="33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6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0" fontId="7" fillId="0" borderId="31" xfId="0" applyFont="1" applyFill="1" applyBorder="1"/>
    <xf numFmtId="0" fontId="13" fillId="0" borderId="26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14" fillId="0" borderId="26" xfId="0" applyFont="1" applyBorder="1"/>
    <xf numFmtId="0" fontId="8" fillId="0" borderId="11" xfId="0" applyFont="1" applyFill="1" applyBorder="1" applyAlignment="1">
      <alignment horizontal="center"/>
    </xf>
    <xf numFmtId="4" fontId="8" fillId="0" borderId="26" xfId="0" applyNumberFormat="1" applyFont="1" applyFill="1" applyBorder="1"/>
    <xf numFmtId="4" fontId="8" fillId="4" borderId="26" xfId="0" applyNumberFormat="1" applyFont="1" applyFill="1" applyBorder="1"/>
    <xf numFmtId="4" fontId="8" fillId="3" borderId="26" xfId="0" applyNumberFormat="1" applyFont="1" applyFill="1" applyBorder="1"/>
    <xf numFmtId="0" fontId="7" fillId="0" borderId="30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4" fontId="7" fillId="0" borderId="30" xfId="0" applyNumberFormat="1" applyFont="1" applyFill="1" applyBorder="1"/>
    <xf numFmtId="4" fontId="7" fillId="4" borderId="30" xfId="0" applyNumberFormat="1" applyFont="1" applyFill="1" applyBorder="1"/>
    <xf numFmtId="4" fontId="7" fillId="3" borderId="30" xfId="0" applyNumberFormat="1" applyFont="1" applyFill="1" applyBorder="1"/>
    <xf numFmtId="0" fontId="13" fillId="0" borderId="37" xfId="0" applyFont="1" applyFill="1" applyBorder="1"/>
    <xf numFmtId="0" fontId="13" fillId="0" borderId="39" xfId="0" applyFont="1" applyFill="1" applyBorder="1" applyAlignment="1">
      <alignment horizontal="center"/>
    </xf>
    <xf numFmtId="0" fontId="7" fillId="0" borderId="39" xfId="0" applyFont="1" applyFill="1" applyBorder="1"/>
    <xf numFmtId="4" fontId="7" fillId="0" borderId="37" xfId="0" applyNumberFormat="1" applyFont="1" applyFill="1" applyBorder="1"/>
    <xf numFmtId="4" fontId="7" fillId="4" borderId="37" xfId="0" applyNumberFormat="1" applyFont="1" applyFill="1" applyBorder="1"/>
    <xf numFmtId="4" fontId="7" fillId="3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Fill="1" applyBorder="1"/>
    <xf numFmtId="4" fontId="13" fillId="3" borderId="29" xfId="0" applyNumberFormat="1" applyFont="1" applyFill="1" applyBorder="1"/>
    <xf numFmtId="0" fontId="13" fillId="0" borderId="37" xfId="0" applyFont="1" applyFill="1" applyBorder="1" applyAlignment="1">
      <alignment horizontal="center"/>
    </xf>
    <xf numFmtId="0" fontId="7" fillId="0" borderId="4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2" xfId="0" applyFont="1" applyFill="1" applyBorder="1" applyAlignment="1">
      <alignment horizontal="center"/>
    </xf>
    <xf numFmtId="0" fontId="14" fillId="0" borderId="29" xfId="0" applyFont="1" applyBorder="1"/>
    <xf numFmtId="0" fontId="13" fillId="0" borderId="11" xfId="0" applyFont="1" applyFill="1" applyBorder="1" applyAlignment="1">
      <alignment horizontal="left"/>
    </xf>
    <xf numFmtId="0" fontId="7" fillId="0" borderId="37" xfId="0" applyFont="1" applyFill="1" applyBorder="1"/>
    <xf numFmtId="3" fontId="7" fillId="0" borderId="0" xfId="0" applyNumberFormat="1" applyFont="1" applyFill="1" applyBorder="1"/>
    <xf numFmtId="0" fontId="13" fillId="0" borderId="33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4" xfId="0" applyFont="1" applyFill="1" applyBorder="1" applyAlignment="1">
      <alignment horizontal="center"/>
    </xf>
    <xf numFmtId="0" fontId="7" fillId="0" borderId="27" xfId="0" applyFont="1" applyFill="1" applyBorder="1"/>
    <xf numFmtId="0" fontId="13" fillId="0" borderId="29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4" fontId="13" fillId="3" borderId="30" xfId="0" applyNumberFormat="1" applyFont="1" applyFill="1" applyBorder="1"/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4" fontId="13" fillId="3" borderId="33" xfId="0" applyNumberFormat="1" applyFont="1" applyFill="1" applyBorder="1"/>
    <xf numFmtId="0" fontId="24" fillId="6" borderId="28" xfId="0" applyFont="1" applyFill="1" applyBorder="1" applyAlignment="1">
      <alignment horizontal="center"/>
    </xf>
    <xf numFmtId="0" fontId="14" fillId="0" borderId="33" xfId="0" applyFont="1" applyBorder="1"/>
    <xf numFmtId="4" fontId="14" fillId="6" borderId="33" xfId="0" applyNumberFormat="1" applyFont="1" applyFill="1" applyBorder="1"/>
    <xf numFmtId="4" fontId="13" fillId="0" borderId="28" xfId="0" applyNumberFormat="1" applyFont="1" applyFill="1" applyBorder="1"/>
    <xf numFmtId="4" fontId="13" fillId="4" borderId="28" xfId="0" applyNumberFormat="1" applyFont="1" applyFill="1" applyBorder="1"/>
    <xf numFmtId="4" fontId="13" fillId="3" borderId="28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wrapText="1"/>
    </xf>
    <xf numFmtId="4" fontId="14" fillId="7" borderId="26" xfId="0" applyNumberFormat="1" applyFont="1" applyFill="1" applyBorder="1"/>
    <xf numFmtId="4" fontId="18" fillId="0" borderId="30" xfId="0" applyNumberFormat="1" applyFont="1" applyFill="1" applyBorder="1"/>
    <xf numFmtId="4" fontId="27" fillId="0" borderId="9" xfId="0" applyNumberFormat="1" applyFont="1" applyFill="1" applyBorder="1"/>
    <xf numFmtId="0" fontId="27" fillId="0" borderId="9" xfId="0" applyFont="1" applyBorder="1"/>
    <xf numFmtId="4" fontId="27" fillId="0" borderId="12" xfId="0" applyNumberFormat="1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9" fillId="0" borderId="0" xfId="3" applyFont="1" applyAlignment="1">
      <alignment horizontal="center"/>
    </xf>
    <xf numFmtId="0" fontId="12" fillId="0" borderId="0" xfId="3" applyFont="1"/>
    <xf numFmtId="0" fontId="9" fillId="0" borderId="0" xfId="3" applyFont="1" applyAlignment="1">
      <alignment horizontal="center"/>
    </xf>
    <xf numFmtId="0" fontId="9" fillId="0" borderId="42" xfId="3" applyFont="1" applyBorder="1" applyAlignment="1">
      <alignment horizontal="right"/>
    </xf>
    <xf numFmtId="0" fontId="9" fillId="5" borderId="26" xfId="3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1" fontId="12" fillId="0" borderId="26" xfId="3" applyNumberFormat="1" applyFont="1" applyBorder="1"/>
    <xf numFmtId="0" fontId="12" fillId="0" borderId="26" xfId="3" applyFont="1" applyBorder="1"/>
    <xf numFmtId="4" fontId="9" fillId="0" borderId="26" xfId="3" applyNumberFormat="1" applyFont="1" applyBorder="1"/>
    <xf numFmtId="0" fontId="9" fillId="0" borderId="26" xfId="3" applyFont="1" applyBorder="1"/>
    <xf numFmtId="0" fontId="9" fillId="0" borderId="26" xfId="3" applyFont="1" applyBorder="1" applyAlignment="1">
      <alignment horizontal="left"/>
    </xf>
    <xf numFmtId="4" fontId="12" fillId="0" borderId="26" xfId="3" applyNumberFormat="1" applyFont="1" applyBorder="1"/>
    <xf numFmtId="14" fontId="12" fillId="0" borderId="26" xfId="3" applyNumberFormat="1" applyFont="1" applyBorder="1"/>
    <xf numFmtId="0" fontId="12" fillId="0" borderId="26" xfId="3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4" fontId="12" fillId="0" borderId="26" xfId="3" applyNumberFormat="1" applyFont="1" applyBorder="1" applyAlignment="1">
      <alignment horizontal="right"/>
    </xf>
    <xf numFmtId="4" fontId="12" fillId="0" borderId="11" xfId="3" applyNumberFormat="1" applyFont="1" applyBorder="1"/>
    <xf numFmtId="4" fontId="12" fillId="0" borderId="0" xfId="3" applyNumberFormat="1" applyFont="1"/>
    <xf numFmtId="1" fontId="12" fillId="0" borderId="29" xfId="3" applyNumberFormat="1" applyFont="1" applyBorder="1"/>
    <xf numFmtId="14" fontId="12" fillId="0" borderId="29" xfId="3" applyNumberFormat="1" applyFont="1" applyBorder="1"/>
    <xf numFmtId="4" fontId="12" fillId="0" borderId="29" xfId="3" applyNumberFormat="1" applyFont="1" applyBorder="1"/>
    <xf numFmtId="0" fontId="9" fillId="0" borderId="0" xfId="3" applyFont="1"/>
    <xf numFmtId="0" fontId="12" fillId="0" borderId="29" xfId="3" applyFont="1" applyBorder="1" applyAlignment="1">
      <alignment horizontal="left"/>
    </xf>
    <xf numFmtId="0" fontId="29" fillId="0" borderId="0" xfId="4" applyFont="1" applyAlignment="1">
      <alignment horizontal="center"/>
    </xf>
    <xf numFmtId="0" fontId="28" fillId="0" borderId="0" xfId="4" applyFont="1"/>
    <xf numFmtId="0" fontId="29" fillId="5" borderId="26" xfId="4" applyFont="1" applyFill="1" applyBorder="1" applyAlignment="1">
      <alignment horizontal="center"/>
    </xf>
    <xf numFmtId="4" fontId="29" fillId="5" borderId="26" xfId="4" applyNumberFormat="1" applyFont="1" applyFill="1" applyBorder="1" applyAlignment="1">
      <alignment horizontal="center"/>
    </xf>
    <xf numFmtId="0" fontId="29" fillId="0" borderId="0" xfId="4" applyFont="1"/>
    <xf numFmtId="0" fontId="28" fillId="0" borderId="26" xfId="4" applyFont="1" applyBorder="1" applyAlignment="1">
      <alignment horizontal="center"/>
    </xf>
    <xf numFmtId="14" fontId="28" fillId="0" borderId="26" xfId="4" applyNumberFormat="1" applyFont="1" applyBorder="1" applyAlignment="1">
      <alignment horizontal="center"/>
    </xf>
    <xf numFmtId="4" fontId="29" fillId="0" borderId="26" xfId="4" applyNumberFormat="1" applyFont="1" applyBorder="1"/>
    <xf numFmtId="0" fontId="28" fillId="0" borderId="26" xfId="4" applyFont="1" applyBorder="1"/>
    <xf numFmtId="4" fontId="28" fillId="0" borderId="26" xfId="4" applyNumberFormat="1" applyFont="1" applyBorder="1"/>
    <xf numFmtId="0" fontId="12" fillId="0" borderId="31" xfId="3" applyFont="1" applyBorder="1"/>
    <xf numFmtId="0" fontId="12" fillId="0" borderId="43" xfId="4" applyFont="1" applyBorder="1" applyProtection="1">
      <protection locked="0"/>
    </xf>
    <xf numFmtId="0" fontId="28" fillId="0" borderId="0" xfId="4" applyFont="1" applyAlignment="1">
      <alignment wrapText="1"/>
    </xf>
    <xf numFmtId="4" fontId="28" fillId="0" borderId="11" xfId="4" applyNumberFormat="1" applyFont="1" applyBorder="1"/>
    <xf numFmtId="0" fontId="28" fillId="0" borderId="11" xfId="4" applyFont="1" applyBorder="1" applyAlignment="1">
      <alignment horizontal="left"/>
    </xf>
    <xf numFmtId="0" fontId="29" fillId="0" borderId="26" xfId="4" applyFont="1" applyBorder="1" applyAlignment="1">
      <alignment horizontal="right"/>
    </xf>
    <xf numFmtId="4" fontId="29" fillId="0" borderId="26" xfId="4" applyNumberFormat="1" applyFont="1" applyBorder="1" applyAlignment="1">
      <alignment horizontal="right"/>
    </xf>
    <xf numFmtId="0" fontId="29" fillId="0" borderId="26" xfId="4" applyFont="1" applyBorder="1" applyAlignment="1">
      <alignment horizontal="left"/>
    </xf>
    <xf numFmtId="4" fontId="28" fillId="0" borderId="26" xfId="4" applyNumberFormat="1" applyFont="1" applyBorder="1" applyAlignment="1">
      <alignment horizontal="right"/>
    </xf>
    <xf numFmtId="164" fontId="29" fillId="0" borderId="26" xfId="4" applyNumberFormat="1" applyFont="1" applyBorder="1" applyAlignment="1">
      <alignment horizontal="left"/>
    </xf>
    <xf numFmtId="4" fontId="28" fillId="0" borderId="26" xfId="4" applyNumberFormat="1" applyFont="1" applyBorder="1" applyAlignment="1">
      <alignment horizontal="left"/>
    </xf>
    <xf numFmtId="4" fontId="29" fillId="0" borderId="26" xfId="4" applyNumberFormat="1" applyFont="1" applyBorder="1" applyAlignment="1">
      <alignment horizontal="left"/>
    </xf>
    <xf numFmtId="164" fontId="28" fillId="0" borderId="26" xfId="4" applyNumberFormat="1" applyFont="1" applyBorder="1" applyAlignment="1">
      <alignment horizontal="left"/>
    </xf>
    <xf numFmtId="0" fontId="29" fillId="0" borderId="26" xfId="4" applyFont="1" applyBorder="1" applyAlignment="1">
      <alignment horizontal="center"/>
    </xf>
    <xf numFmtId="14" fontId="29" fillId="0" borderId="26" xfId="4" applyNumberFormat="1" applyFont="1" applyBorder="1" applyAlignment="1">
      <alignment horizontal="center"/>
    </xf>
    <xf numFmtId="0" fontId="29" fillId="0" borderId="26" xfId="4" applyFont="1" applyBorder="1"/>
    <xf numFmtId="0" fontId="28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1" fontId="28" fillId="0" borderId="26" xfId="4" applyNumberFormat="1" applyFont="1" applyBorder="1" applyAlignment="1">
      <alignment horizontal="center"/>
    </xf>
    <xf numFmtId="14" fontId="28" fillId="0" borderId="26" xfId="4" applyNumberFormat="1" applyFont="1" applyBorder="1" applyAlignment="1">
      <alignment horizontal="left"/>
    </xf>
    <xf numFmtId="0" fontId="28" fillId="5" borderId="26" xfId="4" applyFont="1" applyFill="1" applyBorder="1" applyAlignment="1">
      <alignment horizontal="center"/>
    </xf>
    <xf numFmtId="4" fontId="29" fillId="5" borderId="26" xfId="4" applyNumberFormat="1" applyFont="1" applyFill="1" applyBorder="1"/>
    <xf numFmtId="0" fontId="29" fillId="5" borderId="26" xfId="4" applyFont="1" applyFill="1" applyBorder="1" applyAlignment="1">
      <alignment horizontal="right"/>
    </xf>
    <xf numFmtId="0" fontId="28" fillId="5" borderId="26" xfId="4" applyFont="1" applyFill="1" applyBorder="1"/>
    <xf numFmtId="0" fontId="28" fillId="0" borderId="0" xfId="4" applyFont="1" applyAlignment="1">
      <alignment horizontal="left"/>
    </xf>
    <xf numFmtId="0" fontId="28" fillId="0" borderId="0" xfId="4" applyFont="1" applyAlignment="1"/>
    <xf numFmtId="0" fontId="28" fillId="0" borderId="0" xfId="4" applyFont="1" applyAlignment="1"/>
    <xf numFmtId="0" fontId="28" fillId="0" borderId="0" xfId="4" applyFont="1" applyAlignment="1">
      <alignment horizontal="center"/>
    </xf>
    <xf numFmtId="4" fontId="28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N25" sqref="N25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266" t="s">
        <v>526</v>
      </c>
      <c r="B6" s="267"/>
      <c r="C6" s="268"/>
      <c r="D6" s="268"/>
      <c r="E6" s="268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269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270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393767</v>
      </c>
      <c r="D11" s="14">
        <v>398567</v>
      </c>
      <c r="E11" s="14">
        <v>373086.5</v>
      </c>
      <c r="F11" s="263">
        <f>(E11/D11)*100</f>
        <v>93.606971977107989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5" t="s">
        <v>12</v>
      </c>
      <c r="C12" s="16">
        <v>60229</v>
      </c>
      <c r="D12" s="16">
        <v>67073.7</v>
      </c>
      <c r="E12" s="16">
        <v>76917.5</v>
      </c>
      <c r="F12" s="263">
        <f t="shared" ref="F12:F15" si="0">(E12/D12)*100</f>
        <v>114.67609510135865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5" t="s">
        <v>13</v>
      </c>
      <c r="C13" s="16">
        <v>36275</v>
      </c>
      <c r="D13" s="16">
        <v>36475</v>
      </c>
      <c r="E13" s="16">
        <v>40270.9</v>
      </c>
      <c r="F13" s="263">
        <f t="shared" si="0"/>
        <v>110.40685400959562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7" t="s">
        <v>14</v>
      </c>
      <c r="C14" s="16">
        <v>57192</v>
      </c>
      <c r="D14" s="16">
        <v>117979.7</v>
      </c>
      <c r="E14" s="16">
        <v>99288.1</v>
      </c>
      <c r="F14" s="263">
        <f t="shared" si="0"/>
        <v>84.156935472797443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18" t="s">
        <v>15</v>
      </c>
      <c r="C15" s="19">
        <f>SUM(C11:C14)</f>
        <v>547463</v>
      </c>
      <c r="D15" s="19">
        <f>SUM(D11:D14)</f>
        <v>620095.4</v>
      </c>
      <c r="E15" s="19">
        <f>SUM(E11:E14)</f>
        <v>589563</v>
      </c>
      <c r="F15" s="263">
        <f t="shared" si="0"/>
        <v>95.076176988250509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0"/>
      <c r="C16" s="21"/>
      <c r="D16" s="21"/>
      <c r="E16" s="21"/>
      <c r="F16" s="26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5" t="s">
        <v>16</v>
      </c>
      <c r="C17" s="16">
        <v>512637</v>
      </c>
      <c r="D17" s="16">
        <v>581319.69999999995</v>
      </c>
      <c r="E17" s="16">
        <v>494658.3</v>
      </c>
      <c r="F17" s="265">
        <f>(E17/D17)*100</f>
        <v>85.092299469637794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2" customFormat="1" x14ac:dyDescent="0.2">
      <c r="A18" s="10"/>
      <c r="B18" s="17" t="s">
        <v>17</v>
      </c>
      <c r="C18" s="16">
        <v>143596</v>
      </c>
      <c r="D18" s="16">
        <v>210690.4</v>
      </c>
      <c r="E18" s="16">
        <v>158096</v>
      </c>
      <c r="F18" s="265">
        <f t="shared" ref="F18:F19" si="1">(E18/D18)*100</f>
        <v>75.037116071733692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18" t="s">
        <v>18</v>
      </c>
      <c r="C19" s="19">
        <f>SUM(C17:C18)</f>
        <v>656233</v>
      </c>
      <c r="D19" s="19">
        <f>SUM(D17:D18)</f>
        <v>792010.1</v>
      </c>
      <c r="E19" s="19">
        <f>SUM(E17:E18)</f>
        <v>652754.30000000005</v>
      </c>
      <c r="F19" s="265">
        <f t="shared" si="1"/>
        <v>82.41742119197724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3"/>
      <c r="C20" s="24"/>
      <c r="D20" s="24"/>
      <c r="E20" s="24"/>
      <c r="F20" s="264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25" t="s">
        <v>19</v>
      </c>
      <c r="C21" s="26"/>
      <c r="D21" s="26"/>
      <c r="E21" s="26"/>
      <c r="F21" s="27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25" t="s">
        <v>20</v>
      </c>
      <c r="C22" s="28"/>
      <c r="D22" s="28"/>
      <c r="E22" s="28"/>
      <c r="F22" s="29"/>
    </row>
    <row r="23" spans="1:213" ht="15" customHeight="1" thickBot="1" x14ac:dyDescent="0.25">
      <c r="B23" s="30" t="s">
        <v>21</v>
      </c>
      <c r="C23" s="31">
        <v>108770</v>
      </c>
      <c r="D23" s="31">
        <v>171914.7</v>
      </c>
      <c r="E23" s="31">
        <v>63191.3</v>
      </c>
      <c r="F23" s="32"/>
    </row>
    <row r="26" spans="1:213" x14ac:dyDescent="0.2">
      <c r="B26" s="33" t="s">
        <v>22</v>
      </c>
    </row>
    <row r="27" spans="1:213" x14ac:dyDescent="0.2">
      <c r="B27" s="33" t="s">
        <v>23</v>
      </c>
      <c r="C27" s="33"/>
      <c r="D27" s="33"/>
      <c r="E27" s="33"/>
    </row>
    <row r="28" spans="1:213" ht="15" x14ac:dyDescent="0.2">
      <c r="B28" s="33"/>
      <c r="C28" s="34"/>
      <c r="D28" s="34"/>
      <c r="E28" s="34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2"/>
  <sheetViews>
    <sheetView zoomScale="96" zoomScaleNormal="96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E4" sqref="E4"/>
    </sheetView>
  </sheetViews>
  <sheetFormatPr defaultColWidth="9.140625" defaultRowHeight="12.75" x14ac:dyDescent="0.2"/>
  <cols>
    <col min="1" max="1" width="6.5703125" style="35" customWidth="1"/>
    <col min="2" max="2" width="8.28515625" style="35" customWidth="1"/>
    <col min="3" max="3" width="9.42578125" style="35" customWidth="1"/>
    <col min="4" max="4" width="77" style="35" customWidth="1"/>
    <col min="5" max="5" width="14" style="36" customWidth="1"/>
    <col min="6" max="6" width="15.7109375" style="36" customWidth="1"/>
    <col min="7" max="7" width="16.140625" style="36" customWidth="1"/>
    <col min="8" max="8" width="10" style="36" customWidth="1"/>
    <col min="9" max="9" width="9.140625" style="35"/>
    <col min="10" max="10" width="24.85546875" style="35" customWidth="1"/>
    <col min="11" max="16384" width="9.140625" style="35"/>
  </cols>
  <sheetData>
    <row r="1" spans="1:10" ht="21.75" customHeight="1" x14ac:dyDescent="0.25">
      <c r="A1" s="271" t="s">
        <v>192</v>
      </c>
      <c r="B1" s="268"/>
      <c r="C1" s="268"/>
      <c r="D1" s="169"/>
      <c r="E1" s="167"/>
      <c r="F1" s="167"/>
      <c r="G1" s="111"/>
      <c r="H1" s="111"/>
    </row>
    <row r="2" spans="1:10" ht="12.75" customHeight="1" x14ac:dyDescent="0.25">
      <c r="A2" s="168"/>
      <c r="B2" s="163"/>
      <c r="C2" s="168"/>
      <c r="D2" s="52"/>
      <c r="E2" s="167"/>
      <c r="F2" s="167"/>
      <c r="G2" s="167"/>
      <c r="H2" s="167"/>
    </row>
    <row r="3" spans="1:10" s="163" customFormat="1" ht="24" customHeight="1" x14ac:dyDescent="0.3">
      <c r="A3" s="272" t="s">
        <v>469</v>
      </c>
      <c r="B3" s="272"/>
      <c r="C3" s="272"/>
      <c r="D3" s="268"/>
      <c r="E3" s="268"/>
      <c r="F3" s="166"/>
      <c r="G3" s="166"/>
      <c r="H3" s="166"/>
    </row>
    <row r="4" spans="1:10" s="163" customFormat="1" ht="15" customHeight="1" x14ac:dyDescent="0.3">
      <c r="A4" s="165"/>
      <c r="B4" s="165"/>
      <c r="C4" s="165"/>
      <c r="D4" s="165"/>
      <c r="E4" s="164"/>
      <c r="F4" s="164"/>
      <c r="G4" s="162"/>
      <c r="H4" s="164"/>
    </row>
    <row r="5" spans="1:10" ht="15" customHeight="1" thickBot="1" x14ac:dyDescent="0.25">
      <c r="A5" s="47"/>
      <c r="B5" s="47"/>
      <c r="C5" s="47"/>
      <c r="D5" s="47"/>
      <c r="E5" s="46"/>
      <c r="F5" s="46"/>
      <c r="G5" s="46"/>
      <c r="H5" s="46"/>
    </row>
    <row r="6" spans="1:10" ht="15.75" x14ac:dyDescent="0.25">
      <c r="A6" s="90" t="s">
        <v>56</v>
      </c>
      <c r="B6" s="90" t="s">
        <v>55</v>
      </c>
      <c r="C6" s="90" t="s">
        <v>54</v>
      </c>
      <c r="D6" s="89" t="s">
        <v>53</v>
      </c>
      <c r="E6" s="88" t="s">
        <v>52</v>
      </c>
      <c r="F6" s="88" t="s">
        <v>52</v>
      </c>
      <c r="G6" s="88" t="s">
        <v>7</v>
      </c>
      <c r="H6" s="88" t="s">
        <v>51</v>
      </c>
    </row>
    <row r="7" spans="1:10" ht="15.75" customHeight="1" thickBot="1" x14ac:dyDescent="0.3">
      <c r="A7" s="87"/>
      <c r="B7" s="87"/>
      <c r="C7" s="87"/>
      <c r="D7" s="86"/>
      <c r="E7" s="84" t="s">
        <v>50</v>
      </c>
      <c r="F7" s="84" t="s">
        <v>49</v>
      </c>
      <c r="G7" s="85" t="s">
        <v>470</v>
      </c>
      <c r="H7" s="84" t="s">
        <v>10</v>
      </c>
    </row>
    <row r="8" spans="1:10" ht="15.75" customHeight="1" thickTop="1" x14ac:dyDescent="0.25">
      <c r="A8" s="144">
        <v>20</v>
      </c>
      <c r="B8" s="110"/>
      <c r="C8" s="110"/>
      <c r="D8" s="109" t="s">
        <v>191</v>
      </c>
      <c r="E8" s="106"/>
      <c r="F8" s="108"/>
      <c r="G8" s="107"/>
      <c r="H8" s="106"/>
    </row>
    <row r="9" spans="1:10" ht="17.25" customHeight="1" x14ac:dyDescent="0.25">
      <c r="A9" s="144"/>
      <c r="B9" s="110"/>
      <c r="C9" s="110"/>
      <c r="D9" s="109"/>
      <c r="E9" s="106"/>
      <c r="F9" s="108"/>
      <c r="G9" s="107"/>
      <c r="H9" s="106"/>
    </row>
    <row r="10" spans="1:10" ht="17.25" hidden="1" customHeight="1" x14ac:dyDescent="0.25">
      <c r="A10" s="144"/>
      <c r="B10" s="110"/>
      <c r="C10" s="161">
        <v>2420</v>
      </c>
      <c r="D10" s="130" t="s">
        <v>190</v>
      </c>
      <c r="E10" s="45"/>
      <c r="F10" s="64"/>
      <c r="G10" s="63">
        <v>0</v>
      </c>
      <c r="H10" s="45" t="e">
        <f>(#REF!/F10)*100</f>
        <v>#REF!</v>
      </c>
    </row>
    <row r="11" spans="1:10" ht="17.25" hidden="1" customHeight="1" x14ac:dyDescent="0.25">
      <c r="A11" s="159"/>
      <c r="B11" s="110"/>
      <c r="C11" s="161">
        <v>4113</v>
      </c>
      <c r="D11" s="130" t="s">
        <v>189</v>
      </c>
      <c r="E11" s="45"/>
      <c r="F11" s="64"/>
      <c r="G11" s="63">
        <v>0</v>
      </c>
      <c r="H11" s="45" t="e">
        <f>(#REF!/F11)*100</f>
        <v>#REF!</v>
      </c>
    </row>
    <row r="12" spans="1:10" ht="17.25" customHeight="1" x14ac:dyDescent="0.25">
      <c r="A12" s="159"/>
      <c r="B12" s="110"/>
      <c r="C12" s="161">
        <v>4113</v>
      </c>
      <c r="D12" s="130" t="s">
        <v>189</v>
      </c>
      <c r="E12" s="45">
        <v>0</v>
      </c>
      <c r="F12" s="64">
        <v>172.6</v>
      </c>
      <c r="G12" s="63">
        <v>172.5</v>
      </c>
      <c r="H12" s="45">
        <f>(G12/F12)*100</f>
        <v>99.94206257242179</v>
      </c>
    </row>
    <row r="13" spans="1:10" ht="17.25" customHeight="1" x14ac:dyDescent="0.25">
      <c r="A13" s="159"/>
      <c r="B13" s="110"/>
      <c r="C13" s="161">
        <v>4116</v>
      </c>
      <c r="D13" s="130" t="s">
        <v>511</v>
      </c>
      <c r="E13" s="261">
        <v>184</v>
      </c>
      <c r="F13" s="64">
        <v>184</v>
      </c>
      <c r="G13" s="63">
        <v>0</v>
      </c>
      <c r="H13" s="45">
        <f t="shared" ref="H13:H56" si="0">(G13/F13)*100</f>
        <v>0</v>
      </c>
    </row>
    <row r="14" spans="1:10" ht="15.75" customHeight="1" x14ac:dyDescent="0.25">
      <c r="A14" s="159"/>
      <c r="B14" s="110"/>
      <c r="C14" s="161">
        <v>4116</v>
      </c>
      <c r="D14" s="130" t="s">
        <v>510</v>
      </c>
      <c r="E14" s="261">
        <v>0</v>
      </c>
      <c r="F14" s="64">
        <v>68</v>
      </c>
      <c r="G14" s="63">
        <v>68</v>
      </c>
      <c r="H14" s="45">
        <f t="shared" si="0"/>
        <v>100</v>
      </c>
    </row>
    <row r="15" spans="1:10" ht="15.75" hidden="1" customHeight="1" x14ac:dyDescent="0.25">
      <c r="A15" s="159"/>
      <c r="B15" s="110"/>
      <c r="C15" s="161">
        <v>4213</v>
      </c>
      <c r="D15" s="160" t="s">
        <v>187</v>
      </c>
      <c r="E15" s="261">
        <v>0</v>
      </c>
      <c r="F15" s="64">
        <v>0</v>
      </c>
      <c r="G15" s="63">
        <v>0</v>
      </c>
      <c r="H15" s="45" t="e">
        <f t="shared" si="0"/>
        <v>#DIV/0!</v>
      </c>
      <c r="J15" s="36"/>
    </row>
    <row r="16" spans="1:10" ht="17.25" hidden="1" customHeight="1" x14ac:dyDescent="0.25">
      <c r="A16" s="159"/>
      <c r="B16" s="110"/>
      <c r="C16" s="161">
        <v>4213</v>
      </c>
      <c r="D16" s="160" t="s">
        <v>187</v>
      </c>
      <c r="E16" s="261">
        <v>0</v>
      </c>
      <c r="F16" s="64">
        <v>0</v>
      </c>
      <c r="G16" s="63">
        <v>0</v>
      </c>
      <c r="H16" s="45" t="e">
        <f t="shared" si="0"/>
        <v>#DIV/0!</v>
      </c>
      <c r="J16" s="36"/>
    </row>
    <row r="17" spans="1:10" ht="15.75" customHeight="1" x14ac:dyDescent="0.25">
      <c r="A17" s="159"/>
      <c r="B17" s="110"/>
      <c r="C17" s="161">
        <v>4122</v>
      </c>
      <c r="D17" s="130" t="s">
        <v>440</v>
      </c>
      <c r="E17" s="261">
        <v>0</v>
      </c>
      <c r="F17" s="64">
        <v>213</v>
      </c>
      <c r="G17" s="63">
        <v>213</v>
      </c>
      <c r="H17" s="45">
        <f t="shared" si="0"/>
        <v>100</v>
      </c>
    </row>
    <row r="18" spans="1:10" ht="17.25" customHeight="1" x14ac:dyDescent="0.25">
      <c r="A18" s="159"/>
      <c r="B18" s="110"/>
      <c r="C18" s="161">
        <v>4152</v>
      </c>
      <c r="D18" s="130" t="s">
        <v>521</v>
      </c>
      <c r="E18" s="261">
        <v>0</v>
      </c>
      <c r="F18" s="64">
        <v>42.3</v>
      </c>
      <c r="G18" s="63">
        <v>0</v>
      </c>
      <c r="H18" s="45">
        <f t="shared" si="0"/>
        <v>0</v>
      </c>
    </row>
    <row r="19" spans="1:10" ht="18" customHeight="1" x14ac:dyDescent="0.25">
      <c r="A19" s="159"/>
      <c r="B19" s="110"/>
      <c r="C19" s="161">
        <v>4213</v>
      </c>
      <c r="D19" s="160" t="s">
        <v>448</v>
      </c>
      <c r="E19" s="261">
        <v>0</v>
      </c>
      <c r="F19" s="64">
        <v>5145</v>
      </c>
      <c r="G19" s="63">
        <v>3137.3</v>
      </c>
      <c r="H19" s="45">
        <f t="shared" si="0"/>
        <v>60.977648202137999</v>
      </c>
      <c r="J19" s="36"/>
    </row>
    <row r="20" spans="1:10" ht="16.899999999999999" customHeight="1" x14ac:dyDescent="0.25">
      <c r="A20" s="159"/>
      <c r="B20" s="110"/>
      <c r="C20" s="161">
        <v>4216</v>
      </c>
      <c r="D20" s="160" t="s">
        <v>512</v>
      </c>
      <c r="E20" s="261">
        <v>10576</v>
      </c>
      <c r="F20" s="64">
        <v>10576</v>
      </c>
      <c r="G20" s="63">
        <v>0</v>
      </c>
      <c r="H20" s="45">
        <f t="shared" si="0"/>
        <v>0</v>
      </c>
      <c r="J20" s="36"/>
    </row>
    <row r="21" spans="1:10" ht="15.75" hidden="1" customHeight="1" x14ac:dyDescent="0.25">
      <c r="A21" s="159"/>
      <c r="B21" s="110"/>
      <c r="C21" s="161">
        <v>4216</v>
      </c>
      <c r="D21" s="160" t="s">
        <v>185</v>
      </c>
      <c r="E21" s="261">
        <v>0</v>
      </c>
      <c r="F21" s="64">
        <v>0</v>
      </c>
      <c r="G21" s="63">
        <v>0</v>
      </c>
      <c r="H21" s="45" t="e">
        <f t="shared" si="0"/>
        <v>#DIV/0!</v>
      </c>
      <c r="J21" s="36"/>
    </row>
    <row r="22" spans="1:10" ht="15.75" hidden="1" customHeight="1" x14ac:dyDescent="0.25">
      <c r="A22" s="159"/>
      <c r="B22" s="110"/>
      <c r="C22" s="161">
        <v>4216</v>
      </c>
      <c r="D22" s="160" t="s">
        <v>185</v>
      </c>
      <c r="E22" s="261">
        <v>0</v>
      </c>
      <c r="F22" s="64">
        <v>0</v>
      </c>
      <c r="G22" s="63">
        <v>0</v>
      </c>
      <c r="H22" s="45" t="e">
        <f t="shared" si="0"/>
        <v>#DIV/0!</v>
      </c>
      <c r="J22" s="36"/>
    </row>
    <row r="23" spans="1:10" ht="15.75" hidden="1" customHeight="1" x14ac:dyDescent="0.25">
      <c r="A23" s="159"/>
      <c r="B23" s="110"/>
      <c r="C23" s="161">
        <v>4216</v>
      </c>
      <c r="D23" s="160" t="s">
        <v>186</v>
      </c>
      <c r="E23" s="261">
        <v>0</v>
      </c>
      <c r="F23" s="64">
        <v>0</v>
      </c>
      <c r="G23" s="63">
        <v>0</v>
      </c>
      <c r="H23" s="45" t="e">
        <f t="shared" si="0"/>
        <v>#DIV/0!</v>
      </c>
      <c r="I23" s="36"/>
    </row>
    <row r="24" spans="1:10" ht="15.75" hidden="1" customHeight="1" x14ac:dyDescent="0.25">
      <c r="A24" s="159"/>
      <c r="B24" s="110"/>
      <c r="C24" s="161">
        <v>4216</v>
      </c>
      <c r="D24" s="160" t="s">
        <v>185</v>
      </c>
      <c r="E24" s="261">
        <v>0</v>
      </c>
      <c r="F24" s="64">
        <v>0</v>
      </c>
      <c r="G24" s="63">
        <v>0</v>
      </c>
      <c r="H24" s="45" t="e">
        <f t="shared" si="0"/>
        <v>#DIV/0!</v>
      </c>
      <c r="I24" s="36"/>
    </row>
    <row r="25" spans="1:10" ht="15" hidden="1" x14ac:dyDescent="0.2">
      <c r="A25" s="157"/>
      <c r="B25" s="156"/>
      <c r="C25" s="152">
        <v>4222</v>
      </c>
      <c r="D25" s="151" t="s">
        <v>184</v>
      </c>
      <c r="E25" s="261">
        <v>0</v>
      </c>
      <c r="F25" s="64">
        <v>0</v>
      </c>
      <c r="G25" s="63">
        <v>0</v>
      </c>
      <c r="H25" s="45" t="e">
        <f t="shared" si="0"/>
        <v>#DIV/0!</v>
      </c>
    </row>
    <row r="26" spans="1:10" ht="15" hidden="1" x14ac:dyDescent="0.2">
      <c r="A26" s="157"/>
      <c r="B26" s="156"/>
      <c r="C26" s="152">
        <v>4222</v>
      </c>
      <c r="D26" s="151" t="s">
        <v>184</v>
      </c>
      <c r="E26" s="261">
        <v>0</v>
      </c>
      <c r="F26" s="64">
        <v>0</v>
      </c>
      <c r="G26" s="63">
        <v>0</v>
      </c>
      <c r="H26" s="45" t="e">
        <f t="shared" si="0"/>
        <v>#DIV/0!</v>
      </c>
    </row>
    <row r="27" spans="1:10" ht="15" hidden="1" x14ac:dyDescent="0.2">
      <c r="A27" s="157"/>
      <c r="B27" s="156"/>
      <c r="C27" s="152">
        <v>4222</v>
      </c>
      <c r="D27" s="151" t="s">
        <v>183</v>
      </c>
      <c r="E27" s="261">
        <v>0</v>
      </c>
      <c r="F27" s="64">
        <v>0</v>
      </c>
      <c r="G27" s="63">
        <v>0</v>
      </c>
      <c r="H27" s="45" t="e">
        <f t="shared" si="0"/>
        <v>#DIV/0!</v>
      </c>
    </row>
    <row r="28" spans="1:10" ht="15" hidden="1" x14ac:dyDescent="0.2">
      <c r="A28" s="154"/>
      <c r="B28" s="153"/>
      <c r="C28" s="152">
        <v>4222</v>
      </c>
      <c r="D28" s="151" t="s">
        <v>182</v>
      </c>
      <c r="E28" s="261">
        <v>0</v>
      </c>
      <c r="F28" s="64">
        <v>0</v>
      </c>
      <c r="G28" s="63">
        <v>0</v>
      </c>
      <c r="H28" s="45" t="e">
        <f t="shared" si="0"/>
        <v>#DIV/0!</v>
      </c>
    </row>
    <row r="29" spans="1:10" ht="15" hidden="1" x14ac:dyDescent="0.2">
      <c r="A29" s="157"/>
      <c r="B29" s="156"/>
      <c r="C29" s="152">
        <v>4223</v>
      </c>
      <c r="D29" s="151" t="s">
        <v>181</v>
      </c>
      <c r="E29" s="261">
        <v>0</v>
      </c>
      <c r="F29" s="64">
        <v>0</v>
      </c>
      <c r="G29" s="63">
        <v>0</v>
      </c>
      <c r="H29" s="45" t="e">
        <f t="shared" si="0"/>
        <v>#DIV/0!</v>
      </c>
    </row>
    <row r="30" spans="1:10" ht="15" x14ac:dyDescent="0.2">
      <c r="A30" s="157"/>
      <c r="B30" s="156"/>
      <c r="C30" s="152">
        <v>4232</v>
      </c>
      <c r="D30" s="151" t="s">
        <v>522</v>
      </c>
      <c r="E30" s="261">
        <v>0</v>
      </c>
      <c r="F30" s="64">
        <v>675.3</v>
      </c>
      <c r="G30" s="63">
        <v>0</v>
      </c>
      <c r="H30" s="45">
        <f t="shared" si="0"/>
        <v>0</v>
      </c>
    </row>
    <row r="31" spans="1:10" ht="15" hidden="1" x14ac:dyDescent="0.2">
      <c r="A31" s="157"/>
      <c r="B31" s="156"/>
      <c r="C31" s="152">
        <v>4232</v>
      </c>
      <c r="D31" s="151" t="s">
        <v>180</v>
      </c>
      <c r="E31" s="261">
        <v>0</v>
      </c>
      <c r="F31" s="64">
        <v>0</v>
      </c>
      <c r="G31" s="63">
        <v>0</v>
      </c>
      <c r="H31" s="45" t="e">
        <f t="shared" si="0"/>
        <v>#DIV/0!</v>
      </c>
    </row>
    <row r="32" spans="1:10" ht="15" x14ac:dyDescent="0.2">
      <c r="A32" s="157"/>
      <c r="B32" s="156">
        <v>2212</v>
      </c>
      <c r="C32" s="152">
        <v>2212</v>
      </c>
      <c r="D32" s="151" t="s">
        <v>500</v>
      </c>
      <c r="E32" s="261">
        <v>0</v>
      </c>
      <c r="F32" s="64">
        <v>0</v>
      </c>
      <c r="G32" s="63">
        <v>400</v>
      </c>
      <c r="H32" s="45" t="e">
        <f t="shared" si="0"/>
        <v>#DIV/0!</v>
      </c>
    </row>
    <row r="33" spans="1:8" ht="15" hidden="1" x14ac:dyDescent="0.2">
      <c r="A33" s="157"/>
      <c r="B33" s="156">
        <v>2212</v>
      </c>
      <c r="C33" s="152">
        <v>2322</v>
      </c>
      <c r="D33" s="151" t="s">
        <v>179</v>
      </c>
      <c r="E33" s="261">
        <v>0</v>
      </c>
      <c r="F33" s="64">
        <v>0</v>
      </c>
      <c r="G33" s="63">
        <v>0</v>
      </c>
      <c r="H33" s="45" t="e">
        <f t="shared" si="0"/>
        <v>#DIV/0!</v>
      </c>
    </row>
    <row r="34" spans="1:8" ht="15" customHeight="1" x14ac:dyDescent="0.2">
      <c r="A34" s="155"/>
      <c r="B34" s="152">
        <v>2212</v>
      </c>
      <c r="C34" s="66">
        <v>2324</v>
      </c>
      <c r="D34" s="66" t="s">
        <v>178</v>
      </c>
      <c r="E34" s="261">
        <v>0</v>
      </c>
      <c r="F34" s="64">
        <v>1</v>
      </c>
      <c r="G34" s="63">
        <v>3.6</v>
      </c>
      <c r="H34" s="45">
        <f t="shared" si="0"/>
        <v>360</v>
      </c>
    </row>
    <row r="35" spans="1:8" ht="15" hidden="1" customHeight="1" x14ac:dyDescent="0.2">
      <c r="A35" s="157"/>
      <c r="B35" s="156">
        <v>2219</v>
      </c>
      <c r="C35" s="158">
        <v>2321</v>
      </c>
      <c r="D35" s="151" t="s">
        <v>177</v>
      </c>
      <c r="E35" s="261">
        <v>0</v>
      </c>
      <c r="F35" s="64">
        <v>0</v>
      </c>
      <c r="G35" s="63">
        <v>0</v>
      </c>
      <c r="H35" s="45" t="e">
        <f t="shared" si="0"/>
        <v>#DIV/0!</v>
      </c>
    </row>
    <row r="36" spans="1:8" ht="15" customHeight="1" x14ac:dyDescent="0.2">
      <c r="A36" s="157"/>
      <c r="B36" s="156">
        <v>2219</v>
      </c>
      <c r="C36" s="152">
        <v>2324</v>
      </c>
      <c r="D36" s="151" t="s">
        <v>176</v>
      </c>
      <c r="E36" s="261">
        <v>0</v>
      </c>
      <c r="F36" s="64">
        <v>0</v>
      </c>
      <c r="G36" s="63">
        <v>6.2</v>
      </c>
      <c r="H36" s="45" t="e">
        <f t="shared" si="0"/>
        <v>#DIV/0!</v>
      </c>
    </row>
    <row r="37" spans="1:8" ht="15" hidden="1" customHeight="1" x14ac:dyDescent="0.2">
      <c r="A37" s="157"/>
      <c r="B37" s="156">
        <v>2221</v>
      </c>
      <c r="C37" s="158">
        <v>2329</v>
      </c>
      <c r="D37" s="151" t="s">
        <v>175</v>
      </c>
      <c r="E37" s="261">
        <v>0</v>
      </c>
      <c r="F37" s="64">
        <v>0</v>
      </c>
      <c r="G37" s="63">
        <v>0</v>
      </c>
      <c r="H37" s="45" t="e">
        <f t="shared" si="0"/>
        <v>#DIV/0!</v>
      </c>
    </row>
    <row r="38" spans="1:8" ht="15" hidden="1" customHeight="1" x14ac:dyDescent="0.2">
      <c r="A38" s="65"/>
      <c r="B38" s="66">
        <v>3421</v>
      </c>
      <c r="C38" s="66">
        <v>3121</v>
      </c>
      <c r="D38" s="66" t="s">
        <v>174</v>
      </c>
      <c r="E38" s="261">
        <v>0</v>
      </c>
      <c r="F38" s="64">
        <v>0</v>
      </c>
      <c r="G38" s="63">
        <v>0</v>
      </c>
      <c r="H38" s="45" t="e">
        <f t="shared" si="0"/>
        <v>#DIV/0!</v>
      </c>
    </row>
    <row r="39" spans="1:8" ht="15" hidden="1" customHeight="1" x14ac:dyDescent="0.2">
      <c r="A39" s="65"/>
      <c r="B39" s="66">
        <v>3631</v>
      </c>
      <c r="C39" s="66">
        <v>2322</v>
      </c>
      <c r="D39" s="66" t="s">
        <v>173</v>
      </c>
      <c r="E39" s="261">
        <v>0</v>
      </c>
      <c r="F39" s="64">
        <v>0</v>
      </c>
      <c r="G39" s="63">
        <v>0</v>
      </c>
      <c r="H39" s="45" t="e">
        <f t="shared" si="0"/>
        <v>#DIV/0!</v>
      </c>
    </row>
    <row r="40" spans="1:8" ht="15" customHeight="1" x14ac:dyDescent="0.2">
      <c r="A40" s="155"/>
      <c r="B40" s="152">
        <v>2221</v>
      </c>
      <c r="C40" s="66">
        <v>2329</v>
      </c>
      <c r="D40" s="66" t="s">
        <v>455</v>
      </c>
      <c r="E40" s="261">
        <v>0</v>
      </c>
      <c r="F40" s="64">
        <v>0</v>
      </c>
      <c r="G40" s="63">
        <v>8.5</v>
      </c>
      <c r="H40" s="45" t="e">
        <f t="shared" si="0"/>
        <v>#DIV/0!</v>
      </c>
    </row>
    <row r="41" spans="1:8" ht="15" customHeight="1" x14ac:dyDescent="0.2">
      <c r="A41" s="65"/>
      <c r="B41" s="66">
        <v>3326</v>
      </c>
      <c r="C41" s="66">
        <v>3121</v>
      </c>
      <c r="D41" s="66" t="s">
        <v>174</v>
      </c>
      <c r="E41" s="261">
        <v>0</v>
      </c>
      <c r="F41" s="64">
        <v>200</v>
      </c>
      <c r="G41" s="63">
        <v>200</v>
      </c>
      <c r="H41" s="45">
        <f t="shared" si="0"/>
        <v>100</v>
      </c>
    </row>
    <row r="42" spans="1:8" ht="15" customHeight="1" x14ac:dyDescent="0.2">
      <c r="A42" s="155"/>
      <c r="B42" s="152">
        <v>3599</v>
      </c>
      <c r="C42" s="66">
        <v>2321</v>
      </c>
      <c r="D42" s="66" t="s">
        <v>497</v>
      </c>
      <c r="E42" s="261">
        <v>0</v>
      </c>
      <c r="F42" s="64">
        <v>14.2</v>
      </c>
      <c r="G42" s="63">
        <v>14.2</v>
      </c>
      <c r="H42" s="45">
        <f t="shared" si="0"/>
        <v>100</v>
      </c>
    </row>
    <row r="43" spans="1:8" ht="15" customHeight="1" x14ac:dyDescent="0.2">
      <c r="A43" s="155"/>
      <c r="B43" s="152">
        <v>3631</v>
      </c>
      <c r="C43" s="66">
        <v>2324</v>
      </c>
      <c r="D43" s="66" t="s">
        <v>472</v>
      </c>
      <c r="E43" s="261">
        <v>0</v>
      </c>
      <c r="F43" s="64">
        <v>0</v>
      </c>
      <c r="G43" s="63">
        <v>40.799999999999997</v>
      </c>
      <c r="H43" s="45" t="e">
        <f t="shared" si="0"/>
        <v>#DIV/0!</v>
      </c>
    </row>
    <row r="44" spans="1:8" ht="15" hidden="1" customHeight="1" x14ac:dyDescent="0.2">
      <c r="A44" s="157"/>
      <c r="B44" s="156">
        <v>3322</v>
      </c>
      <c r="C44" s="158">
        <v>2324</v>
      </c>
      <c r="D44" s="151" t="s">
        <v>172</v>
      </c>
      <c r="E44" s="261">
        <v>0</v>
      </c>
      <c r="F44" s="64">
        <v>0</v>
      </c>
      <c r="G44" s="63">
        <v>0</v>
      </c>
      <c r="H44" s="45" t="e">
        <f t="shared" si="0"/>
        <v>#DIV/0!</v>
      </c>
    </row>
    <row r="45" spans="1:8" ht="15" hidden="1" x14ac:dyDescent="0.2">
      <c r="A45" s="65"/>
      <c r="B45" s="66">
        <v>3412</v>
      </c>
      <c r="C45" s="66">
        <v>2321</v>
      </c>
      <c r="D45" s="66" t="s">
        <v>171</v>
      </c>
      <c r="E45" s="261">
        <v>0</v>
      </c>
      <c r="F45" s="64">
        <v>0</v>
      </c>
      <c r="G45" s="63">
        <v>0</v>
      </c>
      <c r="H45" s="45" t="e">
        <f t="shared" si="0"/>
        <v>#DIV/0!</v>
      </c>
    </row>
    <row r="46" spans="1:8" ht="15" hidden="1" x14ac:dyDescent="0.2">
      <c r="A46" s="157"/>
      <c r="B46" s="156">
        <v>3635</v>
      </c>
      <c r="C46" s="152">
        <v>3122</v>
      </c>
      <c r="D46" s="151" t="s">
        <v>170</v>
      </c>
      <c r="E46" s="261">
        <v>0</v>
      </c>
      <c r="F46" s="64">
        <v>0</v>
      </c>
      <c r="G46" s="63">
        <v>0</v>
      </c>
      <c r="H46" s="45" t="e">
        <f t="shared" si="0"/>
        <v>#DIV/0!</v>
      </c>
    </row>
    <row r="47" spans="1:8" ht="15" hidden="1" x14ac:dyDescent="0.2">
      <c r="A47" s="157"/>
      <c r="B47" s="156">
        <v>3699</v>
      </c>
      <c r="C47" s="152">
        <v>2111</v>
      </c>
      <c r="D47" s="151" t="s">
        <v>169</v>
      </c>
      <c r="E47" s="261">
        <v>0</v>
      </c>
      <c r="F47" s="64">
        <v>0</v>
      </c>
      <c r="G47" s="63">
        <v>0</v>
      </c>
      <c r="H47" s="45" t="e">
        <f t="shared" si="0"/>
        <v>#DIV/0!</v>
      </c>
    </row>
    <row r="48" spans="1:8" ht="15" x14ac:dyDescent="0.2">
      <c r="A48" s="157"/>
      <c r="B48" s="156">
        <v>3699</v>
      </c>
      <c r="C48" s="152">
        <v>2111</v>
      </c>
      <c r="D48" s="151" t="s">
        <v>169</v>
      </c>
      <c r="E48" s="261">
        <v>0</v>
      </c>
      <c r="F48" s="64">
        <v>0</v>
      </c>
      <c r="G48" s="63">
        <v>30.3</v>
      </c>
      <c r="H48" s="45" t="e">
        <f t="shared" si="0"/>
        <v>#DIV/0!</v>
      </c>
    </row>
    <row r="49" spans="1:8" ht="15" hidden="1" x14ac:dyDescent="0.2">
      <c r="A49" s="155"/>
      <c r="B49" s="152">
        <v>3725</v>
      </c>
      <c r="C49" s="66">
        <v>2321</v>
      </c>
      <c r="D49" s="66" t="s">
        <v>168</v>
      </c>
      <c r="E49" s="261">
        <v>0</v>
      </c>
      <c r="F49" s="64">
        <v>0</v>
      </c>
      <c r="G49" s="63">
        <v>0</v>
      </c>
      <c r="H49" s="45" t="e">
        <f t="shared" si="0"/>
        <v>#DIV/0!</v>
      </c>
    </row>
    <row r="50" spans="1:8" ht="15" x14ac:dyDescent="0.2">
      <c r="A50" s="157"/>
      <c r="B50" s="156">
        <v>3699</v>
      </c>
      <c r="C50" s="152">
        <v>2324</v>
      </c>
      <c r="D50" s="66" t="s">
        <v>524</v>
      </c>
      <c r="E50" s="261">
        <v>0</v>
      </c>
      <c r="F50" s="64">
        <v>0</v>
      </c>
      <c r="G50" s="63">
        <v>25</v>
      </c>
      <c r="H50" s="45" t="e">
        <f t="shared" si="0"/>
        <v>#DIV/0!</v>
      </c>
    </row>
    <row r="51" spans="1:8" ht="15" x14ac:dyDescent="0.2">
      <c r="A51" s="155"/>
      <c r="B51" s="152">
        <v>3725</v>
      </c>
      <c r="C51" s="66">
        <v>2324</v>
      </c>
      <c r="D51" s="66" t="s">
        <v>525</v>
      </c>
      <c r="E51" s="261">
        <v>3000</v>
      </c>
      <c r="F51" s="64">
        <v>2999</v>
      </c>
      <c r="G51" s="63">
        <v>2303.8000000000002</v>
      </c>
      <c r="H51" s="45">
        <f t="shared" si="0"/>
        <v>76.818939646548856</v>
      </c>
    </row>
    <row r="52" spans="1:8" ht="13.15" hidden="1" customHeight="1" x14ac:dyDescent="0.2">
      <c r="A52" s="154"/>
      <c r="B52" s="153">
        <v>6399</v>
      </c>
      <c r="C52" s="152">
        <v>2222</v>
      </c>
      <c r="D52" s="151" t="s">
        <v>167</v>
      </c>
      <c r="E52" s="45"/>
      <c r="F52" s="64"/>
      <c r="G52" s="63">
        <v>0</v>
      </c>
      <c r="H52" s="45" t="e">
        <f t="shared" si="0"/>
        <v>#DIV/0!</v>
      </c>
    </row>
    <row r="53" spans="1:8" ht="15" x14ac:dyDescent="0.2">
      <c r="A53" s="155"/>
      <c r="B53" s="152">
        <v>3745</v>
      </c>
      <c r="C53" s="66">
        <v>2324</v>
      </c>
      <c r="D53" s="66" t="s">
        <v>517</v>
      </c>
      <c r="E53" s="261">
        <v>0</v>
      </c>
      <c r="F53" s="64">
        <v>0</v>
      </c>
      <c r="G53" s="63">
        <v>94.8</v>
      </c>
      <c r="H53" s="45" t="e">
        <f t="shared" si="0"/>
        <v>#DIV/0!</v>
      </c>
    </row>
    <row r="54" spans="1:8" ht="15" x14ac:dyDescent="0.2">
      <c r="A54" s="155"/>
      <c r="B54" s="152">
        <v>4357</v>
      </c>
      <c r="C54" s="66">
        <v>3129</v>
      </c>
      <c r="D54" s="66" t="s">
        <v>518</v>
      </c>
      <c r="E54" s="261">
        <v>3000</v>
      </c>
      <c r="F54" s="64">
        <v>3000</v>
      </c>
      <c r="G54" s="63">
        <v>0</v>
      </c>
      <c r="H54" s="45">
        <f t="shared" si="0"/>
        <v>0</v>
      </c>
    </row>
    <row r="55" spans="1:8" ht="15.75" thickBot="1" x14ac:dyDescent="0.25">
      <c r="A55" s="150"/>
      <c r="B55" s="72"/>
      <c r="C55" s="72"/>
      <c r="D55" s="72"/>
      <c r="E55" s="70"/>
      <c r="F55" s="69"/>
      <c r="G55" s="68"/>
      <c r="H55" s="70"/>
    </row>
    <row r="56" spans="1:8" s="47" customFormat="1" ht="21.75" customHeight="1" thickTop="1" thickBot="1" x14ac:dyDescent="0.3">
      <c r="A56" s="149"/>
      <c r="B56" s="148"/>
      <c r="C56" s="148"/>
      <c r="D56" s="147" t="s">
        <v>166</v>
      </c>
      <c r="E56" s="104">
        <f t="shared" ref="E56:G56" si="1">SUM(E10:E55)</f>
        <v>16760</v>
      </c>
      <c r="F56" s="146">
        <f t="shared" si="1"/>
        <v>23290.400000000001</v>
      </c>
      <c r="G56" s="145">
        <f t="shared" si="1"/>
        <v>6718.0000000000009</v>
      </c>
      <c r="H56" s="45">
        <f t="shared" si="0"/>
        <v>28.84450245594752</v>
      </c>
    </row>
    <row r="57" spans="1:8" ht="15" customHeight="1" x14ac:dyDescent="0.25">
      <c r="A57" s="48"/>
      <c r="B57" s="48"/>
      <c r="C57" s="48"/>
      <c r="D57" s="52"/>
      <c r="E57" s="50"/>
      <c r="F57" s="50"/>
      <c r="G57" s="111"/>
      <c r="H57" s="111"/>
    </row>
    <row r="58" spans="1:8" ht="15" customHeight="1" x14ac:dyDescent="0.25">
      <c r="A58" s="48"/>
      <c r="B58" s="48"/>
      <c r="C58" s="48"/>
      <c r="D58" s="52"/>
      <c r="E58" s="50"/>
      <c r="F58" s="50"/>
      <c r="G58" s="50"/>
      <c r="H58" s="50"/>
    </row>
    <row r="59" spans="1:8" ht="15" customHeight="1" thickBot="1" x14ac:dyDescent="0.3">
      <c r="A59" s="48"/>
      <c r="B59" s="48"/>
      <c r="C59" s="48"/>
      <c r="D59" s="52"/>
      <c r="E59" s="50"/>
      <c r="F59" s="50"/>
      <c r="G59" s="50"/>
      <c r="H59" s="50"/>
    </row>
    <row r="60" spans="1:8" ht="15.75" x14ac:dyDescent="0.25">
      <c r="A60" s="90" t="s">
        <v>56</v>
      </c>
      <c r="B60" s="90" t="s">
        <v>55</v>
      </c>
      <c r="C60" s="90" t="s">
        <v>54</v>
      </c>
      <c r="D60" s="89" t="s">
        <v>53</v>
      </c>
      <c r="E60" s="88" t="s">
        <v>52</v>
      </c>
      <c r="F60" s="88" t="s">
        <v>52</v>
      </c>
      <c r="G60" s="88" t="s">
        <v>7</v>
      </c>
      <c r="H60" s="88" t="s">
        <v>51</v>
      </c>
    </row>
    <row r="61" spans="1:8" ht="15.75" customHeight="1" thickBot="1" x14ac:dyDescent="0.3">
      <c r="A61" s="87"/>
      <c r="B61" s="87"/>
      <c r="C61" s="87"/>
      <c r="D61" s="86"/>
      <c r="E61" s="84" t="s">
        <v>50</v>
      </c>
      <c r="F61" s="84" t="s">
        <v>49</v>
      </c>
      <c r="G61" s="85" t="s">
        <v>470</v>
      </c>
      <c r="H61" s="84" t="s">
        <v>10</v>
      </c>
    </row>
    <row r="62" spans="1:8" ht="16.5" customHeight="1" thickTop="1" x14ac:dyDescent="0.25">
      <c r="A62" s="144">
        <v>30</v>
      </c>
      <c r="B62" s="110"/>
      <c r="C62" s="110"/>
      <c r="D62" s="109" t="s">
        <v>165</v>
      </c>
      <c r="E62" s="141"/>
      <c r="F62" s="143"/>
      <c r="G62" s="142"/>
      <c r="H62" s="141"/>
    </row>
    <row r="63" spans="1:8" ht="15" customHeight="1" x14ac:dyDescent="0.25">
      <c r="A63" s="132"/>
      <c r="B63" s="119"/>
      <c r="C63" s="119"/>
      <c r="D63" s="119"/>
      <c r="E63" s="45"/>
      <c r="F63" s="64"/>
      <c r="G63" s="63"/>
      <c r="H63" s="45"/>
    </row>
    <row r="64" spans="1:8" ht="15" hidden="1" x14ac:dyDescent="0.2">
      <c r="A64" s="65"/>
      <c r="B64" s="66"/>
      <c r="C64" s="66">
        <v>1361</v>
      </c>
      <c r="D64" s="66" t="s">
        <v>74</v>
      </c>
      <c r="E64" s="133">
        <v>0</v>
      </c>
      <c r="F64" s="64">
        <v>0</v>
      </c>
      <c r="G64" s="63">
        <v>0</v>
      </c>
      <c r="H64" s="45" t="e">
        <f>(#REF!/F64)*100</f>
        <v>#REF!</v>
      </c>
    </row>
    <row r="65" spans="1:8" ht="15" hidden="1" x14ac:dyDescent="0.2">
      <c r="A65" s="65"/>
      <c r="B65" s="66"/>
      <c r="C65" s="66">
        <v>2460</v>
      </c>
      <c r="D65" s="66" t="s">
        <v>164</v>
      </c>
      <c r="E65" s="133"/>
      <c r="F65" s="64">
        <v>0</v>
      </c>
      <c r="G65" s="63">
        <v>0</v>
      </c>
      <c r="H65" s="45" t="e">
        <f>(#REF!/F65)*100</f>
        <v>#REF!</v>
      </c>
    </row>
    <row r="66" spans="1:8" ht="15" hidden="1" x14ac:dyDescent="0.2">
      <c r="A66" s="65">
        <v>98008</v>
      </c>
      <c r="B66" s="66"/>
      <c r="C66" s="66">
        <v>4111</v>
      </c>
      <c r="D66" s="66" t="s">
        <v>163</v>
      </c>
      <c r="E66" s="118"/>
      <c r="F66" s="64">
        <v>0</v>
      </c>
      <c r="G66" s="63">
        <v>0</v>
      </c>
      <c r="H66" s="45" t="e">
        <f>(#REF!/F66)*100</f>
        <v>#REF!</v>
      </c>
    </row>
    <row r="67" spans="1:8" ht="15" hidden="1" customHeight="1" x14ac:dyDescent="0.2">
      <c r="A67" s="65">
        <v>98071</v>
      </c>
      <c r="B67" s="66"/>
      <c r="C67" s="66">
        <v>4111</v>
      </c>
      <c r="D67" s="66" t="s">
        <v>162</v>
      </c>
      <c r="E67" s="133"/>
      <c r="F67" s="64">
        <v>0</v>
      </c>
      <c r="G67" s="63">
        <v>0</v>
      </c>
      <c r="H67" s="45" t="e">
        <f>(#REF!/F67)*100</f>
        <v>#REF!</v>
      </c>
    </row>
    <row r="68" spans="1:8" ht="15" hidden="1" customHeight="1" x14ac:dyDescent="0.2">
      <c r="A68" s="65">
        <v>98187</v>
      </c>
      <c r="B68" s="66"/>
      <c r="C68" s="66">
        <v>4111</v>
      </c>
      <c r="D68" s="66" t="s">
        <v>161</v>
      </c>
      <c r="E68" s="133"/>
      <c r="F68" s="64">
        <v>0</v>
      </c>
      <c r="G68" s="63">
        <v>0</v>
      </c>
      <c r="H68" s="45" t="e">
        <f>(#REF!/F68)*100</f>
        <v>#REF!</v>
      </c>
    </row>
    <row r="69" spans="1:8" ht="15" hidden="1" x14ac:dyDescent="0.2">
      <c r="A69" s="65">
        <v>98348</v>
      </c>
      <c r="B69" s="66"/>
      <c r="C69" s="66">
        <v>4111</v>
      </c>
      <c r="D69" s="66" t="s">
        <v>160</v>
      </c>
      <c r="E69" s="129"/>
      <c r="F69" s="64">
        <v>0</v>
      </c>
      <c r="G69" s="63">
        <v>0</v>
      </c>
      <c r="H69" s="45" t="e">
        <f>(#REF!/F69)*100</f>
        <v>#REF!</v>
      </c>
    </row>
    <row r="70" spans="1:8" ht="15" x14ac:dyDescent="0.2">
      <c r="A70" s="65"/>
      <c r="B70" s="66"/>
      <c r="C70" s="66">
        <v>2460</v>
      </c>
      <c r="D70" s="66" t="s">
        <v>449</v>
      </c>
      <c r="E70" s="118">
        <v>0</v>
      </c>
      <c r="F70" s="64">
        <v>0</v>
      </c>
      <c r="G70" s="63">
        <v>5.5</v>
      </c>
      <c r="H70" s="45" t="e">
        <f t="shared" ref="H70:H107" si="2">(G70/F70)*100</f>
        <v>#DIV/0!</v>
      </c>
    </row>
    <row r="71" spans="1:8" ht="15" x14ac:dyDescent="0.2">
      <c r="A71" s="65">
        <v>98008</v>
      </c>
      <c r="B71" s="66"/>
      <c r="C71" s="66">
        <v>4111</v>
      </c>
      <c r="D71" s="66" t="s">
        <v>450</v>
      </c>
      <c r="E71" s="133">
        <v>0</v>
      </c>
      <c r="F71" s="64">
        <v>577.20000000000005</v>
      </c>
      <c r="G71" s="63">
        <v>577.20000000000005</v>
      </c>
      <c r="H71" s="45">
        <f t="shared" si="2"/>
        <v>100</v>
      </c>
    </row>
    <row r="72" spans="1:8" ht="15" hidden="1" x14ac:dyDescent="0.2">
      <c r="A72" s="65">
        <v>98071</v>
      </c>
      <c r="B72" s="66"/>
      <c r="C72" s="66">
        <v>4111</v>
      </c>
      <c r="D72" s="66" t="s">
        <v>459</v>
      </c>
      <c r="E72" s="133">
        <v>0</v>
      </c>
      <c r="F72" s="64">
        <v>0</v>
      </c>
      <c r="G72" s="63">
        <v>0</v>
      </c>
      <c r="H72" s="45" t="e">
        <f t="shared" si="2"/>
        <v>#DIV/0!</v>
      </c>
    </row>
    <row r="73" spans="1:8" ht="15" x14ac:dyDescent="0.2">
      <c r="A73" s="65">
        <v>98187</v>
      </c>
      <c r="B73" s="66"/>
      <c r="C73" s="66">
        <v>4111</v>
      </c>
      <c r="D73" s="66" t="s">
        <v>514</v>
      </c>
      <c r="E73" s="133">
        <v>0</v>
      </c>
      <c r="F73" s="64">
        <v>1005</v>
      </c>
      <c r="G73" s="63">
        <v>1005</v>
      </c>
      <c r="H73" s="45">
        <f t="shared" si="2"/>
        <v>100</v>
      </c>
    </row>
    <row r="74" spans="1:8" ht="14.45" hidden="1" customHeight="1" x14ac:dyDescent="0.2">
      <c r="A74" s="66">
        <v>13011</v>
      </c>
      <c r="B74" s="66"/>
      <c r="C74" s="66">
        <v>4116</v>
      </c>
      <c r="D74" s="66" t="s">
        <v>159</v>
      </c>
      <c r="E74" s="133">
        <v>0</v>
      </c>
      <c r="F74" s="64">
        <v>0</v>
      </c>
      <c r="G74" s="63">
        <v>0</v>
      </c>
      <c r="H74" s="45" t="e">
        <f t="shared" si="2"/>
        <v>#DIV/0!</v>
      </c>
    </row>
    <row r="75" spans="1:8" ht="15" hidden="1" x14ac:dyDescent="0.2">
      <c r="A75" s="65">
        <v>13015</v>
      </c>
      <c r="B75" s="66"/>
      <c r="C75" s="66">
        <v>4116</v>
      </c>
      <c r="D75" s="66" t="s">
        <v>158</v>
      </c>
      <c r="E75" s="133">
        <v>0</v>
      </c>
      <c r="F75" s="64">
        <v>0</v>
      </c>
      <c r="G75" s="63">
        <v>0</v>
      </c>
      <c r="H75" s="45" t="e">
        <f t="shared" si="2"/>
        <v>#DIV/0!</v>
      </c>
    </row>
    <row r="76" spans="1:8" ht="15" hidden="1" x14ac:dyDescent="0.2">
      <c r="A76" s="65">
        <v>13015</v>
      </c>
      <c r="B76" s="66"/>
      <c r="C76" s="66">
        <v>4116</v>
      </c>
      <c r="D76" s="66" t="s">
        <v>158</v>
      </c>
      <c r="E76" s="133">
        <v>0</v>
      </c>
      <c r="F76" s="64">
        <v>0</v>
      </c>
      <c r="G76" s="63">
        <v>0</v>
      </c>
      <c r="H76" s="45" t="e">
        <f t="shared" si="2"/>
        <v>#DIV/0!</v>
      </c>
    </row>
    <row r="77" spans="1:8" ht="14.25" hidden="1" customHeight="1" x14ac:dyDescent="0.2">
      <c r="A77" s="65">
        <v>13101</v>
      </c>
      <c r="B77" s="66"/>
      <c r="C77" s="66">
        <v>4116</v>
      </c>
      <c r="D77" s="66" t="s">
        <v>157</v>
      </c>
      <c r="E77" s="133">
        <v>0</v>
      </c>
      <c r="F77" s="64">
        <v>0</v>
      </c>
      <c r="G77" s="63">
        <v>0</v>
      </c>
      <c r="H77" s="45" t="e">
        <f t="shared" si="2"/>
        <v>#DIV/0!</v>
      </c>
    </row>
    <row r="78" spans="1:8" ht="15" x14ac:dyDescent="0.2">
      <c r="A78" s="65">
        <v>13013</v>
      </c>
      <c r="B78" s="66"/>
      <c r="C78" s="66">
        <v>4116</v>
      </c>
      <c r="D78" s="66" t="s">
        <v>321</v>
      </c>
      <c r="E78" s="133">
        <v>5726</v>
      </c>
      <c r="F78" s="64">
        <v>5831</v>
      </c>
      <c r="G78" s="63">
        <v>1472.8</v>
      </c>
      <c r="H78" s="45">
        <f t="shared" si="2"/>
        <v>25.258103241296521</v>
      </c>
    </row>
    <row r="79" spans="1:8" ht="15" hidden="1" customHeight="1" x14ac:dyDescent="0.2">
      <c r="A79" s="66"/>
      <c r="B79" s="66"/>
      <c r="C79" s="66">
        <v>4116</v>
      </c>
      <c r="D79" s="66" t="s">
        <v>322</v>
      </c>
      <c r="E79" s="133">
        <v>0</v>
      </c>
      <c r="F79" s="64">
        <v>0</v>
      </c>
      <c r="G79" s="63">
        <v>0</v>
      </c>
      <c r="H79" s="45" t="e">
        <f t="shared" si="2"/>
        <v>#DIV/0!</v>
      </c>
    </row>
    <row r="80" spans="1:8" ht="15" hidden="1" customHeight="1" x14ac:dyDescent="0.2">
      <c r="A80" s="66"/>
      <c r="B80" s="66"/>
      <c r="C80" s="66">
        <v>4116</v>
      </c>
      <c r="D80" s="66" t="s">
        <v>322</v>
      </c>
      <c r="E80" s="133">
        <v>0</v>
      </c>
      <c r="F80" s="64">
        <v>0</v>
      </c>
      <c r="G80" s="63">
        <v>0</v>
      </c>
      <c r="H80" s="45" t="e">
        <f t="shared" si="2"/>
        <v>#DIV/0!</v>
      </c>
    </row>
    <row r="81" spans="1:8" ht="15" hidden="1" customHeight="1" x14ac:dyDescent="0.2">
      <c r="A81" s="66"/>
      <c r="B81" s="66"/>
      <c r="C81" s="66">
        <v>4116</v>
      </c>
      <c r="D81" s="66" t="s">
        <v>323</v>
      </c>
      <c r="E81" s="133">
        <v>0</v>
      </c>
      <c r="F81" s="64">
        <v>0</v>
      </c>
      <c r="G81" s="63">
        <v>0</v>
      </c>
      <c r="H81" s="45" t="e">
        <f t="shared" si="2"/>
        <v>#DIV/0!</v>
      </c>
    </row>
    <row r="82" spans="1:8" ht="15" hidden="1" customHeight="1" x14ac:dyDescent="0.2">
      <c r="A82" s="65"/>
      <c r="B82" s="66"/>
      <c r="C82" s="66">
        <v>4132</v>
      </c>
      <c r="D82" s="66" t="s">
        <v>156</v>
      </c>
      <c r="E82" s="133">
        <v>0</v>
      </c>
      <c r="F82" s="64">
        <v>0</v>
      </c>
      <c r="G82" s="63">
        <v>0</v>
      </c>
      <c r="H82" s="45" t="e">
        <f t="shared" si="2"/>
        <v>#DIV/0!</v>
      </c>
    </row>
    <row r="83" spans="1:8" ht="15" hidden="1" customHeight="1" x14ac:dyDescent="0.2">
      <c r="A83" s="65">
        <v>14004</v>
      </c>
      <c r="B83" s="66"/>
      <c r="C83" s="66">
        <v>4122</v>
      </c>
      <c r="D83" s="66" t="s">
        <v>155</v>
      </c>
      <c r="E83" s="133">
        <v>0</v>
      </c>
      <c r="F83" s="64">
        <v>0</v>
      </c>
      <c r="G83" s="63">
        <v>0</v>
      </c>
      <c r="H83" s="45" t="e">
        <f t="shared" si="2"/>
        <v>#DIV/0!</v>
      </c>
    </row>
    <row r="84" spans="1:8" ht="15" hidden="1" x14ac:dyDescent="0.2">
      <c r="A84" s="140"/>
      <c r="B84" s="116"/>
      <c r="C84" s="116">
        <v>4216</v>
      </c>
      <c r="D84" s="116" t="s">
        <v>154</v>
      </c>
      <c r="E84" s="133">
        <v>0</v>
      </c>
      <c r="F84" s="64">
        <v>0</v>
      </c>
      <c r="G84" s="63">
        <v>0</v>
      </c>
      <c r="H84" s="45" t="e">
        <f t="shared" si="2"/>
        <v>#DIV/0!</v>
      </c>
    </row>
    <row r="85" spans="1:8" ht="15" hidden="1" customHeight="1" x14ac:dyDescent="0.2">
      <c r="A85" s="66"/>
      <c r="B85" s="66"/>
      <c r="C85" s="66">
        <v>4216</v>
      </c>
      <c r="D85" s="66" t="s">
        <v>153</v>
      </c>
      <c r="E85" s="133">
        <v>0</v>
      </c>
      <c r="F85" s="64">
        <v>0</v>
      </c>
      <c r="G85" s="63">
        <v>0</v>
      </c>
      <c r="H85" s="45" t="e">
        <f t="shared" si="2"/>
        <v>#DIV/0!</v>
      </c>
    </row>
    <row r="86" spans="1:8" ht="15" hidden="1" customHeight="1" x14ac:dyDescent="0.2">
      <c r="A86" s="66"/>
      <c r="B86" s="66"/>
      <c r="C86" s="66">
        <v>4152</v>
      </c>
      <c r="D86" s="116" t="s">
        <v>188</v>
      </c>
      <c r="E86" s="133">
        <v>0</v>
      </c>
      <c r="F86" s="64">
        <v>0</v>
      </c>
      <c r="G86" s="63">
        <v>0</v>
      </c>
      <c r="H86" s="45" t="e">
        <f t="shared" si="2"/>
        <v>#DIV/0!</v>
      </c>
    </row>
    <row r="87" spans="1:8" ht="15" hidden="1" customHeight="1" x14ac:dyDescent="0.2">
      <c r="A87" s="65">
        <v>617</v>
      </c>
      <c r="B87" s="66"/>
      <c r="C87" s="66">
        <v>4222</v>
      </c>
      <c r="D87" s="66" t="s">
        <v>152</v>
      </c>
      <c r="E87" s="133">
        <v>0</v>
      </c>
      <c r="F87" s="64">
        <v>0</v>
      </c>
      <c r="G87" s="63">
        <v>0</v>
      </c>
      <c r="H87" s="45" t="e">
        <f t="shared" si="2"/>
        <v>#DIV/0!</v>
      </c>
    </row>
    <row r="88" spans="1:8" ht="15" hidden="1" x14ac:dyDescent="0.2">
      <c r="A88" s="65"/>
      <c r="B88" s="66">
        <v>3341</v>
      </c>
      <c r="C88" s="66">
        <v>2111</v>
      </c>
      <c r="D88" s="66" t="s">
        <v>151</v>
      </c>
      <c r="E88" s="133">
        <v>0</v>
      </c>
      <c r="F88" s="64">
        <v>0</v>
      </c>
      <c r="G88" s="63">
        <v>0</v>
      </c>
      <c r="H88" s="45" t="e">
        <f t="shared" si="2"/>
        <v>#DIV/0!</v>
      </c>
    </row>
    <row r="89" spans="1:8" ht="15" x14ac:dyDescent="0.2">
      <c r="A89" s="65"/>
      <c r="B89" s="66">
        <v>3349</v>
      </c>
      <c r="C89" s="66">
        <v>2111</v>
      </c>
      <c r="D89" s="66" t="s">
        <v>324</v>
      </c>
      <c r="E89" s="133">
        <v>960</v>
      </c>
      <c r="F89" s="64">
        <v>960</v>
      </c>
      <c r="G89" s="63">
        <v>906.1</v>
      </c>
      <c r="H89" s="45">
        <f t="shared" si="2"/>
        <v>94.385416666666671</v>
      </c>
    </row>
    <row r="90" spans="1:8" ht="15" hidden="1" x14ac:dyDescent="0.2">
      <c r="A90" s="65"/>
      <c r="B90" s="66">
        <v>5512</v>
      </c>
      <c r="C90" s="66">
        <v>2111</v>
      </c>
      <c r="D90" s="66" t="s">
        <v>150</v>
      </c>
      <c r="E90" s="133">
        <v>0</v>
      </c>
      <c r="F90" s="64">
        <v>0</v>
      </c>
      <c r="G90" s="63">
        <v>0</v>
      </c>
      <c r="H90" s="45" t="e">
        <f t="shared" si="2"/>
        <v>#DIV/0!</v>
      </c>
    </row>
    <row r="91" spans="1:8" ht="15" hidden="1" x14ac:dyDescent="0.2">
      <c r="A91" s="65"/>
      <c r="B91" s="66">
        <v>5512</v>
      </c>
      <c r="C91" s="66">
        <v>2322</v>
      </c>
      <c r="D91" s="66" t="s">
        <v>149</v>
      </c>
      <c r="E91" s="133">
        <v>0</v>
      </c>
      <c r="F91" s="64">
        <v>0</v>
      </c>
      <c r="G91" s="63">
        <v>0</v>
      </c>
      <c r="H91" s="45" t="e">
        <f t="shared" si="2"/>
        <v>#DIV/0!</v>
      </c>
    </row>
    <row r="92" spans="1:8" ht="15" hidden="1" x14ac:dyDescent="0.2">
      <c r="A92" s="65"/>
      <c r="B92" s="66">
        <v>5512</v>
      </c>
      <c r="C92" s="66">
        <v>2324</v>
      </c>
      <c r="D92" s="66" t="s">
        <v>325</v>
      </c>
      <c r="E92" s="133">
        <v>0</v>
      </c>
      <c r="F92" s="64">
        <v>0</v>
      </c>
      <c r="G92" s="63">
        <v>0</v>
      </c>
      <c r="H92" s="45" t="e">
        <f t="shared" si="2"/>
        <v>#DIV/0!</v>
      </c>
    </row>
    <row r="93" spans="1:8" ht="15" hidden="1" x14ac:dyDescent="0.2">
      <c r="A93" s="65"/>
      <c r="B93" s="66">
        <v>5512</v>
      </c>
      <c r="C93" s="66">
        <v>3113</v>
      </c>
      <c r="D93" s="66" t="s">
        <v>326</v>
      </c>
      <c r="E93" s="133">
        <v>0</v>
      </c>
      <c r="F93" s="64">
        <v>0</v>
      </c>
      <c r="G93" s="63">
        <v>0</v>
      </c>
      <c r="H93" s="45" t="e">
        <f t="shared" si="2"/>
        <v>#DIV/0!</v>
      </c>
    </row>
    <row r="94" spans="1:8" ht="15" hidden="1" x14ac:dyDescent="0.2">
      <c r="A94" s="65"/>
      <c r="B94" s="66">
        <v>5512</v>
      </c>
      <c r="C94" s="66">
        <v>3122</v>
      </c>
      <c r="D94" s="66" t="s">
        <v>148</v>
      </c>
      <c r="E94" s="133">
        <v>0</v>
      </c>
      <c r="F94" s="64">
        <v>0</v>
      </c>
      <c r="G94" s="63">
        <v>0</v>
      </c>
      <c r="H94" s="45" t="e">
        <f t="shared" si="2"/>
        <v>#DIV/0!</v>
      </c>
    </row>
    <row r="95" spans="1:8" ht="15" x14ac:dyDescent="0.2">
      <c r="A95" s="65"/>
      <c r="B95" s="66">
        <v>6171</v>
      </c>
      <c r="C95" s="66">
        <v>2111</v>
      </c>
      <c r="D95" s="66" t="s">
        <v>356</v>
      </c>
      <c r="E95" s="133">
        <v>152</v>
      </c>
      <c r="F95" s="64">
        <v>151.19999999999999</v>
      </c>
      <c r="G95" s="63">
        <v>141</v>
      </c>
      <c r="H95" s="45">
        <f t="shared" si="2"/>
        <v>93.253968253968253</v>
      </c>
    </row>
    <row r="96" spans="1:8" ht="15" x14ac:dyDescent="0.2">
      <c r="A96" s="65"/>
      <c r="B96" s="66">
        <v>6171</v>
      </c>
      <c r="C96" s="66">
        <v>2132</v>
      </c>
      <c r="D96" s="66" t="s">
        <v>354</v>
      </c>
      <c r="E96" s="133">
        <v>87</v>
      </c>
      <c r="F96" s="64">
        <v>87</v>
      </c>
      <c r="G96" s="63">
        <v>87.1</v>
      </c>
      <c r="H96" s="45">
        <f t="shared" si="2"/>
        <v>100.11494252873563</v>
      </c>
    </row>
    <row r="97" spans="1:8" ht="15" hidden="1" x14ac:dyDescent="0.2">
      <c r="A97" s="65"/>
      <c r="B97" s="66">
        <v>6171</v>
      </c>
      <c r="C97" s="66">
        <v>2212</v>
      </c>
      <c r="D97" s="66" t="s">
        <v>327</v>
      </c>
      <c r="E97" s="133">
        <v>0</v>
      </c>
      <c r="F97" s="64">
        <v>0</v>
      </c>
      <c r="G97" s="63">
        <v>0</v>
      </c>
      <c r="H97" s="45" t="e">
        <f t="shared" si="2"/>
        <v>#DIV/0!</v>
      </c>
    </row>
    <row r="98" spans="1:8" ht="15" hidden="1" x14ac:dyDescent="0.2">
      <c r="A98" s="65"/>
      <c r="B98" s="66">
        <v>6171</v>
      </c>
      <c r="C98" s="66">
        <v>2133</v>
      </c>
      <c r="D98" s="66" t="s">
        <v>147</v>
      </c>
      <c r="E98" s="133">
        <v>0</v>
      </c>
      <c r="F98" s="64">
        <v>0</v>
      </c>
      <c r="G98" s="63">
        <v>0</v>
      </c>
      <c r="H98" s="45" t="e">
        <f t="shared" si="2"/>
        <v>#DIV/0!</v>
      </c>
    </row>
    <row r="99" spans="1:8" ht="15" hidden="1" x14ac:dyDescent="0.2">
      <c r="A99" s="65"/>
      <c r="B99" s="66">
        <v>6171</v>
      </c>
      <c r="C99" s="66">
        <v>2310</v>
      </c>
      <c r="D99" s="66" t="s">
        <v>146</v>
      </c>
      <c r="E99" s="133">
        <v>0</v>
      </c>
      <c r="F99" s="64">
        <v>0</v>
      </c>
      <c r="G99" s="63">
        <v>0</v>
      </c>
      <c r="H99" s="45" t="e">
        <f t="shared" si="2"/>
        <v>#DIV/0!</v>
      </c>
    </row>
    <row r="100" spans="1:8" ht="15" hidden="1" x14ac:dyDescent="0.2">
      <c r="A100" s="65"/>
      <c r="B100" s="66">
        <v>6171</v>
      </c>
      <c r="C100" s="66">
        <v>2322</v>
      </c>
      <c r="D100" s="66" t="s">
        <v>328</v>
      </c>
      <c r="E100" s="133">
        <v>0</v>
      </c>
      <c r="F100" s="64">
        <v>0</v>
      </c>
      <c r="G100" s="63">
        <v>0</v>
      </c>
      <c r="H100" s="45" t="e">
        <f t="shared" si="2"/>
        <v>#DIV/0!</v>
      </c>
    </row>
    <row r="101" spans="1:8" ht="15" x14ac:dyDescent="0.2">
      <c r="A101" s="65"/>
      <c r="B101" s="66">
        <v>6171</v>
      </c>
      <c r="C101" s="66">
        <v>2324</v>
      </c>
      <c r="D101" s="66" t="s">
        <v>355</v>
      </c>
      <c r="E101" s="133">
        <v>0</v>
      </c>
      <c r="F101" s="64">
        <v>1.8</v>
      </c>
      <c r="G101" s="63">
        <v>339.5</v>
      </c>
      <c r="H101" s="45">
        <f t="shared" si="2"/>
        <v>18861.111111111113</v>
      </c>
    </row>
    <row r="102" spans="1:8" ht="15" hidden="1" x14ac:dyDescent="0.2">
      <c r="A102" s="65"/>
      <c r="B102" s="66">
        <v>6171</v>
      </c>
      <c r="C102" s="66">
        <v>2329</v>
      </c>
      <c r="D102" s="66" t="s">
        <v>145</v>
      </c>
      <c r="E102" s="133">
        <v>0</v>
      </c>
      <c r="F102" s="64">
        <v>0</v>
      </c>
      <c r="G102" s="63">
        <v>0</v>
      </c>
      <c r="H102" s="45" t="e">
        <f t="shared" si="2"/>
        <v>#DIV/0!</v>
      </c>
    </row>
    <row r="103" spans="1:8" ht="15" hidden="1" x14ac:dyDescent="0.2">
      <c r="A103" s="65"/>
      <c r="B103" s="66">
        <v>6409</v>
      </c>
      <c r="C103" s="66">
        <v>2328</v>
      </c>
      <c r="D103" s="66" t="s">
        <v>144</v>
      </c>
      <c r="E103" s="133">
        <v>0</v>
      </c>
      <c r="F103" s="64">
        <v>0</v>
      </c>
      <c r="G103" s="63">
        <v>0</v>
      </c>
      <c r="H103" s="45" t="e">
        <f t="shared" si="2"/>
        <v>#DIV/0!</v>
      </c>
    </row>
    <row r="104" spans="1:8" ht="15" x14ac:dyDescent="0.2">
      <c r="A104" s="65"/>
      <c r="B104" s="66">
        <v>6171</v>
      </c>
      <c r="C104" s="66">
        <v>2329</v>
      </c>
      <c r="D104" s="66" t="s">
        <v>473</v>
      </c>
      <c r="E104" s="133">
        <v>0</v>
      </c>
      <c r="F104" s="64">
        <v>0</v>
      </c>
      <c r="G104" s="63">
        <v>1</v>
      </c>
      <c r="H104" s="45" t="e">
        <f t="shared" si="2"/>
        <v>#DIV/0!</v>
      </c>
    </row>
    <row r="105" spans="1:8" ht="15" x14ac:dyDescent="0.2">
      <c r="A105" s="65"/>
      <c r="B105" s="66">
        <v>6171</v>
      </c>
      <c r="C105" s="66">
        <v>3113</v>
      </c>
      <c r="D105" s="66" t="s">
        <v>501</v>
      </c>
      <c r="E105" s="133">
        <v>0</v>
      </c>
      <c r="F105" s="64">
        <v>0</v>
      </c>
      <c r="G105" s="63">
        <v>0.6</v>
      </c>
      <c r="H105" s="45" t="e">
        <f t="shared" si="2"/>
        <v>#DIV/0!</v>
      </c>
    </row>
    <row r="106" spans="1:8" ht="15" x14ac:dyDescent="0.2">
      <c r="A106" s="65"/>
      <c r="B106" s="66">
        <v>6330</v>
      </c>
      <c r="C106" s="66">
        <v>4132</v>
      </c>
      <c r="D106" s="66" t="s">
        <v>77</v>
      </c>
      <c r="E106" s="133">
        <v>0</v>
      </c>
      <c r="F106" s="64">
        <v>0</v>
      </c>
      <c r="G106" s="63">
        <v>646.20000000000005</v>
      </c>
      <c r="H106" s="45" t="e">
        <f t="shared" si="2"/>
        <v>#DIV/0!</v>
      </c>
    </row>
    <row r="107" spans="1:8" ht="15" x14ac:dyDescent="0.2">
      <c r="A107" s="65"/>
      <c r="B107" s="66">
        <v>6409</v>
      </c>
      <c r="C107" s="66">
        <v>2328</v>
      </c>
      <c r="D107" s="66" t="s">
        <v>463</v>
      </c>
      <c r="E107" s="133">
        <v>0</v>
      </c>
      <c r="F107" s="64">
        <v>0</v>
      </c>
      <c r="G107" s="63">
        <v>0.3</v>
      </c>
      <c r="H107" s="45" t="e">
        <f t="shared" si="2"/>
        <v>#DIV/0!</v>
      </c>
    </row>
    <row r="108" spans="1:8" ht="15.75" thickBot="1" x14ac:dyDescent="0.25">
      <c r="A108" s="61"/>
      <c r="B108" s="62"/>
      <c r="C108" s="62"/>
      <c r="D108" s="62"/>
      <c r="E108" s="58"/>
      <c r="F108" s="60"/>
      <c r="G108" s="59"/>
      <c r="H108" s="58"/>
    </row>
    <row r="109" spans="1:8" s="47" customFormat="1" ht="21.75" customHeight="1" thickTop="1" thickBot="1" x14ac:dyDescent="0.3">
      <c r="A109" s="139"/>
      <c r="B109" s="57"/>
      <c r="C109" s="57"/>
      <c r="D109" s="102" t="s">
        <v>143</v>
      </c>
      <c r="E109" s="53">
        <f>SUM(E64:E108)</f>
        <v>6925</v>
      </c>
      <c r="F109" s="55">
        <f>SUM(F64:F108)</f>
        <v>8613.2000000000007</v>
      </c>
      <c r="G109" s="54">
        <f>SUM(G63:G108)</f>
        <v>5182.3000000000011</v>
      </c>
      <c r="H109" s="45">
        <f t="shared" ref="H109" si="3">(G109/F109)*100</f>
        <v>60.166953048808814</v>
      </c>
    </row>
    <row r="110" spans="1:8" ht="13.5" customHeight="1" x14ac:dyDescent="0.25">
      <c r="A110" s="48"/>
      <c r="B110" s="48"/>
      <c r="C110" s="48"/>
      <c r="D110" s="52"/>
      <c r="E110" s="50"/>
      <c r="F110" s="50"/>
      <c r="G110" s="50"/>
      <c r="H110" s="50"/>
    </row>
    <row r="111" spans="1:8" ht="15" hidden="1" customHeight="1" x14ac:dyDescent="0.25">
      <c r="A111" s="48"/>
      <c r="B111" s="48"/>
      <c r="C111" s="48"/>
      <c r="D111" s="52"/>
      <c r="E111" s="50"/>
      <c r="F111" s="50"/>
      <c r="G111" s="50"/>
      <c r="H111" s="50"/>
    </row>
    <row r="112" spans="1:8" ht="12.75" hidden="1" customHeight="1" x14ac:dyDescent="0.25">
      <c r="A112" s="48"/>
      <c r="B112" s="48"/>
      <c r="C112" s="48"/>
      <c r="D112" s="52"/>
      <c r="E112" s="50"/>
      <c r="F112" s="50"/>
      <c r="G112" s="50"/>
      <c r="H112" s="50"/>
    </row>
    <row r="113" spans="1:8" ht="15" customHeight="1" thickBot="1" x14ac:dyDescent="0.3">
      <c r="A113" s="48"/>
      <c r="B113" s="48"/>
      <c r="C113" s="48"/>
      <c r="D113" s="52"/>
      <c r="E113" s="50"/>
      <c r="F113" s="50"/>
      <c r="G113" s="50"/>
      <c r="H113" s="50"/>
    </row>
    <row r="114" spans="1:8" ht="15.75" x14ac:dyDescent="0.25">
      <c r="A114" s="90" t="s">
        <v>56</v>
      </c>
      <c r="B114" s="90" t="s">
        <v>55</v>
      </c>
      <c r="C114" s="90" t="s">
        <v>54</v>
      </c>
      <c r="D114" s="89" t="s">
        <v>53</v>
      </c>
      <c r="E114" s="88" t="s">
        <v>52</v>
      </c>
      <c r="F114" s="88" t="s">
        <v>52</v>
      </c>
      <c r="G114" s="88" t="s">
        <v>7</v>
      </c>
      <c r="H114" s="88" t="s">
        <v>51</v>
      </c>
    </row>
    <row r="115" spans="1:8" ht="15.75" customHeight="1" thickBot="1" x14ac:dyDescent="0.3">
      <c r="A115" s="87"/>
      <c r="B115" s="87"/>
      <c r="C115" s="87"/>
      <c r="D115" s="86"/>
      <c r="E115" s="84" t="s">
        <v>50</v>
      </c>
      <c r="F115" s="84" t="s">
        <v>49</v>
      </c>
      <c r="G115" s="85" t="s">
        <v>470</v>
      </c>
      <c r="H115" s="84" t="s">
        <v>10</v>
      </c>
    </row>
    <row r="116" spans="1:8" ht="16.5" customHeight="1" thickTop="1" x14ac:dyDescent="0.25">
      <c r="A116" s="110">
        <v>50</v>
      </c>
      <c r="B116" s="110"/>
      <c r="C116" s="110"/>
      <c r="D116" s="109" t="s">
        <v>142</v>
      </c>
      <c r="E116" s="106"/>
      <c r="F116" s="108"/>
      <c r="G116" s="107"/>
      <c r="H116" s="106"/>
    </row>
    <row r="117" spans="1:8" ht="15" customHeight="1" x14ac:dyDescent="0.25">
      <c r="A117" s="66"/>
      <c r="B117" s="66"/>
      <c r="C117" s="66"/>
      <c r="D117" s="119"/>
      <c r="E117" s="45"/>
      <c r="F117" s="64"/>
      <c r="G117" s="63"/>
      <c r="H117" s="45"/>
    </row>
    <row r="118" spans="1:8" ht="15" x14ac:dyDescent="0.2">
      <c r="A118" s="66"/>
      <c r="B118" s="66"/>
      <c r="C118" s="66">
        <v>1361</v>
      </c>
      <c r="D118" s="66" t="s">
        <v>74</v>
      </c>
      <c r="E118" s="133">
        <v>0</v>
      </c>
      <c r="F118" s="64">
        <v>0</v>
      </c>
      <c r="G118" s="63">
        <v>2.1</v>
      </c>
      <c r="H118" s="45" t="e">
        <f t="shared" ref="H118:H181" si="4">(G118/F118)*100</f>
        <v>#DIV/0!</v>
      </c>
    </row>
    <row r="119" spans="1:8" ht="15" hidden="1" x14ac:dyDescent="0.2">
      <c r="A119" s="66"/>
      <c r="B119" s="66"/>
      <c r="C119" s="66">
        <v>2451</v>
      </c>
      <c r="D119" s="66" t="s">
        <v>141</v>
      </c>
      <c r="E119" s="133">
        <v>0</v>
      </c>
      <c r="F119" s="64">
        <v>0</v>
      </c>
      <c r="G119" s="63">
        <v>0</v>
      </c>
      <c r="H119" s="45" t="e">
        <f t="shared" si="4"/>
        <v>#DIV/0!</v>
      </c>
    </row>
    <row r="120" spans="1:8" ht="15" hidden="1" x14ac:dyDescent="0.2">
      <c r="A120" s="66">
        <v>13010</v>
      </c>
      <c r="B120" s="66"/>
      <c r="C120" s="66">
        <v>4116</v>
      </c>
      <c r="D120" s="66" t="s">
        <v>140</v>
      </c>
      <c r="E120" s="133">
        <v>0</v>
      </c>
      <c r="F120" s="64">
        <v>0</v>
      </c>
      <c r="G120" s="63">
        <v>0</v>
      </c>
      <c r="H120" s="45" t="e">
        <f t="shared" si="4"/>
        <v>#DIV/0!</v>
      </c>
    </row>
    <row r="121" spans="1:8" ht="15" hidden="1" x14ac:dyDescent="0.2">
      <c r="A121" s="66">
        <v>434</v>
      </c>
      <c r="B121" s="66"/>
      <c r="C121" s="66">
        <v>4122</v>
      </c>
      <c r="D121" s="66" t="s">
        <v>139</v>
      </c>
      <c r="E121" s="133">
        <v>0</v>
      </c>
      <c r="F121" s="64">
        <v>0</v>
      </c>
      <c r="G121" s="63">
        <v>0</v>
      </c>
      <c r="H121" s="45" t="e">
        <f t="shared" si="4"/>
        <v>#DIV/0!</v>
      </c>
    </row>
    <row r="122" spans="1:8" ht="15" hidden="1" x14ac:dyDescent="0.2">
      <c r="A122" s="66">
        <v>13305</v>
      </c>
      <c r="B122" s="66"/>
      <c r="C122" s="66">
        <v>4116</v>
      </c>
      <c r="D122" s="66" t="s">
        <v>138</v>
      </c>
      <c r="E122" s="133">
        <v>0</v>
      </c>
      <c r="F122" s="64">
        <v>0</v>
      </c>
      <c r="G122" s="63">
        <v>0</v>
      </c>
      <c r="H122" s="45" t="e">
        <f t="shared" si="4"/>
        <v>#DIV/0!</v>
      </c>
    </row>
    <row r="123" spans="1:8" ht="15" x14ac:dyDescent="0.2">
      <c r="A123" s="65">
        <v>13011</v>
      </c>
      <c r="B123" s="66"/>
      <c r="C123" s="66">
        <v>4116</v>
      </c>
      <c r="D123" s="66" t="s">
        <v>502</v>
      </c>
      <c r="E123" s="133">
        <v>0</v>
      </c>
      <c r="F123" s="64">
        <v>6380.7</v>
      </c>
      <c r="G123" s="63">
        <v>6380.6</v>
      </c>
      <c r="H123" s="45">
        <f t="shared" si="4"/>
        <v>99.998432773833599</v>
      </c>
    </row>
    <row r="124" spans="1:8" ht="15" x14ac:dyDescent="0.2">
      <c r="A124" s="65">
        <v>13013</v>
      </c>
      <c r="B124" s="66"/>
      <c r="C124" s="66">
        <v>4116</v>
      </c>
      <c r="D124" s="66" t="s">
        <v>515</v>
      </c>
      <c r="E124" s="133">
        <v>0</v>
      </c>
      <c r="F124" s="64">
        <v>5007.2</v>
      </c>
      <c r="G124" s="63">
        <v>5006.8999999999996</v>
      </c>
      <c r="H124" s="45">
        <f t="shared" si="4"/>
        <v>99.994008627576292</v>
      </c>
    </row>
    <row r="125" spans="1:8" ht="15" x14ac:dyDescent="0.2">
      <c r="A125" s="65">
        <v>13015</v>
      </c>
      <c r="B125" s="66"/>
      <c r="C125" s="66">
        <v>4116</v>
      </c>
      <c r="D125" s="66" t="s">
        <v>513</v>
      </c>
      <c r="E125" s="133">
        <v>0</v>
      </c>
      <c r="F125" s="64">
        <v>1119.2</v>
      </c>
      <c r="G125" s="63">
        <v>1119.2</v>
      </c>
      <c r="H125" s="45">
        <f t="shared" si="4"/>
        <v>100</v>
      </c>
    </row>
    <row r="126" spans="1:8" ht="15" x14ac:dyDescent="0.2">
      <c r="A126" s="65">
        <v>34053</v>
      </c>
      <c r="B126" s="66"/>
      <c r="C126" s="66">
        <v>4116</v>
      </c>
      <c r="D126" s="66" t="s">
        <v>503</v>
      </c>
      <c r="E126" s="133">
        <v>0</v>
      </c>
      <c r="F126" s="64">
        <v>76</v>
      </c>
      <c r="G126" s="63">
        <v>76</v>
      </c>
      <c r="H126" s="45">
        <f t="shared" si="4"/>
        <v>100</v>
      </c>
    </row>
    <row r="127" spans="1:8" ht="15" x14ac:dyDescent="0.2">
      <c r="A127" s="65">
        <v>34070</v>
      </c>
      <c r="B127" s="66"/>
      <c r="C127" s="66">
        <v>4116</v>
      </c>
      <c r="D127" s="66" t="s">
        <v>434</v>
      </c>
      <c r="E127" s="133">
        <v>0</v>
      </c>
      <c r="F127" s="64">
        <v>57</v>
      </c>
      <c r="G127" s="63">
        <v>57</v>
      </c>
      <c r="H127" s="45">
        <f t="shared" si="4"/>
        <v>100</v>
      </c>
    </row>
    <row r="128" spans="1:8" ht="15" hidden="1" x14ac:dyDescent="0.2">
      <c r="A128" s="65">
        <v>34070</v>
      </c>
      <c r="B128" s="66"/>
      <c r="C128" s="66">
        <v>4116</v>
      </c>
      <c r="D128" s="66" t="s">
        <v>434</v>
      </c>
      <c r="E128" s="133">
        <v>0</v>
      </c>
      <c r="F128" s="64">
        <v>0</v>
      </c>
      <c r="G128" s="63">
        <v>0</v>
      </c>
      <c r="H128" s="45" t="e">
        <f t="shared" si="4"/>
        <v>#DIV/0!</v>
      </c>
    </row>
    <row r="129" spans="1:8" ht="15" hidden="1" x14ac:dyDescent="0.2">
      <c r="A129" s="66"/>
      <c r="B129" s="66"/>
      <c r="C129" s="66">
        <v>4116</v>
      </c>
      <c r="D129" s="66" t="s">
        <v>329</v>
      </c>
      <c r="E129" s="133">
        <v>0</v>
      </c>
      <c r="F129" s="64">
        <v>0</v>
      </c>
      <c r="G129" s="63">
        <v>0</v>
      </c>
      <c r="H129" s="45" t="e">
        <f t="shared" si="4"/>
        <v>#DIV/0!</v>
      </c>
    </row>
    <row r="130" spans="1:8" ht="15" hidden="1" x14ac:dyDescent="0.2">
      <c r="A130" s="66"/>
      <c r="B130" s="66"/>
      <c r="C130" s="66">
        <v>4116</v>
      </c>
      <c r="D130" s="66" t="s">
        <v>329</v>
      </c>
      <c r="E130" s="133">
        <v>0</v>
      </c>
      <c r="F130" s="64">
        <v>0</v>
      </c>
      <c r="G130" s="63">
        <v>0</v>
      </c>
      <c r="H130" s="45" t="e">
        <f t="shared" si="4"/>
        <v>#DIV/0!</v>
      </c>
    </row>
    <row r="131" spans="1:8" ht="15" hidden="1" x14ac:dyDescent="0.2">
      <c r="A131" s="66"/>
      <c r="B131" s="66"/>
      <c r="C131" s="66">
        <v>4116</v>
      </c>
      <c r="D131" s="66" t="s">
        <v>329</v>
      </c>
      <c r="E131" s="133">
        <v>0</v>
      </c>
      <c r="F131" s="64">
        <v>0</v>
      </c>
      <c r="G131" s="63">
        <v>0</v>
      </c>
      <c r="H131" s="45" t="e">
        <f t="shared" si="4"/>
        <v>#DIV/0!</v>
      </c>
    </row>
    <row r="132" spans="1:8" ht="15" hidden="1" x14ac:dyDescent="0.2">
      <c r="A132" s="65"/>
      <c r="B132" s="66"/>
      <c r="C132" s="66">
        <v>4116</v>
      </c>
      <c r="D132" s="66" t="s">
        <v>329</v>
      </c>
      <c r="E132" s="133">
        <v>0</v>
      </c>
      <c r="F132" s="64">
        <v>0</v>
      </c>
      <c r="G132" s="63">
        <v>0</v>
      </c>
      <c r="H132" s="45" t="e">
        <f t="shared" si="4"/>
        <v>#DIV/0!</v>
      </c>
    </row>
    <row r="133" spans="1:8" ht="15" hidden="1" x14ac:dyDescent="0.2">
      <c r="A133" s="66"/>
      <c r="B133" s="66"/>
      <c r="C133" s="66">
        <v>4116</v>
      </c>
      <c r="D133" s="66" t="s">
        <v>330</v>
      </c>
      <c r="E133" s="133">
        <v>0</v>
      </c>
      <c r="F133" s="64">
        <v>0</v>
      </c>
      <c r="G133" s="63">
        <v>0</v>
      </c>
      <c r="H133" s="45" t="e">
        <f t="shared" si="4"/>
        <v>#DIV/0!</v>
      </c>
    </row>
    <row r="134" spans="1:8" ht="15" x14ac:dyDescent="0.2">
      <c r="A134" s="65">
        <v>33063</v>
      </c>
      <c r="B134" s="66"/>
      <c r="C134" s="66">
        <v>4116</v>
      </c>
      <c r="D134" s="66" t="s">
        <v>516</v>
      </c>
      <c r="E134" s="133">
        <v>0</v>
      </c>
      <c r="F134" s="64">
        <v>2373.4</v>
      </c>
      <c r="G134" s="63">
        <v>2372.8000000000002</v>
      </c>
      <c r="H134" s="45">
        <f t="shared" si="4"/>
        <v>99.974719811241258</v>
      </c>
    </row>
    <row r="135" spans="1:8" ht="15" x14ac:dyDescent="0.2">
      <c r="A135" s="66"/>
      <c r="B135" s="66"/>
      <c r="C135" s="66">
        <v>4121</v>
      </c>
      <c r="D135" s="66" t="s">
        <v>474</v>
      </c>
      <c r="E135" s="133">
        <v>34</v>
      </c>
      <c r="F135" s="64">
        <v>34</v>
      </c>
      <c r="G135" s="63">
        <v>1686.2</v>
      </c>
      <c r="H135" s="45">
        <f t="shared" si="4"/>
        <v>4959.411764705882</v>
      </c>
    </row>
    <row r="136" spans="1:8" ht="15" x14ac:dyDescent="0.2">
      <c r="A136" s="65">
        <v>341</v>
      </c>
      <c r="B136" s="66"/>
      <c r="C136" s="66">
        <v>4122</v>
      </c>
      <c r="D136" s="66" t="s">
        <v>451</v>
      </c>
      <c r="E136" s="133">
        <v>0</v>
      </c>
      <c r="F136" s="64">
        <v>35</v>
      </c>
      <c r="G136" s="63">
        <v>35</v>
      </c>
      <c r="H136" s="45">
        <f t="shared" si="4"/>
        <v>100</v>
      </c>
    </row>
    <row r="137" spans="1:8" ht="15" hidden="1" x14ac:dyDescent="0.2">
      <c r="A137" s="66">
        <v>431</v>
      </c>
      <c r="B137" s="66"/>
      <c r="C137" s="66">
        <v>4122</v>
      </c>
      <c r="D137" s="66" t="s">
        <v>422</v>
      </c>
      <c r="E137" s="133">
        <v>0</v>
      </c>
      <c r="F137" s="64">
        <v>0</v>
      </c>
      <c r="G137" s="63">
        <v>0</v>
      </c>
      <c r="H137" s="45" t="e">
        <f t="shared" si="4"/>
        <v>#DIV/0!</v>
      </c>
    </row>
    <row r="138" spans="1:8" ht="15" x14ac:dyDescent="0.2">
      <c r="A138" s="66">
        <v>435</v>
      </c>
      <c r="B138" s="66"/>
      <c r="C138" s="66">
        <v>4122</v>
      </c>
      <c r="D138" s="66" t="s">
        <v>423</v>
      </c>
      <c r="E138" s="133">
        <v>0</v>
      </c>
      <c r="F138" s="64">
        <v>1550.2</v>
      </c>
      <c r="G138" s="63">
        <v>1550.2</v>
      </c>
      <c r="H138" s="45">
        <f t="shared" si="4"/>
        <v>100</v>
      </c>
    </row>
    <row r="139" spans="1:8" ht="15" x14ac:dyDescent="0.2">
      <c r="A139" s="66">
        <v>214</v>
      </c>
      <c r="B139" s="66"/>
      <c r="C139" s="66">
        <v>4122</v>
      </c>
      <c r="D139" s="66" t="s">
        <v>444</v>
      </c>
      <c r="E139" s="133">
        <v>0</v>
      </c>
      <c r="F139" s="64">
        <v>50</v>
      </c>
      <c r="G139" s="63">
        <v>50</v>
      </c>
      <c r="H139" s="45">
        <f t="shared" si="4"/>
        <v>100</v>
      </c>
    </row>
    <row r="140" spans="1:8" ht="15" x14ac:dyDescent="0.2">
      <c r="A140" s="66">
        <v>331</v>
      </c>
      <c r="B140" s="66"/>
      <c r="C140" s="66">
        <v>4122</v>
      </c>
      <c r="D140" s="66" t="s">
        <v>445</v>
      </c>
      <c r="E140" s="133">
        <v>0</v>
      </c>
      <c r="F140" s="64">
        <v>831</v>
      </c>
      <c r="G140" s="63">
        <v>831</v>
      </c>
      <c r="H140" s="45">
        <f t="shared" si="4"/>
        <v>100</v>
      </c>
    </row>
    <row r="141" spans="1:8" ht="15" x14ac:dyDescent="0.2">
      <c r="A141" s="65">
        <v>13305</v>
      </c>
      <c r="B141" s="66"/>
      <c r="C141" s="66">
        <v>4122</v>
      </c>
      <c r="D141" s="66" t="s">
        <v>425</v>
      </c>
      <c r="E141" s="133">
        <v>0</v>
      </c>
      <c r="F141" s="64">
        <v>33229.599999999999</v>
      </c>
      <c r="G141" s="63">
        <v>33229.599999999999</v>
      </c>
      <c r="H141" s="45">
        <f t="shared" si="4"/>
        <v>100</v>
      </c>
    </row>
    <row r="142" spans="1:8" ht="15" x14ac:dyDescent="0.2">
      <c r="A142" s="66">
        <v>13014</v>
      </c>
      <c r="B142" s="66"/>
      <c r="C142" s="66">
        <v>4122</v>
      </c>
      <c r="D142" s="66" t="s">
        <v>475</v>
      </c>
      <c r="E142" s="133">
        <v>0</v>
      </c>
      <c r="F142" s="64">
        <v>380.7</v>
      </c>
      <c r="G142" s="63">
        <v>380.1</v>
      </c>
      <c r="H142" s="45">
        <f t="shared" si="4"/>
        <v>99.842395587076453</v>
      </c>
    </row>
    <row r="143" spans="1:8" ht="15" hidden="1" x14ac:dyDescent="0.2">
      <c r="A143" s="66"/>
      <c r="B143" s="66"/>
      <c r="C143" s="66">
        <v>4122</v>
      </c>
      <c r="D143" s="66" t="s">
        <v>333</v>
      </c>
      <c r="E143" s="133">
        <v>0</v>
      </c>
      <c r="F143" s="64">
        <v>0</v>
      </c>
      <c r="G143" s="63">
        <v>0</v>
      </c>
      <c r="H143" s="45" t="e">
        <f t="shared" si="4"/>
        <v>#DIV/0!</v>
      </c>
    </row>
    <row r="144" spans="1:8" ht="15" hidden="1" x14ac:dyDescent="0.2">
      <c r="A144" s="66"/>
      <c r="B144" s="66"/>
      <c r="C144" s="66">
        <v>4122</v>
      </c>
      <c r="D144" s="66" t="s">
        <v>332</v>
      </c>
      <c r="E144" s="133">
        <v>0</v>
      </c>
      <c r="F144" s="64">
        <v>0</v>
      </c>
      <c r="G144" s="63">
        <v>0</v>
      </c>
      <c r="H144" s="45" t="e">
        <f t="shared" si="4"/>
        <v>#DIV/0!</v>
      </c>
    </row>
    <row r="145" spans="1:8" ht="15" hidden="1" x14ac:dyDescent="0.2">
      <c r="A145" s="65"/>
      <c r="B145" s="66"/>
      <c r="C145" s="66">
        <v>4122</v>
      </c>
      <c r="D145" s="66" t="s">
        <v>331</v>
      </c>
      <c r="E145" s="133">
        <v>0</v>
      </c>
      <c r="F145" s="64">
        <v>0</v>
      </c>
      <c r="G145" s="63">
        <v>0</v>
      </c>
      <c r="H145" s="45" t="e">
        <f t="shared" si="4"/>
        <v>#DIV/0!</v>
      </c>
    </row>
    <row r="146" spans="1:8" ht="15" hidden="1" x14ac:dyDescent="0.2">
      <c r="A146" s="66"/>
      <c r="B146" s="66"/>
      <c r="C146" s="66">
        <v>4122</v>
      </c>
      <c r="D146" s="66" t="s">
        <v>332</v>
      </c>
      <c r="E146" s="133">
        <v>0</v>
      </c>
      <c r="F146" s="64">
        <v>0</v>
      </c>
      <c r="G146" s="63">
        <v>0</v>
      </c>
      <c r="H146" s="45" t="e">
        <f t="shared" si="4"/>
        <v>#DIV/0!</v>
      </c>
    </row>
    <row r="147" spans="1:8" ht="15" hidden="1" x14ac:dyDescent="0.2">
      <c r="A147" s="65">
        <v>33500</v>
      </c>
      <c r="B147" s="66"/>
      <c r="C147" s="66">
        <v>4216</v>
      </c>
      <c r="D147" s="66" t="s">
        <v>456</v>
      </c>
      <c r="E147" s="133">
        <v>0</v>
      </c>
      <c r="F147" s="64">
        <v>0</v>
      </c>
      <c r="G147" s="63">
        <v>0</v>
      </c>
      <c r="H147" s="45" t="e">
        <f t="shared" si="4"/>
        <v>#DIV/0!</v>
      </c>
    </row>
    <row r="148" spans="1:8" ht="15" hidden="1" x14ac:dyDescent="0.2">
      <c r="A148" s="65"/>
      <c r="B148" s="66"/>
      <c r="C148" s="66"/>
      <c r="D148" s="66"/>
      <c r="E148" s="133">
        <v>0</v>
      </c>
      <c r="F148" s="64">
        <v>0</v>
      </c>
      <c r="G148" s="63">
        <v>0</v>
      </c>
      <c r="H148" s="45" t="e">
        <f t="shared" si="4"/>
        <v>#DIV/0!</v>
      </c>
    </row>
    <row r="149" spans="1:8" ht="15" hidden="1" x14ac:dyDescent="0.2">
      <c r="A149" s="65"/>
      <c r="B149" s="66">
        <v>2143</v>
      </c>
      <c r="C149" s="66">
        <v>2324</v>
      </c>
      <c r="D149" s="66" t="s">
        <v>172</v>
      </c>
      <c r="E149" s="133">
        <v>0</v>
      </c>
      <c r="F149" s="64">
        <v>0</v>
      </c>
      <c r="G149" s="63">
        <v>0</v>
      </c>
      <c r="H149" s="45" t="e">
        <f t="shared" si="4"/>
        <v>#DIV/0!</v>
      </c>
    </row>
    <row r="150" spans="1:8" ht="15" x14ac:dyDescent="0.2">
      <c r="A150" s="66"/>
      <c r="B150" s="66">
        <v>3111</v>
      </c>
      <c r="C150" s="66">
        <v>2122</v>
      </c>
      <c r="D150" s="66" t="s">
        <v>457</v>
      </c>
      <c r="E150" s="133">
        <v>0</v>
      </c>
      <c r="F150" s="64">
        <v>211</v>
      </c>
      <c r="G150" s="63">
        <v>211</v>
      </c>
      <c r="H150" s="45">
        <f t="shared" si="4"/>
        <v>100</v>
      </c>
    </row>
    <row r="151" spans="1:8" ht="18" customHeight="1" x14ac:dyDescent="0.2">
      <c r="A151" s="66"/>
      <c r="B151" s="66">
        <v>3113</v>
      </c>
      <c r="C151" s="66">
        <v>2119</v>
      </c>
      <c r="D151" s="66" t="s">
        <v>137</v>
      </c>
      <c r="E151" s="133">
        <v>140</v>
      </c>
      <c r="F151" s="64">
        <v>140</v>
      </c>
      <c r="G151" s="63">
        <v>141.6</v>
      </c>
      <c r="H151" s="45">
        <f t="shared" si="4"/>
        <v>101.14285714285714</v>
      </c>
    </row>
    <row r="152" spans="1:8" ht="18.600000000000001" customHeight="1" x14ac:dyDescent="0.2">
      <c r="A152" s="66"/>
      <c r="B152" s="66">
        <v>3113</v>
      </c>
      <c r="C152" s="66">
        <v>2122</v>
      </c>
      <c r="D152" s="66" t="s">
        <v>334</v>
      </c>
      <c r="E152" s="133">
        <v>0</v>
      </c>
      <c r="F152" s="64">
        <v>2977</v>
      </c>
      <c r="G152" s="63">
        <v>2977</v>
      </c>
      <c r="H152" s="45">
        <f t="shared" si="4"/>
        <v>100</v>
      </c>
    </row>
    <row r="153" spans="1:8" ht="18" customHeight="1" x14ac:dyDescent="0.2">
      <c r="A153" s="66">
        <v>4206</v>
      </c>
      <c r="B153" s="66">
        <v>3113</v>
      </c>
      <c r="C153" s="66">
        <v>2229</v>
      </c>
      <c r="D153" s="66" t="s">
        <v>507</v>
      </c>
      <c r="E153" s="133">
        <v>0</v>
      </c>
      <c r="F153" s="64">
        <v>44.1</v>
      </c>
      <c r="G153" s="63">
        <v>44.1</v>
      </c>
      <c r="H153" s="45">
        <f t="shared" si="4"/>
        <v>100</v>
      </c>
    </row>
    <row r="154" spans="1:8" ht="18" customHeight="1" x14ac:dyDescent="0.2">
      <c r="A154" s="66">
        <v>4209</v>
      </c>
      <c r="B154" s="66">
        <v>3113</v>
      </c>
      <c r="C154" s="66">
        <v>2229</v>
      </c>
      <c r="D154" s="66" t="s">
        <v>464</v>
      </c>
      <c r="E154" s="133">
        <v>0</v>
      </c>
      <c r="F154" s="64">
        <v>31.1</v>
      </c>
      <c r="G154" s="63">
        <v>31.1</v>
      </c>
      <c r="H154" s="45">
        <f t="shared" si="4"/>
        <v>100</v>
      </c>
    </row>
    <row r="155" spans="1:8" ht="15" x14ac:dyDescent="0.2">
      <c r="A155" s="66"/>
      <c r="B155" s="66">
        <v>3313</v>
      </c>
      <c r="C155" s="66">
        <v>2132</v>
      </c>
      <c r="D155" s="66" t="s">
        <v>136</v>
      </c>
      <c r="E155" s="133">
        <v>332</v>
      </c>
      <c r="F155" s="64">
        <v>332</v>
      </c>
      <c r="G155" s="63">
        <v>213.3</v>
      </c>
      <c r="H155" s="45">
        <f t="shared" si="4"/>
        <v>64.246987951807228</v>
      </c>
    </row>
    <row r="156" spans="1:8" ht="15" x14ac:dyDescent="0.2">
      <c r="A156" s="66"/>
      <c r="B156" s="66">
        <v>3313</v>
      </c>
      <c r="C156" s="66">
        <v>2133</v>
      </c>
      <c r="D156" s="66" t="s">
        <v>135</v>
      </c>
      <c r="E156" s="133">
        <v>18</v>
      </c>
      <c r="F156" s="64">
        <v>18</v>
      </c>
      <c r="G156" s="63">
        <v>11.7</v>
      </c>
      <c r="H156" s="45">
        <f t="shared" si="4"/>
        <v>64.999999999999986</v>
      </c>
    </row>
    <row r="157" spans="1:8" ht="15" hidden="1" customHeight="1" x14ac:dyDescent="0.2">
      <c r="A157" s="66"/>
      <c r="B157" s="66">
        <v>3399</v>
      </c>
      <c r="C157" s="66">
        <v>2133</v>
      </c>
      <c r="D157" s="66" t="s">
        <v>134</v>
      </c>
      <c r="E157" s="133">
        <v>0</v>
      </c>
      <c r="F157" s="64"/>
      <c r="G157" s="63">
        <v>0</v>
      </c>
      <c r="H157" s="45" t="e">
        <f t="shared" si="4"/>
        <v>#DIV/0!</v>
      </c>
    </row>
    <row r="158" spans="1:8" ht="15" hidden="1" customHeight="1" x14ac:dyDescent="0.2">
      <c r="A158" s="66"/>
      <c r="B158" s="66">
        <v>3399</v>
      </c>
      <c r="C158" s="66">
        <v>2324</v>
      </c>
      <c r="D158" s="66" t="s">
        <v>133</v>
      </c>
      <c r="E158" s="133">
        <v>0</v>
      </c>
      <c r="F158" s="64"/>
      <c r="G158" s="63">
        <v>0</v>
      </c>
      <c r="H158" s="45" t="e">
        <f t="shared" si="4"/>
        <v>#DIV/0!</v>
      </c>
    </row>
    <row r="159" spans="1:8" ht="15" x14ac:dyDescent="0.2">
      <c r="A159" s="66"/>
      <c r="B159" s="66">
        <v>3412</v>
      </c>
      <c r="C159" s="66">
        <v>2324</v>
      </c>
      <c r="D159" s="66" t="s">
        <v>336</v>
      </c>
      <c r="E159" s="133">
        <v>0</v>
      </c>
      <c r="F159" s="64">
        <v>2</v>
      </c>
      <c r="G159" s="63">
        <v>1.1000000000000001</v>
      </c>
      <c r="H159" s="45">
        <f t="shared" si="4"/>
        <v>55.000000000000007</v>
      </c>
    </row>
    <row r="160" spans="1:8" ht="15" x14ac:dyDescent="0.2">
      <c r="A160" s="66"/>
      <c r="B160" s="66">
        <v>3412</v>
      </c>
      <c r="C160" s="66">
        <v>3113</v>
      </c>
      <c r="D160" s="66" t="s">
        <v>465</v>
      </c>
      <c r="E160" s="133">
        <v>0</v>
      </c>
      <c r="F160" s="64">
        <v>0</v>
      </c>
      <c r="G160" s="63">
        <v>0.5</v>
      </c>
      <c r="H160" s="45" t="e">
        <f t="shared" si="4"/>
        <v>#DIV/0!</v>
      </c>
    </row>
    <row r="161" spans="1:8" ht="15" customHeight="1" x14ac:dyDescent="0.2">
      <c r="A161" s="66"/>
      <c r="B161" s="66">
        <v>3599</v>
      </c>
      <c r="C161" s="66">
        <v>2324</v>
      </c>
      <c r="D161" s="66" t="s">
        <v>335</v>
      </c>
      <c r="E161" s="133">
        <v>5</v>
      </c>
      <c r="F161" s="64">
        <v>5</v>
      </c>
      <c r="G161" s="63">
        <v>1.7</v>
      </c>
      <c r="H161" s="45">
        <f t="shared" si="4"/>
        <v>34</v>
      </c>
    </row>
    <row r="162" spans="1:8" ht="15" customHeight="1" x14ac:dyDescent="0.2">
      <c r="A162" s="66"/>
      <c r="B162" s="66">
        <v>3612</v>
      </c>
      <c r="C162" s="66">
        <v>2132</v>
      </c>
      <c r="D162" s="66" t="s">
        <v>461</v>
      </c>
      <c r="E162" s="133">
        <v>0</v>
      </c>
      <c r="F162" s="64">
        <v>0</v>
      </c>
      <c r="G162" s="63">
        <v>548.6</v>
      </c>
      <c r="H162" s="45" t="e">
        <f t="shared" si="4"/>
        <v>#DIV/0!</v>
      </c>
    </row>
    <row r="163" spans="1:8" ht="15" customHeight="1" x14ac:dyDescent="0.2">
      <c r="A163" s="66"/>
      <c r="B163" s="66">
        <v>3639</v>
      </c>
      <c r="C163" s="66">
        <v>3113</v>
      </c>
      <c r="D163" s="66" t="s">
        <v>523</v>
      </c>
      <c r="E163" s="133">
        <v>0</v>
      </c>
      <c r="F163" s="64">
        <v>0</v>
      </c>
      <c r="G163" s="63">
        <v>20</v>
      </c>
      <c r="H163" s="45" t="e">
        <f t="shared" si="4"/>
        <v>#DIV/0!</v>
      </c>
    </row>
    <row r="164" spans="1:8" ht="15" customHeight="1" x14ac:dyDescent="0.2">
      <c r="A164" s="66"/>
      <c r="B164" s="66">
        <v>4171</v>
      </c>
      <c r="C164" s="66">
        <v>2229</v>
      </c>
      <c r="D164" s="66" t="s">
        <v>132</v>
      </c>
      <c r="E164" s="133">
        <v>6</v>
      </c>
      <c r="F164" s="64">
        <v>4</v>
      </c>
      <c r="G164" s="63">
        <v>11.1</v>
      </c>
      <c r="H164" s="45">
        <f t="shared" si="4"/>
        <v>277.5</v>
      </c>
    </row>
    <row r="165" spans="1:8" ht="15" hidden="1" customHeight="1" x14ac:dyDescent="0.2">
      <c r="A165" s="66"/>
      <c r="B165" s="66">
        <v>4179</v>
      </c>
      <c r="C165" s="66">
        <v>2229</v>
      </c>
      <c r="D165" s="66" t="s">
        <v>131</v>
      </c>
      <c r="E165" s="133">
        <v>0</v>
      </c>
      <c r="F165" s="64">
        <v>0</v>
      </c>
      <c r="G165" s="63">
        <v>0</v>
      </c>
      <c r="H165" s="45" t="e">
        <f t="shared" si="4"/>
        <v>#DIV/0!</v>
      </c>
    </row>
    <row r="166" spans="1:8" ht="15" x14ac:dyDescent="0.2">
      <c r="A166" s="66"/>
      <c r="B166" s="66">
        <v>4195</v>
      </c>
      <c r="C166" s="66">
        <v>2229</v>
      </c>
      <c r="D166" s="66" t="s">
        <v>130</v>
      </c>
      <c r="E166" s="133">
        <v>0</v>
      </c>
      <c r="F166" s="64">
        <v>0</v>
      </c>
      <c r="G166" s="63">
        <v>2.2999999999999998</v>
      </c>
      <c r="H166" s="45" t="e">
        <f t="shared" si="4"/>
        <v>#DIV/0!</v>
      </c>
    </row>
    <row r="167" spans="1:8" ht="15" hidden="1" x14ac:dyDescent="0.2">
      <c r="A167" s="66"/>
      <c r="B167" s="66">
        <v>4329</v>
      </c>
      <c r="C167" s="66">
        <v>2229</v>
      </c>
      <c r="D167" s="66" t="s">
        <v>129</v>
      </c>
      <c r="E167" s="133">
        <v>0</v>
      </c>
      <c r="F167" s="64">
        <v>0</v>
      </c>
      <c r="G167" s="63">
        <v>0</v>
      </c>
      <c r="H167" s="45" t="e">
        <f t="shared" si="4"/>
        <v>#DIV/0!</v>
      </c>
    </row>
    <row r="168" spans="1:8" ht="15" hidden="1" x14ac:dyDescent="0.2">
      <c r="A168" s="66"/>
      <c r="B168" s="66">
        <v>4329</v>
      </c>
      <c r="C168" s="66">
        <v>2324</v>
      </c>
      <c r="D168" s="66" t="s">
        <v>128</v>
      </c>
      <c r="E168" s="133">
        <v>0</v>
      </c>
      <c r="F168" s="64">
        <v>0</v>
      </c>
      <c r="G168" s="63">
        <v>0</v>
      </c>
      <c r="H168" s="45" t="e">
        <f t="shared" si="4"/>
        <v>#DIV/0!</v>
      </c>
    </row>
    <row r="169" spans="1:8" ht="15" hidden="1" x14ac:dyDescent="0.2">
      <c r="A169" s="66"/>
      <c r="B169" s="66">
        <v>4342</v>
      </c>
      <c r="C169" s="66">
        <v>2324</v>
      </c>
      <c r="D169" s="66" t="s">
        <v>127</v>
      </c>
      <c r="E169" s="133">
        <v>0</v>
      </c>
      <c r="F169" s="64">
        <v>0</v>
      </c>
      <c r="G169" s="63">
        <v>0</v>
      </c>
      <c r="H169" s="45" t="e">
        <f t="shared" si="4"/>
        <v>#DIV/0!</v>
      </c>
    </row>
    <row r="170" spans="1:8" ht="15" hidden="1" x14ac:dyDescent="0.2">
      <c r="A170" s="66"/>
      <c r="B170" s="66">
        <v>4349</v>
      </c>
      <c r="C170" s="66">
        <v>2229</v>
      </c>
      <c r="D170" s="66" t="s">
        <v>126</v>
      </c>
      <c r="E170" s="133">
        <v>0</v>
      </c>
      <c r="F170" s="64">
        <v>0</v>
      </c>
      <c r="G170" s="63">
        <v>0</v>
      </c>
      <c r="H170" s="45" t="e">
        <f t="shared" si="4"/>
        <v>#DIV/0!</v>
      </c>
    </row>
    <row r="171" spans="1:8" ht="15" hidden="1" x14ac:dyDescent="0.2">
      <c r="A171" s="66"/>
      <c r="B171" s="66">
        <v>4399</v>
      </c>
      <c r="C171" s="66">
        <v>2111</v>
      </c>
      <c r="D171" s="66" t="s">
        <v>125</v>
      </c>
      <c r="E171" s="133">
        <v>0</v>
      </c>
      <c r="F171" s="64">
        <v>0</v>
      </c>
      <c r="G171" s="63">
        <v>0</v>
      </c>
      <c r="H171" s="45" t="e">
        <f t="shared" si="4"/>
        <v>#DIV/0!</v>
      </c>
    </row>
    <row r="172" spans="1:8" ht="15" hidden="1" x14ac:dyDescent="0.2">
      <c r="A172" s="66"/>
      <c r="B172" s="66">
        <v>6171</v>
      </c>
      <c r="C172" s="66">
        <v>2111</v>
      </c>
      <c r="D172" s="66" t="s">
        <v>124</v>
      </c>
      <c r="E172" s="133">
        <v>0</v>
      </c>
      <c r="F172" s="64">
        <v>0</v>
      </c>
      <c r="G172" s="63">
        <v>0</v>
      </c>
      <c r="H172" s="45" t="e">
        <f t="shared" si="4"/>
        <v>#DIV/0!</v>
      </c>
    </row>
    <row r="173" spans="1:8" ht="15" hidden="1" x14ac:dyDescent="0.2">
      <c r="A173" s="65"/>
      <c r="B173" s="66">
        <v>4357</v>
      </c>
      <c r="C173" s="66">
        <v>2122</v>
      </c>
      <c r="D173" s="66" t="s">
        <v>123</v>
      </c>
      <c r="E173" s="133">
        <v>0</v>
      </c>
      <c r="F173" s="64">
        <v>0</v>
      </c>
      <c r="G173" s="63">
        <v>0</v>
      </c>
      <c r="H173" s="45" t="e">
        <f t="shared" si="4"/>
        <v>#DIV/0!</v>
      </c>
    </row>
    <row r="174" spans="1:8" ht="15" x14ac:dyDescent="0.2">
      <c r="A174" s="66"/>
      <c r="B174" s="66">
        <v>4359</v>
      </c>
      <c r="C174" s="66">
        <v>2122</v>
      </c>
      <c r="D174" s="66" t="s">
        <v>504</v>
      </c>
      <c r="E174" s="133">
        <v>0</v>
      </c>
      <c r="F174" s="64">
        <v>3271.3</v>
      </c>
      <c r="G174" s="63">
        <v>3271.3</v>
      </c>
      <c r="H174" s="45">
        <f t="shared" si="4"/>
        <v>100</v>
      </c>
    </row>
    <row r="175" spans="1:8" ht="15" x14ac:dyDescent="0.2">
      <c r="A175" s="66"/>
      <c r="B175" s="66">
        <v>4379</v>
      </c>
      <c r="C175" s="66">
        <v>2212</v>
      </c>
      <c r="D175" s="66" t="s">
        <v>121</v>
      </c>
      <c r="E175" s="133">
        <v>0</v>
      </c>
      <c r="F175" s="64">
        <v>0</v>
      </c>
      <c r="G175" s="63">
        <v>3.5</v>
      </c>
      <c r="H175" s="45" t="e">
        <f t="shared" si="4"/>
        <v>#DIV/0!</v>
      </c>
    </row>
    <row r="176" spans="1:8" ht="15" hidden="1" x14ac:dyDescent="0.2">
      <c r="A176" s="117"/>
      <c r="B176" s="117">
        <v>4399</v>
      </c>
      <c r="C176" s="117">
        <v>2324</v>
      </c>
      <c r="D176" s="117" t="s">
        <v>122</v>
      </c>
      <c r="E176" s="133">
        <v>0</v>
      </c>
      <c r="F176" s="64">
        <v>0</v>
      </c>
      <c r="G176" s="63">
        <v>0</v>
      </c>
      <c r="H176" s="45" t="e">
        <f t="shared" si="4"/>
        <v>#DIV/0!</v>
      </c>
    </row>
    <row r="177" spans="1:8" ht="15" hidden="1" x14ac:dyDescent="0.2">
      <c r="A177" s="66"/>
      <c r="B177" s="66">
        <v>6171</v>
      </c>
      <c r="C177" s="66">
        <v>2212</v>
      </c>
      <c r="D177" s="66" t="s">
        <v>121</v>
      </c>
      <c r="E177" s="133">
        <v>0</v>
      </c>
      <c r="F177" s="64">
        <v>0</v>
      </c>
      <c r="G177" s="63">
        <v>0</v>
      </c>
      <c r="H177" s="45" t="e">
        <f t="shared" si="4"/>
        <v>#DIV/0!</v>
      </c>
    </row>
    <row r="178" spans="1:8" ht="15" x14ac:dyDescent="0.2">
      <c r="A178" s="66"/>
      <c r="B178" s="66">
        <v>6171</v>
      </c>
      <c r="C178" s="66">
        <v>2310</v>
      </c>
      <c r="D178" s="66" t="s">
        <v>519</v>
      </c>
      <c r="E178" s="133">
        <v>0</v>
      </c>
      <c r="F178" s="64">
        <v>0</v>
      </c>
      <c r="G178" s="63">
        <v>1.8</v>
      </c>
      <c r="H178" s="45" t="e">
        <f t="shared" si="4"/>
        <v>#DIV/0!</v>
      </c>
    </row>
    <row r="179" spans="1:8" ht="15" x14ac:dyDescent="0.2">
      <c r="A179" s="117"/>
      <c r="B179" s="66">
        <v>6171</v>
      </c>
      <c r="C179" s="66">
        <v>2324</v>
      </c>
      <c r="D179" s="66" t="s">
        <v>353</v>
      </c>
      <c r="E179" s="133">
        <v>0</v>
      </c>
      <c r="F179" s="64">
        <v>0</v>
      </c>
      <c r="G179" s="63">
        <v>2.5</v>
      </c>
      <c r="H179" s="45" t="e">
        <f t="shared" si="4"/>
        <v>#DIV/0!</v>
      </c>
    </row>
    <row r="180" spans="1:8" ht="15" x14ac:dyDescent="0.2">
      <c r="A180" s="117"/>
      <c r="B180" s="66">
        <v>6402</v>
      </c>
      <c r="C180" s="66">
        <v>2229</v>
      </c>
      <c r="D180" s="66" t="s">
        <v>120</v>
      </c>
      <c r="E180" s="133">
        <v>0</v>
      </c>
      <c r="F180" s="64">
        <v>0</v>
      </c>
      <c r="G180" s="63">
        <v>21.3</v>
      </c>
      <c r="H180" s="45" t="e">
        <f t="shared" si="4"/>
        <v>#DIV/0!</v>
      </c>
    </row>
    <row r="181" spans="1:8" ht="15" hidden="1" x14ac:dyDescent="0.2">
      <c r="A181" s="117"/>
      <c r="B181" s="66">
        <v>6409</v>
      </c>
      <c r="C181" s="66">
        <v>2328</v>
      </c>
      <c r="D181" s="66" t="s">
        <v>463</v>
      </c>
      <c r="E181" s="133">
        <v>0</v>
      </c>
      <c r="F181" s="64">
        <v>0</v>
      </c>
      <c r="G181" s="63">
        <v>0</v>
      </c>
      <c r="H181" s="45" t="e">
        <f t="shared" si="4"/>
        <v>#DIV/0!</v>
      </c>
    </row>
    <row r="182" spans="1:8" ht="15" x14ac:dyDescent="0.2">
      <c r="A182" s="117"/>
      <c r="B182" s="66">
        <v>6409</v>
      </c>
      <c r="C182" s="66">
        <v>2329</v>
      </c>
      <c r="D182" s="66" t="s">
        <v>64</v>
      </c>
      <c r="E182" s="133">
        <v>0</v>
      </c>
      <c r="F182" s="64">
        <v>0</v>
      </c>
      <c r="G182" s="63">
        <v>126.6</v>
      </c>
      <c r="H182" s="45" t="e">
        <f t="shared" ref="H182" si="5">(G182/F182)*100</f>
        <v>#DIV/0!</v>
      </c>
    </row>
    <row r="183" spans="1:8" ht="15" customHeight="1" thickBot="1" x14ac:dyDescent="0.25">
      <c r="A183" s="62"/>
      <c r="B183" s="62"/>
      <c r="C183" s="62"/>
      <c r="D183" s="62"/>
      <c r="E183" s="58"/>
      <c r="F183" s="60"/>
      <c r="G183" s="59"/>
      <c r="H183" s="45"/>
    </row>
    <row r="184" spans="1:8" s="47" customFormat="1" ht="21.75" customHeight="1" thickTop="1" thickBot="1" x14ac:dyDescent="0.3">
      <c r="A184" s="57"/>
      <c r="B184" s="57"/>
      <c r="C184" s="57"/>
      <c r="D184" s="102" t="s">
        <v>119</v>
      </c>
      <c r="E184" s="53">
        <f t="shared" ref="E184:G184" si="6">SUM(E117:E183)</f>
        <v>535</v>
      </c>
      <c r="F184" s="55">
        <f t="shared" si="6"/>
        <v>58159.5</v>
      </c>
      <c r="G184" s="54">
        <f t="shared" si="6"/>
        <v>60418.8</v>
      </c>
      <c r="H184" s="45">
        <f t="shared" ref="H184" si="7">(G184/F184)*100</f>
        <v>103.88466200706678</v>
      </c>
    </row>
    <row r="185" spans="1:8" ht="10.5" customHeight="1" x14ac:dyDescent="0.25">
      <c r="A185" s="48"/>
      <c r="B185" s="47"/>
      <c r="C185" s="48"/>
      <c r="D185" s="138"/>
      <c r="E185" s="50"/>
      <c r="F185" s="50"/>
      <c r="G185" s="111"/>
      <c r="H185" s="111"/>
    </row>
    <row r="186" spans="1:8" ht="14.25" hidden="1" customHeight="1" x14ac:dyDescent="0.2">
      <c r="A186" s="47"/>
      <c r="B186" s="47"/>
      <c r="C186" s="47"/>
      <c r="D186" s="47"/>
      <c r="E186" s="46"/>
      <c r="F186" s="46"/>
      <c r="G186" s="46"/>
      <c r="H186" s="46"/>
    </row>
    <row r="187" spans="1:8" ht="9.75" customHeight="1" thickBot="1" x14ac:dyDescent="0.25">
      <c r="A187" s="47"/>
      <c r="B187" s="47"/>
      <c r="C187" s="47"/>
      <c r="D187" s="47"/>
      <c r="E187" s="46"/>
      <c r="F187" s="46"/>
      <c r="G187" s="46"/>
      <c r="H187" s="46"/>
    </row>
    <row r="188" spans="1:8" ht="13.5" hidden="1" customHeight="1" x14ac:dyDescent="0.2">
      <c r="A188" s="47"/>
      <c r="B188" s="47"/>
      <c r="C188" s="47"/>
      <c r="D188" s="47"/>
      <c r="E188" s="46"/>
      <c r="F188" s="46"/>
      <c r="G188" s="46"/>
      <c r="H188" s="46"/>
    </row>
    <row r="189" spans="1:8" ht="13.5" hidden="1" customHeight="1" x14ac:dyDescent="0.2">
      <c r="A189" s="47"/>
      <c r="B189" s="47"/>
      <c r="C189" s="47"/>
      <c r="D189" s="47"/>
      <c r="E189" s="46"/>
      <c r="F189" s="46"/>
      <c r="G189" s="46"/>
      <c r="H189" s="46"/>
    </row>
    <row r="190" spans="1:8" ht="13.5" hidden="1" customHeight="1" thickBot="1" x14ac:dyDescent="0.25">
      <c r="A190" s="47"/>
      <c r="B190" s="47"/>
      <c r="C190" s="47"/>
      <c r="D190" s="47"/>
      <c r="E190" s="46"/>
      <c r="F190" s="46"/>
      <c r="G190" s="46"/>
      <c r="H190" s="46"/>
    </row>
    <row r="191" spans="1:8" ht="15.75" x14ac:dyDescent="0.25">
      <c r="A191" s="90" t="s">
        <v>56</v>
      </c>
      <c r="B191" s="90" t="s">
        <v>55</v>
      </c>
      <c r="C191" s="90" t="s">
        <v>54</v>
      </c>
      <c r="D191" s="89" t="s">
        <v>53</v>
      </c>
      <c r="E191" s="88" t="s">
        <v>52</v>
      </c>
      <c r="F191" s="88" t="s">
        <v>52</v>
      </c>
      <c r="G191" s="88" t="s">
        <v>7</v>
      </c>
      <c r="H191" s="88" t="s">
        <v>51</v>
      </c>
    </row>
    <row r="192" spans="1:8" ht="15.75" customHeight="1" thickBot="1" x14ac:dyDescent="0.3">
      <c r="A192" s="87"/>
      <c r="B192" s="87"/>
      <c r="C192" s="87"/>
      <c r="D192" s="86"/>
      <c r="E192" s="84" t="s">
        <v>50</v>
      </c>
      <c r="F192" s="84" t="s">
        <v>49</v>
      </c>
      <c r="G192" s="85" t="s">
        <v>470</v>
      </c>
      <c r="H192" s="84" t="s">
        <v>10</v>
      </c>
    </row>
    <row r="193" spans="1:8" ht="15.75" customHeight="1" thickTop="1" x14ac:dyDescent="0.25">
      <c r="A193" s="110">
        <v>60</v>
      </c>
      <c r="B193" s="110"/>
      <c r="C193" s="110"/>
      <c r="D193" s="109" t="s">
        <v>118</v>
      </c>
      <c r="E193" s="106"/>
      <c r="F193" s="108"/>
      <c r="G193" s="107"/>
      <c r="H193" s="106"/>
    </row>
    <row r="194" spans="1:8" ht="14.25" customHeight="1" x14ac:dyDescent="0.25">
      <c r="A194" s="119"/>
      <c r="B194" s="119"/>
      <c r="C194" s="119"/>
      <c r="D194" s="119"/>
      <c r="E194" s="45"/>
      <c r="F194" s="64"/>
      <c r="G194" s="63"/>
      <c r="H194" s="45"/>
    </row>
    <row r="195" spans="1:8" ht="15" hidden="1" x14ac:dyDescent="0.2">
      <c r="A195" s="66"/>
      <c r="B195" s="66"/>
      <c r="C195" s="66">
        <v>1332</v>
      </c>
      <c r="D195" s="66" t="s">
        <v>117</v>
      </c>
      <c r="E195" s="45"/>
      <c r="F195" s="64"/>
      <c r="G195" s="63"/>
      <c r="H195" s="45" t="e">
        <f>(#REF!/F195)*100</f>
        <v>#REF!</v>
      </c>
    </row>
    <row r="196" spans="1:8" ht="15" x14ac:dyDescent="0.2">
      <c r="A196" s="66"/>
      <c r="B196" s="66"/>
      <c r="C196" s="66">
        <v>1333</v>
      </c>
      <c r="D196" s="66" t="s">
        <v>116</v>
      </c>
      <c r="E196" s="133">
        <v>600</v>
      </c>
      <c r="F196" s="64">
        <v>600</v>
      </c>
      <c r="G196" s="63">
        <v>465.9</v>
      </c>
      <c r="H196" s="45">
        <f t="shared" ref="H196:H218" si="8">(G196/F196)*100</f>
        <v>77.649999999999991</v>
      </c>
    </row>
    <row r="197" spans="1:8" ht="15" x14ac:dyDescent="0.2">
      <c r="A197" s="66"/>
      <c r="B197" s="66"/>
      <c r="C197" s="66">
        <v>1334</v>
      </c>
      <c r="D197" s="66" t="s">
        <v>115</v>
      </c>
      <c r="E197" s="133">
        <v>250</v>
      </c>
      <c r="F197" s="64">
        <v>250</v>
      </c>
      <c r="G197" s="63">
        <v>2382.1999999999998</v>
      </c>
      <c r="H197" s="45">
        <f t="shared" si="8"/>
        <v>952.87999999999988</v>
      </c>
    </row>
    <row r="198" spans="1:8" ht="15" x14ac:dyDescent="0.2">
      <c r="A198" s="66"/>
      <c r="B198" s="66"/>
      <c r="C198" s="66">
        <v>1335</v>
      </c>
      <c r="D198" s="66" t="s">
        <v>114</v>
      </c>
      <c r="E198" s="133">
        <v>25</v>
      </c>
      <c r="F198" s="64">
        <v>25</v>
      </c>
      <c r="G198" s="63">
        <v>23.2</v>
      </c>
      <c r="H198" s="45">
        <f t="shared" si="8"/>
        <v>92.8</v>
      </c>
    </row>
    <row r="199" spans="1:8" ht="15" x14ac:dyDescent="0.2">
      <c r="A199" s="66"/>
      <c r="B199" s="66"/>
      <c r="C199" s="66">
        <v>1356</v>
      </c>
      <c r="D199" s="66" t="s">
        <v>337</v>
      </c>
      <c r="E199" s="133">
        <v>9600</v>
      </c>
      <c r="F199" s="64">
        <v>9600</v>
      </c>
      <c r="G199" s="63">
        <v>14553.6</v>
      </c>
      <c r="H199" s="45">
        <f t="shared" si="8"/>
        <v>151.6</v>
      </c>
    </row>
    <row r="200" spans="1:8" ht="15" x14ac:dyDescent="0.2">
      <c r="A200" s="66"/>
      <c r="B200" s="66"/>
      <c r="C200" s="66">
        <v>1361</v>
      </c>
      <c r="D200" s="66" t="s">
        <v>74</v>
      </c>
      <c r="E200" s="133">
        <v>240</v>
      </c>
      <c r="F200" s="64">
        <v>240</v>
      </c>
      <c r="G200" s="63">
        <v>485.5</v>
      </c>
      <c r="H200" s="45">
        <f t="shared" si="8"/>
        <v>202.29166666666666</v>
      </c>
    </row>
    <row r="201" spans="1:8" ht="15" hidden="1" customHeight="1" x14ac:dyDescent="0.2">
      <c r="A201" s="66">
        <v>29004</v>
      </c>
      <c r="B201" s="66"/>
      <c r="C201" s="66">
        <v>4116</v>
      </c>
      <c r="D201" s="66" t="s">
        <v>338</v>
      </c>
      <c r="E201" s="133">
        <v>0</v>
      </c>
      <c r="F201" s="64">
        <v>0</v>
      </c>
      <c r="G201" s="63">
        <v>0</v>
      </c>
      <c r="H201" s="45" t="e">
        <f t="shared" si="8"/>
        <v>#DIV/0!</v>
      </c>
    </row>
    <row r="202" spans="1:8" ht="15" hidden="1" customHeight="1" x14ac:dyDescent="0.2">
      <c r="A202" s="66">
        <v>29004</v>
      </c>
      <c r="B202" s="66"/>
      <c r="C202" s="66">
        <v>4116</v>
      </c>
      <c r="D202" s="66" t="s">
        <v>338</v>
      </c>
      <c r="E202" s="133">
        <v>0</v>
      </c>
      <c r="F202" s="64">
        <v>0</v>
      </c>
      <c r="G202" s="63">
        <v>0</v>
      </c>
      <c r="H202" s="45" t="e">
        <f t="shared" si="8"/>
        <v>#DIV/0!</v>
      </c>
    </row>
    <row r="203" spans="1:8" ht="15" hidden="1" x14ac:dyDescent="0.2">
      <c r="A203" s="66">
        <v>29008</v>
      </c>
      <c r="B203" s="66"/>
      <c r="C203" s="66">
        <v>4116</v>
      </c>
      <c r="D203" s="66" t="s">
        <v>339</v>
      </c>
      <c r="E203" s="133">
        <v>0</v>
      </c>
      <c r="F203" s="64">
        <v>0</v>
      </c>
      <c r="G203" s="63">
        <v>0</v>
      </c>
      <c r="H203" s="45" t="e">
        <f t="shared" si="8"/>
        <v>#DIV/0!</v>
      </c>
    </row>
    <row r="204" spans="1:8" ht="15" hidden="1" x14ac:dyDescent="0.2">
      <c r="A204" s="66">
        <v>29516</v>
      </c>
      <c r="B204" s="66"/>
      <c r="C204" s="66">
        <v>4216</v>
      </c>
      <c r="D204" s="66" t="s">
        <v>342</v>
      </c>
      <c r="E204" s="133">
        <v>0</v>
      </c>
      <c r="F204" s="64">
        <v>0</v>
      </c>
      <c r="G204" s="63">
        <v>0</v>
      </c>
      <c r="H204" s="45" t="e">
        <f t="shared" si="8"/>
        <v>#DIV/0!</v>
      </c>
    </row>
    <row r="205" spans="1:8" ht="15" hidden="1" x14ac:dyDescent="0.2">
      <c r="A205" s="117"/>
      <c r="B205" s="117"/>
      <c r="C205" s="117">
        <v>4122</v>
      </c>
      <c r="D205" s="117" t="s">
        <v>340</v>
      </c>
      <c r="E205" s="133">
        <v>0</v>
      </c>
      <c r="F205" s="64">
        <v>0</v>
      </c>
      <c r="G205" s="63">
        <v>0</v>
      </c>
      <c r="H205" s="45" t="e">
        <f t="shared" si="8"/>
        <v>#DIV/0!</v>
      </c>
    </row>
    <row r="206" spans="1:8" ht="15" hidden="1" x14ac:dyDescent="0.2">
      <c r="A206" s="117"/>
      <c r="B206" s="117">
        <v>1014</v>
      </c>
      <c r="C206" s="117">
        <v>2132</v>
      </c>
      <c r="D206" s="117" t="s">
        <v>113</v>
      </c>
      <c r="E206" s="133">
        <v>0</v>
      </c>
      <c r="F206" s="64">
        <v>0</v>
      </c>
      <c r="G206" s="63">
        <v>0</v>
      </c>
      <c r="H206" s="45" t="e">
        <f t="shared" si="8"/>
        <v>#DIV/0!</v>
      </c>
    </row>
    <row r="207" spans="1:8" ht="15" x14ac:dyDescent="0.2">
      <c r="A207" s="117"/>
      <c r="B207" s="117">
        <v>1070</v>
      </c>
      <c r="C207" s="117">
        <v>2212</v>
      </c>
      <c r="D207" s="117" t="s">
        <v>343</v>
      </c>
      <c r="E207" s="133">
        <v>35</v>
      </c>
      <c r="F207" s="64">
        <v>35</v>
      </c>
      <c r="G207" s="63">
        <v>54.9</v>
      </c>
      <c r="H207" s="45">
        <f t="shared" si="8"/>
        <v>156.85714285714286</v>
      </c>
    </row>
    <row r="208" spans="1:8" ht="15" hidden="1" x14ac:dyDescent="0.2">
      <c r="A208" s="117"/>
      <c r="B208" s="117">
        <v>2119</v>
      </c>
      <c r="C208" s="117">
        <v>2343</v>
      </c>
      <c r="D208" s="117" t="s">
        <v>341</v>
      </c>
      <c r="E208" s="133">
        <v>0</v>
      </c>
      <c r="F208" s="64">
        <v>0</v>
      </c>
      <c r="G208" s="63">
        <v>0</v>
      </c>
      <c r="H208" s="45" t="e">
        <f t="shared" si="8"/>
        <v>#DIV/0!</v>
      </c>
    </row>
    <row r="209" spans="1:8" ht="15" hidden="1" x14ac:dyDescent="0.2">
      <c r="A209" s="66"/>
      <c r="B209" s="66">
        <v>2169</v>
      </c>
      <c r="C209" s="66">
        <v>2324</v>
      </c>
      <c r="D209" s="66" t="s">
        <v>508</v>
      </c>
      <c r="E209" s="133">
        <v>0</v>
      </c>
      <c r="F209" s="64">
        <v>0</v>
      </c>
      <c r="G209" s="63">
        <v>0</v>
      </c>
      <c r="H209" s="45" t="e">
        <f t="shared" si="8"/>
        <v>#DIV/0!</v>
      </c>
    </row>
    <row r="210" spans="1:8" ht="15" x14ac:dyDescent="0.2">
      <c r="A210" s="117"/>
      <c r="B210" s="117">
        <v>2369</v>
      </c>
      <c r="C210" s="117">
        <v>2212</v>
      </c>
      <c r="D210" s="117" t="s">
        <v>344</v>
      </c>
      <c r="E210" s="133">
        <v>15</v>
      </c>
      <c r="F210" s="64">
        <v>15</v>
      </c>
      <c r="G210" s="63">
        <v>11.5</v>
      </c>
      <c r="H210" s="45">
        <f t="shared" si="8"/>
        <v>76.666666666666671</v>
      </c>
    </row>
    <row r="211" spans="1:8" ht="15" x14ac:dyDescent="0.2">
      <c r="A211" s="66"/>
      <c r="B211" s="66">
        <v>3322</v>
      </c>
      <c r="C211" s="66">
        <v>2212</v>
      </c>
      <c r="D211" s="66" t="s">
        <v>345</v>
      </c>
      <c r="E211" s="133">
        <v>20</v>
      </c>
      <c r="F211" s="64">
        <v>20</v>
      </c>
      <c r="G211" s="63">
        <v>29</v>
      </c>
      <c r="H211" s="45">
        <f t="shared" si="8"/>
        <v>145</v>
      </c>
    </row>
    <row r="212" spans="1:8" ht="15" x14ac:dyDescent="0.2">
      <c r="A212" s="117"/>
      <c r="B212" s="117">
        <v>3749</v>
      </c>
      <c r="C212" s="117">
        <v>2212</v>
      </c>
      <c r="D212" s="117" t="s">
        <v>441</v>
      </c>
      <c r="E212" s="133">
        <v>8</v>
      </c>
      <c r="F212" s="64">
        <v>8</v>
      </c>
      <c r="G212" s="63">
        <v>42.3</v>
      </c>
      <c r="H212" s="45">
        <f t="shared" si="8"/>
        <v>528.75</v>
      </c>
    </row>
    <row r="213" spans="1:8" ht="15" x14ac:dyDescent="0.2">
      <c r="A213" s="66"/>
      <c r="B213" s="66">
        <v>6171</v>
      </c>
      <c r="C213" s="66">
        <v>2212</v>
      </c>
      <c r="D213" s="66" t="s">
        <v>352</v>
      </c>
      <c r="E213" s="133">
        <v>3</v>
      </c>
      <c r="F213" s="64">
        <v>3</v>
      </c>
      <c r="G213" s="63">
        <v>72.900000000000006</v>
      </c>
      <c r="H213" s="45">
        <f t="shared" si="8"/>
        <v>2430</v>
      </c>
    </row>
    <row r="214" spans="1:8" ht="15" hidden="1" x14ac:dyDescent="0.2">
      <c r="A214" s="66">
        <v>777</v>
      </c>
      <c r="B214" s="66">
        <v>6171</v>
      </c>
      <c r="C214" s="66">
        <v>2212</v>
      </c>
      <c r="D214" s="66" t="s">
        <v>466</v>
      </c>
      <c r="E214" s="133">
        <v>0</v>
      </c>
      <c r="F214" s="64">
        <v>0</v>
      </c>
      <c r="G214" s="63">
        <v>0</v>
      </c>
      <c r="H214" s="45" t="e">
        <f t="shared" si="8"/>
        <v>#DIV/0!</v>
      </c>
    </row>
    <row r="215" spans="1:8" ht="15" x14ac:dyDescent="0.2">
      <c r="A215" s="66"/>
      <c r="B215" s="66">
        <v>6171</v>
      </c>
      <c r="C215" s="66">
        <v>2324</v>
      </c>
      <c r="D215" s="66" t="s">
        <v>481</v>
      </c>
      <c r="E215" s="133">
        <v>8</v>
      </c>
      <c r="F215" s="64">
        <v>8</v>
      </c>
      <c r="G215" s="63">
        <v>9.5</v>
      </c>
      <c r="H215" s="45">
        <f t="shared" si="8"/>
        <v>118.75</v>
      </c>
    </row>
    <row r="216" spans="1:8" ht="15" hidden="1" x14ac:dyDescent="0.2">
      <c r="A216" s="66"/>
      <c r="B216" s="66">
        <v>6171</v>
      </c>
      <c r="C216" s="66">
        <v>2329</v>
      </c>
      <c r="D216" s="66" t="s">
        <v>64</v>
      </c>
      <c r="E216" s="45"/>
      <c r="F216" s="64"/>
      <c r="G216" s="63"/>
      <c r="H216" s="45" t="e">
        <f t="shared" si="8"/>
        <v>#DIV/0!</v>
      </c>
    </row>
    <row r="217" spans="1:8" ht="15" customHeight="1" thickBot="1" x14ac:dyDescent="0.25">
      <c r="A217" s="62"/>
      <c r="B217" s="62"/>
      <c r="C217" s="62"/>
      <c r="D217" s="62"/>
      <c r="E217" s="58"/>
      <c r="F217" s="60"/>
      <c r="G217" s="59"/>
      <c r="H217" s="45"/>
    </row>
    <row r="218" spans="1:8" s="47" customFormat="1" ht="21.75" customHeight="1" thickTop="1" thickBot="1" x14ac:dyDescent="0.3">
      <c r="A218" s="57"/>
      <c r="B218" s="57"/>
      <c r="C218" s="57"/>
      <c r="D218" s="102" t="s">
        <v>112</v>
      </c>
      <c r="E218" s="53">
        <f t="shared" ref="E218:G218" si="9">SUM(E194:E217)</f>
        <v>10804</v>
      </c>
      <c r="F218" s="55">
        <f t="shared" si="9"/>
        <v>10804</v>
      </c>
      <c r="G218" s="54">
        <f t="shared" si="9"/>
        <v>18130.500000000004</v>
      </c>
      <c r="H218" s="45">
        <f t="shared" si="8"/>
        <v>167.81284709366903</v>
      </c>
    </row>
    <row r="219" spans="1:8" ht="14.25" customHeight="1" x14ac:dyDescent="0.25">
      <c r="A219" s="48"/>
      <c r="B219" s="48"/>
      <c r="C219" s="48"/>
      <c r="D219" s="52"/>
      <c r="E219" s="50"/>
      <c r="F219" s="50"/>
      <c r="G219" s="50"/>
      <c r="H219" s="50"/>
    </row>
    <row r="220" spans="1:8" ht="14.25" customHeight="1" thickBot="1" x14ac:dyDescent="0.3">
      <c r="A220" s="48"/>
      <c r="B220" s="48"/>
      <c r="C220" s="48"/>
      <c r="D220" s="52"/>
      <c r="E220" s="50"/>
      <c r="F220" s="50"/>
      <c r="G220" s="50"/>
      <c r="H220" s="50"/>
    </row>
    <row r="221" spans="1:8" ht="15.75" x14ac:dyDescent="0.25">
      <c r="A221" s="90" t="s">
        <v>56</v>
      </c>
      <c r="B221" s="90" t="s">
        <v>55</v>
      </c>
      <c r="C221" s="90" t="s">
        <v>54</v>
      </c>
      <c r="D221" s="89" t="s">
        <v>53</v>
      </c>
      <c r="E221" s="88" t="s">
        <v>52</v>
      </c>
      <c r="F221" s="88" t="s">
        <v>52</v>
      </c>
      <c r="G221" s="88" t="s">
        <v>7</v>
      </c>
      <c r="H221" s="88" t="s">
        <v>51</v>
      </c>
    </row>
    <row r="222" spans="1:8" ht="15.75" customHeight="1" thickBot="1" x14ac:dyDescent="0.3">
      <c r="A222" s="87"/>
      <c r="B222" s="87"/>
      <c r="C222" s="87"/>
      <c r="D222" s="86"/>
      <c r="E222" s="84" t="s">
        <v>50</v>
      </c>
      <c r="F222" s="84" t="s">
        <v>49</v>
      </c>
      <c r="G222" s="85" t="s">
        <v>470</v>
      </c>
      <c r="H222" s="84" t="s">
        <v>10</v>
      </c>
    </row>
    <row r="223" spans="1:8" ht="15.75" customHeight="1" thickTop="1" x14ac:dyDescent="0.25">
      <c r="A223" s="110">
        <v>70</v>
      </c>
      <c r="B223" s="110"/>
      <c r="C223" s="110"/>
      <c r="D223" s="109" t="s">
        <v>478</v>
      </c>
      <c r="E223" s="106"/>
      <c r="F223" s="108"/>
      <c r="G223" s="107"/>
      <c r="H223" s="106"/>
    </row>
    <row r="224" spans="1:8" ht="15" x14ac:dyDescent="0.2">
      <c r="A224" s="66"/>
      <c r="B224" s="66"/>
      <c r="C224" s="66">
        <v>1361</v>
      </c>
      <c r="D224" s="66" t="s">
        <v>74</v>
      </c>
      <c r="E224" s="133">
        <v>700</v>
      </c>
      <c r="F224" s="64">
        <v>700</v>
      </c>
      <c r="G224" s="63">
        <v>577.4</v>
      </c>
      <c r="H224" s="45">
        <f t="shared" ref="H224:H227" si="10">(G224/F224)*100</f>
        <v>82.48571428571428</v>
      </c>
    </row>
    <row r="225" spans="1:8" ht="15" x14ac:dyDescent="0.2">
      <c r="A225" s="66"/>
      <c r="B225" s="66">
        <v>2169</v>
      </c>
      <c r="C225" s="66">
        <v>2212</v>
      </c>
      <c r="D225" s="117" t="s">
        <v>479</v>
      </c>
      <c r="E225" s="133">
        <v>150</v>
      </c>
      <c r="F225" s="64">
        <v>150</v>
      </c>
      <c r="G225" s="63">
        <v>191.6</v>
      </c>
      <c r="H225" s="45">
        <f t="shared" si="10"/>
        <v>127.73333333333332</v>
      </c>
    </row>
    <row r="226" spans="1:8" ht="15" x14ac:dyDescent="0.2">
      <c r="A226" s="66"/>
      <c r="B226" s="66">
        <v>6171</v>
      </c>
      <c r="C226" s="66">
        <v>2212</v>
      </c>
      <c r="D226" s="66" t="s">
        <v>527</v>
      </c>
      <c r="E226" s="133">
        <v>0</v>
      </c>
      <c r="F226" s="64">
        <v>0</v>
      </c>
      <c r="G226" s="63">
        <v>1</v>
      </c>
      <c r="H226" s="45" t="e">
        <f t="shared" si="10"/>
        <v>#DIV/0!</v>
      </c>
    </row>
    <row r="227" spans="1:8" ht="15" x14ac:dyDescent="0.2">
      <c r="A227" s="66"/>
      <c r="B227" s="66">
        <v>6171</v>
      </c>
      <c r="C227" s="66">
        <v>2324</v>
      </c>
      <c r="D227" s="66" t="s">
        <v>480</v>
      </c>
      <c r="E227" s="133">
        <v>20</v>
      </c>
      <c r="F227" s="64">
        <v>20</v>
      </c>
      <c r="G227" s="63">
        <v>23.6</v>
      </c>
      <c r="H227" s="45">
        <f t="shared" si="10"/>
        <v>118.00000000000001</v>
      </c>
    </row>
    <row r="228" spans="1:8" ht="15.75" thickBot="1" x14ac:dyDescent="0.25">
      <c r="A228" s="117"/>
      <c r="B228" s="117"/>
      <c r="C228" s="117"/>
      <c r="D228" s="117"/>
      <c r="E228" s="262"/>
      <c r="F228" s="75"/>
      <c r="G228" s="74"/>
      <c r="H228" s="67"/>
    </row>
    <row r="229" spans="1:8" s="47" customFormat="1" ht="21.75" customHeight="1" thickTop="1" thickBot="1" x14ac:dyDescent="0.3">
      <c r="A229" s="148"/>
      <c r="B229" s="148"/>
      <c r="C229" s="148"/>
      <c r="D229" s="147" t="s">
        <v>476</v>
      </c>
      <c r="E229" s="104">
        <f t="shared" ref="E229:G229" si="11">SUM(E224:E228)</f>
        <v>870</v>
      </c>
      <c r="F229" s="146">
        <f t="shared" si="11"/>
        <v>870</v>
      </c>
      <c r="G229" s="145">
        <f t="shared" si="11"/>
        <v>793.6</v>
      </c>
      <c r="H229" s="45">
        <f t="shared" ref="H229" si="12">(G229/F229)*100</f>
        <v>91.218390804597703</v>
      </c>
    </row>
    <row r="230" spans="1:8" ht="15" customHeight="1" x14ac:dyDescent="0.25">
      <c r="A230" s="48"/>
      <c r="B230" s="48"/>
      <c r="C230" s="48"/>
      <c r="D230" s="52"/>
      <c r="E230" s="50"/>
      <c r="F230" s="50"/>
      <c r="G230" s="50"/>
      <c r="H230" s="50"/>
    </row>
    <row r="231" spans="1:8" ht="15" customHeight="1" thickBot="1" x14ac:dyDescent="0.3">
      <c r="A231" s="48"/>
      <c r="B231" s="48"/>
      <c r="C231" s="48"/>
      <c r="D231" s="52"/>
      <c r="E231" s="50"/>
      <c r="F231" s="50"/>
      <c r="G231" s="50"/>
      <c r="H231" s="50"/>
    </row>
    <row r="232" spans="1:8" ht="15.75" x14ac:dyDescent="0.25">
      <c r="A232" s="90" t="s">
        <v>56</v>
      </c>
      <c r="B232" s="90" t="s">
        <v>55</v>
      </c>
      <c r="C232" s="90" t="s">
        <v>54</v>
      </c>
      <c r="D232" s="89" t="s">
        <v>53</v>
      </c>
      <c r="E232" s="88" t="s">
        <v>52</v>
      </c>
      <c r="F232" s="88" t="s">
        <v>52</v>
      </c>
      <c r="G232" s="88" t="s">
        <v>7</v>
      </c>
      <c r="H232" s="88" t="s">
        <v>51</v>
      </c>
    </row>
    <row r="233" spans="1:8" ht="15.75" customHeight="1" thickBot="1" x14ac:dyDescent="0.3">
      <c r="A233" s="87"/>
      <c r="B233" s="87"/>
      <c r="C233" s="87"/>
      <c r="D233" s="86"/>
      <c r="E233" s="84" t="s">
        <v>50</v>
      </c>
      <c r="F233" s="84" t="s">
        <v>49</v>
      </c>
      <c r="G233" s="85" t="s">
        <v>470</v>
      </c>
      <c r="H233" s="84" t="s">
        <v>10</v>
      </c>
    </row>
    <row r="234" spans="1:8" ht="15.75" customHeight="1" thickTop="1" x14ac:dyDescent="0.25">
      <c r="A234" s="110">
        <v>80</v>
      </c>
      <c r="B234" s="110"/>
      <c r="C234" s="110"/>
      <c r="D234" s="109" t="s">
        <v>111</v>
      </c>
      <c r="E234" s="106"/>
      <c r="F234" s="108"/>
      <c r="G234" s="107"/>
      <c r="H234" s="106"/>
    </row>
    <row r="235" spans="1:8" ht="15" x14ac:dyDescent="0.2">
      <c r="A235" s="66"/>
      <c r="B235" s="66"/>
      <c r="C235" s="66"/>
      <c r="D235" s="66"/>
      <c r="E235" s="45"/>
      <c r="F235" s="64"/>
      <c r="G235" s="63"/>
      <c r="H235" s="45"/>
    </row>
    <row r="236" spans="1:8" ht="15" x14ac:dyDescent="0.2">
      <c r="A236" s="66"/>
      <c r="B236" s="66"/>
      <c r="C236" s="66">
        <v>1353</v>
      </c>
      <c r="D236" s="66" t="s">
        <v>110</v>
      </c>
      <c r="E236" s="133">
        <v>700</v>
      </c>
      <c r="F236" s="64">
        <v>700</v>
      </c>
      <c r="G236" s="63">
        <v>658.7</v>
      </c>
      <c r="H236" s="45">
        <f t="shared" ref="H236:H253" si="13">(G236/F236)*100</f>
        <v>94.100000000000009</v>
      </c>
    </row>
    <row r="237" spans="1:8" ht="15" x14ac:dyDescent="0.2">
      <c r="A237" s="66"/>
      <c r="B237" s="66"/>
      <c r="C237" s="66">
        <v>1359</v>
      </c>
      <c r="D237" s="66" t="s">
        <v>109</v>
      </c>
      <c r="E237" s="133">
        <v>0</v>
      </c>
      <c r="F237" s="64">
        <v>0</v>
      </c>
      <c r="G237" s="63">
        <v>-11</v>
      </c>
      <c r="H237" s="45" t="e">
        <f t="shared" si="13"/>
        <v>#DIV/0!</v>
      </c>
    </row>
    <row r="238" spans="1:8" ht="15" x14ac:dyDescent="0.2">
      <c r="A238" s="66"/>
      <c r="B238" s="66"/>
      <c r="C238" s="66">
        <v>1361</v>
      </c>
      <c r="D238" s="66" t="s">
        <v>74</v>
      </c>
      <c r="E238" s="133">
        <v>6500</v>
      </c>
      <c r="F238" s="64">
        <v>6500</v>
      </c>
      <c r="G238" s="63">
        <v>8363.5</v>
      </c>
      <c r="H238" s="45">
        <f t="shared" si="13"/>
        <v>128.66923076923078</v>
      </c>
    </row>
    <row r="239" spans="1:8" ht="15" x14ac:dyDescent="0.2">
      <c r="A239" s="66"/>
      <c r="B239" s="66"/>
      <c r="C239" s="66">
        <v>4121</v>
      </c>
      <c r="D239" s="66" t="s">
        <v>108</v>
      </c>
      <c r="E239" s="133">
        <v>300</v>
      </c>
      <c r="F239" s="64">
        <v>300</v>
      </c>
      <c r="G239" s="63">
        <v>472</v>
      </c>
      <c r="H239" s="45">
        <f t="shared" si="13"/>
        <v>157.33333333333331</v>
      </c>
    </row>
    <row r="240" spans="1:8" ht="15" hidden="1" x14ac:dyDescent="0.2">
      <c r="A240" s="66">
        <v>222</v>
      </c>
      <c r="B240" s="66"/>
      <c r="C240" s="66">
        <v>4122</v>
      </c>
      <c r="D240" s="66" t="s">
        <v>107</v>
      </c>
      <c r="E240" s="133">
        <v>0</v>
      </c>
      <c r="F240" s="64">
        <v>0</v>
      </c>
      <c r="G240" s="63">
        <v>0</v>
      </c>
      <c r="H240" s="45" t="e">
        <f t="shared" si="13"/>
        <v>#DIV/0!</v>
      </c>
    </row>
    <row r="241" spans="1:8" ht="15" hidden="1" x14ac:dyDescent="0.2">
      <c r="A241" s="66"/>
      <c r="B241" s="66">
        <v>1070</v>
      </c>
      <c r="C241" s="66">
        <v>2212</v>
      </c>
      <c r="D241" s="66" t="s">
        <v>458</v>
      </c>
      <c r="E241" s="133">
        <v>0</v>
      </c>
      <c r="F241" s="64">
        <v>0</v>
      </c>
      <c r="G241" s="63">
        <v>0</v>
      </c>
      <c r="H241" s="45" t="e">
        <f t="shared" si="13"/>
        <v>#DIV/0!</v>
      </c>
    </row>
    <row r="242" spans="1:8" ht="15" x14ac:dyDescent="0.2">
      <c r="A242" s="66"/>
      <c r="B242" s="66">
        <v>2169</v>
      </c>
      <c r="C242" s="66">
        <v>2324</v>
      </c>
      <c r="D242" s="66" t="s">
        <v>482</v>
      </c>
      <c r="E242" s="133">
        <v>0</v>
      </c>
      <c r="F242" s="64">
        <v>0</v>
      </c>
      <c r="G242" s="63">
        <v>1</v>
      </c>
      <c r="H242" s="45" t="e">
        <f t="shared" si="13"/>
        <v>#DIV/0!</v>
      </c>
    </row>
    <row r="243" spans="1:8" ht="15" x14ac:dyDescent="0.2">
      <c r="A243" s="66"/>
      <c r="B243" s="66">
        <v>2219</v>
      </c>
      <c r="C243" s="66">
        <v>2212</v>
      </c>
      <c r="D243" s="66" t="s">
        <v>498</v>
      </c>
      <c r="E243" s="133">
        <v>0</v>
      </c>
      <c r="F243" s="64">
        <v>0</v>
      </c>
      <c r="G243" s="63">
        <v>0</v>
      </c>
      <c r="H243" s="45" t="e">
        <f t="shared" si="13"/>
        <v>#DIV/0!</v>
      </c>
    </row>
    <row r="244" spans="1:8" ht="15" hidden="1" x14ac:dyDescent="0.2">
      <c r="A244" s="66"/>
      <c r="B244" s="66">
        <v>2219</v>
      </c>
      <c r="C244" s="66">
        <v>2329</v>
      </c>
      <c r="D244" s="66" t="s">
        <v>347</v>
      </c>
      <c r="E244" s="133">
        <v>0</v>
      </c>
      <c r="F244" s="64">
        <v>0</v>
      </c>
      <c r="G244" s="63">
        <v>0</v>
      </c>
      <c r="H244" s="45" t="e">
        <f t="shared" si="13"/>
        <v>#DIV/0!</v>
      </c>
    </row>
    <row r="245" spans="1:8" ht="15" x14ac:dyDescent="0.2">
      <c r="A245" s="66"/>
      <c r="B245" s="66">
        <v>2219</v>
      </c>
      <c r="C245" s="66">
        <v>2324</v>
      </c>
      <c r="D245" s="66" t="s">
        <v>346</v>
      </c>
      <c r="E245" s="133">
        <v>0</v>
      </c>
      <c r="F245" s="64">
        <v>35</v>
      </c>
      <c r="G245" s="63">
        <v>35</v>
      </c>
      <c r="H245" s="45">
        <f t="shared" si="13"/>
        <v>100</v>
      </c>
    </row>
    <row r="246" spans="1:8" ht="15" x14ac:dyDescent="0.2">
      <c r="A246" s="66"/>
      <c r="B246" s="66">
        <v>2229</v>
      </c>
      <c r="C246" s="66">
        <v>2212</v>
      </c>
      <c r="D246" s="66" t="s">
        <v>483</v>
      </c>
      <c r="E246" s="133">
        <v>150</v>
      </c>
      <c r="F246" s="64">
        <v>150</v>
      </c>
      <c r="G246" s="63">
        <v>0</v>
      </c>
      <c r="H246" s="45">
        <f t="shared" si="13"/>
        <v>0</v>
      </c>
    </row>
    <row r="247" spans="1:8" ht="15" x14ac:dyDescent="0.2">
      <c r="A247" s="66"/>
      <c r="B247" s="66">
        <v>2229</v>
      </c>
      <c r="C247" s="66">
        <v>2324</v>
      </c>
      <c r="D247" s="66" t="s">
        <v>172</v>
      </c>
      <c r="E247" s="133">
        <v>0</v>
      </c>
      <c r="F247" s="64">
        <v>0</v>
      </c>
      <c r="G247" s="63">
        <v>6</v>
      </c>
      <c r="H247" s="45" t="e">
        <f t="shared" si="13"/>
        <v>#DIV/0!</v>
      </c>
    </row>
    <row r="248" spans="1:8" ht="15" x14ac:dyDescent="0.2">
      <c r="A248" s="66"/>
      <c r="B248" s="66">
        <v>2299</v>
      </c>
      <c r="C248" s="66">
        <v>2212</v>
      </c>
      <c r="D248" s="66" t="s">
        <v>349</v>
      </c>
      <c r="E248" s="133">
        <v>18000</v>
      </c>
      <c r="F248" s="64">
        <v>18260</v>
      </c>
      <c r="G248" s="63">
        <v>25157.599999999999</v>
      </c>
      <c r="H248" s="45">
        <f t="shared" si="13"/>
        <v>137.77437020810515</v>
      </c>
    </row>
    <row r="249" spans="1:8" ht="15" hidden="1" x14ac:dyDescent="0.2">
      <c r="A249" s="66"/>
      <c r="B249" s="66">
        <v>2299</v>
      </c>
      <c r="C249" s="66">
        <v>2324</v>
      </c>
      <c r="D249" s="66" t="s">
        <v>348</v>
      </c>
      <c r="E249" s="133">
        <v>0</v>
      </c>
      <c r="F249" s="64">
        <v>0</v>
      </c>
      <c r="G249" s="63">
        <v>0</v>
      </c>
      <c r="H249" s="45" t="e">
        <f t="shared" si="13"/>
        <v>#DIV/0!</v>
      </c>
    </row>
    <row r="250" spans="1:8" ht="15" hidden="1" x14ac:dyDescent="0.2">
      <c r="A250" s="66"/>
      <c r="B250" s="66">
        <v>2299</v>
      </c>
      <c r="C250" s="66">
        <v>2324</v>
      </c>
      <c r="D250" s="66" t="s">
        <v>106</v>
      </c>
      <c r="E250" s="133">
        <v>0</v>
      </c>
      <c r="F250" s="64">
        <v>0</v>
      </c>
      <c r="G250" s="63">
        <v>0</v>
      </c>
      <c r="H250" s="45" t="e">
        <f t="shared" si="13"/>
        <v>#DIV/0!</v>
      </c>
    </row>
    <row r="251" spans="1:8" ht="15" x14ac:dyDescent="0.2">
      <c r="A251" s="117"/>
      <c r="B251" s="117">
        <v>6171</v>
      </c>
      <c r="C251" s="117">
        <v>2324</v>
      </c>
      <c r="D251" s="117" t="s">
        <v>351</v>
      </c>
      <c r="E251" s="133">
        <v>550</v>
      </c>
      <c r="F251" s="64">
        <v>550</v>
      </c>
      <c r="G251" s="63">
        <v>248</v>
      </c>
      <c r="H251" s="45">
        <f t="shared" si="13"/>
        <v>45.090909090909093</v>
      </c>
    </row>
    <row r="252" spans="1:8" ht="15" hidden="1" x14ac:dyDescent="0.2">
      <c r="A252" s="66"/>
      <c r="B252" s="66">
        <v>6171</v>
      </c>
      <c r="C252" s="66">
        <v>2329</v>
      </c>
      <c r="D252" s="66" t="s">
        <v>350</v>
      </c>
      <c r="E252" s="133">
        <v>0</v>
      </c>
      <c r="F252" s="64">
        <v>0</v>
      </c>
      <c r="G252" s="63">
        <v>0</v>
      </c>
      <c r="H252" s="45" t="e">
        <f t="shared" si="13"/>
        <v>#DIV/0!</v>
      </c>
    </row>
    <row r="253" spans="1:8" ht="15" x14ac:dyDescent="0.2">
      <c r="A253" s="117"/>
      <c r="B253" s="117">
        <v>6171</v>
      </c>
      <c r="C253" s="117">
        <v>2329</v>
      </c>
      <c r="D253" s="117" t="s">
        <v>426</v>
      </c>
      <c r="E253" s="133">
        <v>0</v>
      </c>
      <c r="F253" s="64">
        <v>0</v>
      </c>
      <c r="G253" s="63">
        <v>10</v>
      </c>
      <c r="H253" s="45" t="e">
        <f t="shared" si="13"/>
        <v>#DIV/0!</v>
      </c>
    </row>
    <row r="254" spans="1:8" ht="15" hidden="1" x14ac:dyDescent="0.2">
      <c r="A254" s="117"/>
      <c r="B254" s="117">
        <v>6409</v>
      </c>
      <c r="C254" s="117">
        <v>2328</v>
      </c>
      <c r="D254" s="117" t="s">
        <v>462</v>
      </c>
      <c r="E254" s="133">
        <v>0</v>
      </c>
      <c r="F254" s="64">
        <v>0</v>
      </c>
      <c r="G254" s="63">
        <v>0</v>
      </c>
      <c r="H254" s="45" t="e">
        <f>(#REF!/F254)*100</f>
        <v>#REF!</v>
      </c>
    </row>
    <row r="255" spans="1:8" ht="15.75" thickBot="1" x14ac:dyDescent="0.25">
      <c r="A255" s="62"/>
      <c r="B255" s="62"/>
      <c r="C255" s="62"/>
      <c r="D255" s="62"/>
      <c r="E255" s="58"/>
      <c r="F255" s="60"/>
      <c r="G255" s="59"/>
      <c r="H255" s="58"/>
    </row>
    <row r="256" spans="1:8" s="47" customFormat="1" ht="21.75" customHeight="1" thickTop="1" thickBot="1" x14ac:dyDescent="0.3">
      <c r="A256" s="57"/>
      <c r="B256" s="57"/>
      <c r="C256" s="57"/>
      <c r="D256" s="102" t="s">
        <v>105</v>
      </c>
      <c r="E256" s="53">
        <f t="shared" ref="E256:F256" si="14">SUM(E235:E255)</f>
        <v>26200</v>
      </c>
      <c r="F256" s="55">
        <f t="shared" si="14"/>
        <v>26495</v>
      </c>
      <c r="G256" s="54">
        <f t="shared" ref="G256" si="15">SUM(G235:G255)</f>
        <v>34940.800000000003</v>
      </c>
      <c r="H256" s="45">
        <f t="shared" ref="H256" si="16">(G256/F256)*100</f>
        <v>131.87695791658805</v>
      </c>
    </row>
    <row r="257" spans="1:8" ht="15" customHeight="1" x14ac:dyDescent="0.25">
      <c r="A257" s="48"/>
      <c r="B257" s="48"/>
      <c r="C257" s="48"/>
      <c r="D257" s="52"/>
      <c r="E257" s="50"/>
      <c r="F257" s="50"/>
      <c r="G257" s="50"/>
      <c r="H257" s="50"/>
    </row>
    <row r="258" spans="1:8" ht="15" hidden="1" customHeight="1" x14ac:dyDescent="0.25">
      <c r="A258" s="48"/>
      <c r="B258" s="48"/>
      <c r="C258" s="48"/>
      <c r="D258" s="52"/>
      <c r="E258" s="50"/>
      <c r="F258" s="50"/>
      <c r="G258" s="50"/>
      <c r="H258" s="50"/>
    </row>
    <row r="259" spans="1:8" ht="16.5" customHeight="1" thickBot="1" x14ac:dyDescent="0.3">
      <c r="A259" s="48"/>
      <c r="B259" s="48"/>
      <c r="C259" s="48"/>
      <c r="D259" s="52"/>
      <c r="E259" s="50"/>
      <c r="F259" s="50"/>
      <c r="G259" s="50"/>
      <c r="H259" s="50"/>
    </row>
    <row r="260" spans="1:8" ht="15.75" x14ac:dyDescent="0.25">
      <c r="A260" s="90" t="s">
        <v>56</v>
      </c>
      <c r="B260" s="90" t="s">
        <v>55</v>
      </c>
      <c r="C260" s="90" t="s">
        <v>54</v>
      </c>
      <c r="D260" s="89" t="s">
        <v>53</v>
      </c>
      <c r="E260" s="88" t="s">
        <v>52</v>
      </c>
      <c r="F260" s="88" t="s">
        <v>52</v>
      </c>
      <c r="G260" s="88" t="s">
        <v>7</v>
      </c>
      <c r="H260" s="88" t="s">
        <v>51</v>
      </c>
    </row>
    <row r="261" spans="1:8" ht="15.75" customHeight="1" thickBot="1" x14ac:dyDescent="0.3">
      <c r="A261" s="87"/>
      <c r="B261" s="87"/>
      <c r="C261" s="87"/>
      <c r="D261" s="86"/>
      <c r="E261" s="84" t="s">
        <v>50</v>
      </c>
      <c r="F261" s="84" t="s">
        <v>49</v>
      </c>
      <c r="G261" s="85" t="s">
        <v>470</v>
      </c>
      <c r="H261" s="84" t="s">
        <v>10</v>
      </c>
    </row>
    <row r="262" spans="1:8" ht="16.5" customHeight="1" thickTop="1" x14ac:dyDescent="0.25">
      <c r="A262" s="110">
        <v>90</v>
      </c>
      <c r="B262" s="110"/>
      <c r="C262" s="110"/>
      <c r="D262" s="109" t="s">
        <v>104</v>
      </c>
      <c r="E262" s="106"/>
      <c r="F262" s="108"/>
      <c r="G262" s="107"/>
      <c r="H262" s="106"/>
    </row>
    <row r="263" spans="1:8" ht="15" hidden="1" x14ac:dyDescent="0.2">
      <c r="A263" s="66"/>
      <c r="B263" s="66"/>
      <c r="C263" s="66">
        <v>4116</v>
      </c>
      <c r="D263" s="66" t="s">
        <v>357</v>
      </c>
      <c r="E263" s="137"/>
      <c r="F263" s="136"/>
      <c r="G263" s="135">
        <v>0</v>
      </c>
      <c r="H263" s="45" t="e">
        <f>(#REF!/F263)*100</f>
        <v>#REF!</v>
      </c>
    </row>
    <row r="264" spans="1:8" ht="15" hidden="1" x14ac:dyDescent="0.2">
      <c r="A264" s="66"/>
      <c r="B264" s="66"/>
      <c r="C264" s="66">
        <v>4116</v>
      </c>
      <c r="D264" s="66" t="s">
        <v>103</v>
      </c>
      <c r="E264" s="137"/>
      <c r="F264" s="136"/>
      <c r="G264" s="135">
        <v>0</v>
      </c>
      <c r="H264" s="45" t="e">
        <f>(#REF!/F264)*100</f>
        <v>#REF!</v>
      </c>
    </row>
    <row r="265" spans="1:8" ht="15" hidden="1" x14ac:dyDescent="0.2">
      <c r="A265" s="65"/>
      <c r="B265" s="66"/>
      <c r="C265" s="66">
        <v>4116</v>
      </c>
      <c r="D265" s="66" t="s">
        <v>358</v>
      </c>
      <c r="E265" s="118"/>
      <c r="F265" s="64"/>
      <c r="G265" s="135">
        <v>0</v>
      </c>
      <c r="H265" s="45" t="e">
        <f>(#REF!/F265)*100</f>
        <v>#REF!</v>
      </c>
    </row>
    <row r="266" spans="1:8" ht="15" x14ac:dyDescent="0.2">
      <c r="A266" s="66"/>
      <c r="B266" s="66"/>
      <c r="C266" s="66">
        <v>4116</v>
      </c>
      <c r="D266" s="66" t="s">
        <v>486</v>
      </c>
      <c r="E266" s="133">
        <v>612</v>
      </c>
      <c r="F266" s="64">
        <v>2306.6</v>
      </c>
      <c r="G266" s="63">
        <v>2207.3000000000002</v>
      </c>
      <c r="H266" s="45">
        <f t="shared" ref="H266:H286" si="17">(G266/F266)*100</f>
        <v>95.694962282146889</v>
      </c>
    </row>
    <row r="267" spans="1:8" ht="15" hidden="1" x14ac:dyDescent="0.2">
      <c r="A267" s="66"/>
      <c r="B267" s="66"/>
      <c r="C267" s="66">
        <v>4116</v>
      </c>
      <c r="D267" s="66" t="s">
        <v>436</v>
      </c>
      <c r="E267" s="133">
        <v>0</v>
      </c>
      <c r="F267" s="64">
        <v>0</v>
      </c>
      <c r="G267" s="63">
        <v>0</v>
      </c>
      <c r="H267" s="45" t="e">
        <f t="shared" si="17"/>
        <v>#DIV/0!</v>
      </c>
    </row>
    <row r="268" spans="1:8" ht="15" hidden="1" x14ac:dyDescent="0.2">
      <c r="A268" s="65"/>
      <c r="B268" s="66"/>
      <c r="C268" s="66">
        <v>4116</v>
      </c>
      <c r="D268" s="66" t="s">
        <v>435</v>
      </c>
      <c r="E268" s="133">
        <v>0</v>
      </c>
      <c r="F268" s="64">
        <v>0</v>
      </c>
      <c r="G268" s="63">
        <v>0</v>
      </c>
      <c r="H268" s="45" t="e">
        <f t="shared" si="17"/>
        <v>#DIV/0!</v>
      </c>
    </row>
    <row r="269" spans="1:8" ht="15" x14ac:dyDescent="0.2">
      <c r="A269" s="72"/>
      <c r="B269" s="72"/>
      <c r="C269" s="72">
        <v>4121</v>
      </c>
      <c r="D269" s="66" t="s">
        <v>487</v>
      </c>
      <c r="E269" s="133">
        <v>500</v>
      </c>
      <c r="F269" s="64">
        <v>500</v>
      </c>
      <c r="G269" s="63">
        <v>550.79999999999995</v>
      </c>
      <c r="H269" s="45">
        <f t="shared" si="17"/>
        <v>110.16</v>
      </c>
    </row>
    <row r="270" spans="1:8" ht="15" hidden="1" x14ac:dyDescent="0.2">
      <c r="A270" s="66"/>
      <c r="B270" s="66"/>
      <c r="C270" s="66">
        <v>4122</v>
      </c>
      <c r="D270" s="66" t="s">
        <v>102</v>
      </c>
      <c r="E270" s="133">
        <v>0</v>
      </c>
      <c r="F270" s="64">
        <v>0</v>
      </c>
      <c r="G270" s="63">
        <v>0</v>
      </c>
      <c r="H270" s="45" t="e">
        <f t="shared" si="17"/>
        <v>#DIV/0!</v>
      </c>
    </row>
    <row r="271" spans="1:8" ht="15" hidden="1" x14ac:dyDescent="0.2">
      <c r="A271" s="66"/>
      <c r="B271" s="66"/>
      <c r="C271" s="66">
        <v>4216</v>
      </c>
      <c r="D271" s="72" t="s">
        <v>359</v>
      </c>
      <c r="E271" s="133">
        <v>0</v>
      </c>
      <c r="F271" s="64">
        <v>0</v>
      </c>
      <c r="G271" s="63">
        <v>0</v>
      </c>
      <c r="H271" s="45" t="e">
        <f t="shared" si="17"/>
        <v>#DIV/0!</v>
      </c>
    </row>
    <row r="272" spans="1:8" ht="15" x14ac:dyDescent="0.2">
      <c r="A272" s="66"/>
      <c r="B272" s="66">
        <v>2219</v>
      </c>
      <c r="C272" s="66">
        <v>2111</v>
      </c>
      <c r="D272" s="66" t="s">
        <v>101</v>
      </c>
      <c r="E272" s="133">
        <v>7500</v>
      </c>
      <c r="F272" s="64">
        <v>7500</v>
      </c>
      <c r="G272" s="63">
        <v>7989.5</v>
      </c>
      <c r="H272" s="45">
        <f t="shared" si="17"/>
        <v>106.52666666666666</v>
      </c>
    </row>
    <row r="273" spans="1:8" ht="15" x14ac:dyDescent="0.2">
      <c r="A273" s="66"/>
      <c r="B273" s="66">
        <v>2219</v>
      </c>
      <c r="C273" s="66">
        <v>2322</v>
      </c>
      <c r="D273" s="66" t="s">
        <v>424</v>
      </c>
      <c r="E273" s="133">
        <v>0</v>
      </c>
      <c r="F273" s="64">
        <v>0</v>
      </c>
      <c r="G273" s="63">
        <v>61</v>
      </c>
      <c r="H273" s="45" t="e">
        <f t="shared" si="17"/>
        <v>#DIV/0!</v>
      </c>
    </row>
    <row r="274" spans="1:8" ht="15" hidden="1" x14ac:dyDescent="0.2">
      <c r="A274" s="66"/>
      <c r="B274" s="66">
        <v>2219</v>
      </c>
      <c r="C274" s="66">
        <v>2329</v>
      </c>
      <c r="D274" s="66" t="s">
        <v>100</v>
      </c>
      <c r="E274" s="133">
        <v>0</v>
      </c>
      <c r="F274" s="64">
        <v>0</v>
      </c>
      <c r="G274" s="63">
        <v>0</v>
      </c>
      <c r="H274" s="45" t="e">
        <f t="shared" si="17"/>
        <v>#DIV/0!</v>
      </c>
    </row>
    <row r="275" spans="1:8" ht="15" hidden="1" x14ac:dyDescent="0.2">
      <c r="A275" s="66"/>
      <c r="B275" s="66">
        <v>3419</v>
      </c>
      <c r="C275" s="66">
        <v>2321</v>
      </c>
      <c r="D275" s="66" t="s">
        <v>446</v>
      </c>
      <c r="E275" s="133">
        <v>0</v>
      </c>
      <c r="F275" s="64">
        <v>0</v>
      </c>
      <c r="G275" s="63">
        <v>0</v>
      </c>
      <c r="H275" s="45" t="e">
        <f t="shared" si="17"/>
        <v>#DIV/0!</v>
      </c>
    </row>
    <row r="276" spans="1:8" ht="15" x14ac:dyDescent="0.2">
      <c r="A276" s="66"/>
      <c r="B276" s="66">
        <v>4379</v>
      </c>
      <c r="C276" s="66">
        <v>2212</v>
      </c>
      <c r="D276" s="66" t="s">
        <v>484</v>
      </c>
      <c r="E276" s="133">
        <v>0</v>
      </c>
      <c r="F276" s="64">
        <v>0</v>
      </c>
      <c r="G276" s="63">
        <v>0.5</v>
      </c>
      <c r="H276" s="45" t="e">
        <f t="shared" si="17"/>
        <v>#DIV/0!</v>
      </c>
    </row>
    <row r="277" spans="1:8" ht="15" x14ac:dyDescent="0.2">
      <c r="A277" s="66"/>
      <c r="B277" s="66">
        <v>5311</v>
      </c>
      <c r="C277" s="66">
        <v>2111</v>
      </c>
      <c r="D277" s="66" t="s">
        <v>99</v>
      </c>
      <c r="E277" s="133">
        <v>435</v>
      </c>
      <c r="F277" s="64">
        <v>435</v>
      </c>
      <c r="G277" s="63">
        <v>402.3</v>
      </c>
      <c r="H277" s="45">
        <f t="shared" si="17"/>
        <v>92.482758620689651</v>
      </c>
    </row>
    <row r="278" spans="1:8" ht="13.9" customHeight="1" x14ac:dyDescent="0.2">
      <c r="A278" s="66"/>
      <c r="B278" s="66">
        <v>5311</v>
      </c>
      <c r="C278" s="66">
        <v>2212</v>
      </c>
      <c r="D278" s="66" t="s">
        <v>360</v>
      </c>
      <c r="E278" s="133">
        <v>1400</v>
      </c>
      <c r="F278" s="64">
        <v>1400</v>
      </c>
      <c r="G278" s="63">
        <v>280.60000000000002</v>
      </c>
      <c r="H278" s="45">
        <f t="shared" si="17"/>
        <v>20.042857142857144</v>
      </c>
    </row>
    <row r="279" spans="1:8" ht="11.45" hidden="1" customHeight="1" x14ac:dyDescent="0.2">
      <c r="A279" s="117"/>
      <c r="B279" s="117">
        <v>5311</v>
      </c>
      <c r="C279" s="117">
        <v>2310</v>
      </c>
      <c r="D279" s="117" t="s">
        <v>365</v>
      </c>
      <c r="E279" s="133">
        <v>0</v>
      </c>
      <c r="F279" s="64">
        <v>0</v>
      </c>
      <c r="G279" s="63">
        <v>0</v>
      </c>
      <c r="H279" s="45" t="e">
        <f t="shared" si="17"/>
        <v>#DIV/0!</v>
      </c>
    </row>
    <row r="280" spans="1:8" ht="16.5" customHeight="1" x14ac:dyDescent="0.2">
      <c r="A280" s="66">
        <v>777</v>
      </c>
      <c r="B280" s="66">
        <v>5311</v>
      </c>
      <c r="C280" s="66">
        <v>2212</v>
      </c>
      <c r="D280" s="66" t="s">
        <v>485</v>
      </c>
      <c r="E280" s="133">
        <v>0</v>
      </c>
      <c r="F280" s="64">
        <v>0</v>
      </c>
      <c r="G280" s="63">
        <v>1211.4000000000001</v>
      </c>
      <c r="H280" s="45" t="e">
        <f t="shared" si="17"/>
        <v>#DIV/0!</v>
      </c>
    </row>
    <row r="281" spans="1:8" ht="17.25" customHeight="1" x14ac:dyDescent="0.2">
      <c r="A281" s="117"/>
      <c r="B281" s="117">
        <v>5311</v>
      </c>
      <c r="C281" s="117">
        <v>2322</v>
      </c>
      <c r="D281" s="117" t="s">
        <v>366</v>
      </c>
      <c r="E281" s="133">
        <v>0</v>
      </c>
      <c r="F281" s="64">
        <v>0</v>
      </c>
      <c r="G281" s="63">
        <v>4</v>
      </c>
      <c r="H281" s="45" t="e">
        <f t="shared" si="17"/>
        <v>#DIV/0!</v>
      </c>
    </row>
    <row r="282" spans="1:8" ht="15" x14ac:dyDescent="0.2">
      <c r="A282" s="66"/>
      <c r="B282" s="66">
        <v>5311</v>
      </c>
      <c r="C282" s="66">
        <v>2324</v>
      </c>
      <c r="D282" s="66" t="s">
        <v>361</v>
      </c>
      <c r="E282" s="133">
        <v>40</v>
      </c>
      <c r="F282" s="64">
        <v>40</v>
      </c>
      <c r="G282" s="63">
        <v>119.2</v>
      </c>
      <c r="H282" s="45">
        <f t="shared" si="17"/>
        <v>298</v>
      </c>
    </row>
    <row r="283" spans="1:8" ht="15" x14ac:dyDescent="0.2">
      <c r="A283" s="117"/>
      <c r="B283" s="117">
        <v>5311</v>
      </c>
      <c r="C283" s="117">
        <v>2329</v>
      </c>
      <c r="D283" s="117" t="s">
        <v>362</v>
      </c>
      <c r="E283" s="133">
        <v>0</v>
      </c>
      <c r="F283" s="64">
        <v>0</v>
      </c>
      <c r="G283" s="63">
        <v>5.7</v>
      </c>
      <c r="H283" s="45" t="e">
        <f t="shared" si="17"/>
        <v>#DIV/0!</v>
      </c>
    </row>
    <row r="284" spans="1:8" ht="15.75" hidden="1" customHeight="1" x14ac:dyDescent="0.2">
      <c r="A284" s="117"/>
      <c r="B284" s="117">
        <v>5311</v>
      </c>
      <c r="C284" s="117">
        <v>2329</v>
      </c>
      <c r="D284" s="117" t="s">
        <v>362</v>
      </c>
      <c r="E284" s="133">
        <v>0</v>
      </c>
      <c r="F284" s="64">
        <v>0</v>
      </c>
      <c r="G284" s="63">
        <v>0</v>
      </c>
      <c r="H284" s="45" t="e">
        <f t="shared" si="17"/>
        <v>#DIV/0!</v>
      </c>
    </row>
    <row r="285" spans="1:8" ht="15" hidden="1" x14ac:dyDescent="0.2">
      <c r="A285" s="117"/>
      <c r="B285" s="117">
        <v>5311</v>
      </c>
      <c r="C285" s="117">
        <v>3113</v>
      </c>
      <c r="D285" s="117" t="s">
        <v>363</v>
      </c>
      <c r="E285" s="133">
        <v>0</v>
      </c>
      <c r="F285" s="64">
        <v>0</v>
      </c>
      <c r="G285" s="63">
        <v>0</v>
      </c>
      <c r="H285" s="45" t="e">
        <f t="shared" si="17"/>
        <v>#DIV/0!</v>
      </c>
    </row>
    <row r="286" spans="1:8" ht="15" x14ac:dyDescent="0.2">
      <c r="A286" s="117"/>
      <c r="B286" s="117">
        <v>6409</v>
      </c>
      <c r="C286" s="117">
        <v>2328</v>
      </c>
      <c r="D286" s="117" t="s">
        <v>364</v>
      </c>
      <c r="E286" s="133">
        <v>0</v>
      </c>
      <c r="F286" s="64">
        <v>0</v>
      </c>
      <c r="G286" s="63">
        <v>0</v>
      </c>
      <c r="H286" s="45" t="e">
        <f t="shared" si="17"/>
        <v>#DIV/0!</v>
      </c>
    </row>
    <row r="287" spans="1:8" ht="15" hidden="1" x14ac:dyDescent="0.2">
      <c r="A287" s="66"/>
      <c r="B287" s="66">
        <v>6171</v>
      </c>
      <c r="C287" s="66">
        <v>2212</v>
      </c>
      <c r="D287" s="117" t="s">
        <v>433</v>
      </c>
      <c r="E287" s="133">
        <v>0</v>
      </c>
      <c r="F287" s="64">
        <v>0</v>
      </c>
      <c r="G287" s="63">
        <v>0</v>
      </c>
      <c r="H287" s="45" t="e">
        <f>(#REF!/F287)*100</f>
        <v>#REF!</v>
      </c>
    </row>
    <row r="288" spans="1:8" ht="15.75" thickBot="1" x14ac:dyDescent="0.25">
      <c r="A288" s="62"/>
      <c r="B288" s="62"/>
      <c r="C288" s="62"/>
      <c r="D288" s="62"/>
      <c r="E288" s="58"/>
      <c r="F288" s="60"/>
      <c r="G288" s="59"/>
      <c r="H288" s="58"/>
    </row>
    <row r="289" spans="1:8" s="47" customFormat="1" ht="21.75" customHeight="1" thickTop="1" thickBot="1" x14ac:dyDescent="0.3">
      <c r="A289" s="57"/>
      <c r="B289" s="57"/>
      <c r="C289" s="57"/>
      <c r="D289" s="102" t="s">
        <v>98</v>
      </c>
      <c r="E289" s="53">
        <f t="shared" ref="E289" si="18">SUM(E266:E288)</f>
        <v>10487</v>
      </c>
      <c r="F289" s="55">
        <f>SUM(F266:F288)</f>
        <v>12181.6</v>
      </c>
      <c r="G289" s="54">
        <f>SUM(G263:G288)</f>
        <v>12832.300000000001</v>
      </c>
      <c r="H289" s="45">
        <f t="shared" ref="H289" si="19">(G289/F289)*100</f>
        <v>105.34166283575229</v>
      </c>
    </row>
    <row r="290" spans="1:8" ht="15" customHeight="1" x14ac:dyDescent="0.25">
      <c r="A290" s="48"/>
      <c r="B290" s="48"/>
      <c r="C290" s="48"/>
      <c r="D290" s="52"/>
      <c r="E290" s="50"/>
      <c r="F290" s="50"/>
      <c r="G290" s="50"/>
      <c r="H290" s="50"/>
    </row>
    <row r="291" spans="1:8" ht="15" hidden="1" customHeight="1" x14ac:dyDescent="0.25">
      <c r="A291" s="48"/>
      <c r="B291" s="48"/>
      <c r="C291" s="48"/>
      <c r="D291" s="52"/>
      <c r="E291" s="50"/>
      <c r="F291" s="50"/>
      <c r="G291" s="50"/>
      <c r="H291" s="50"/>
    </row>
    <row r="292" spans="1:8" ht="15" hidden="1" customHeight="1" x14ac:dyDescent="0.25">
      <c r="A292" s="48"/>
      <c r="B292" s="48"/>
      <c r="C292" s="48"/>
      <c r="D292" s="52"/>
      <c r="E292" s="50"/>
      <c r="F292" s="50"/>
      <c r="G292" s="50"/>
      <c r="H292" s="50"/>
    </row>
    <row r="293" spans="1:8" ht="15" hidden="1" customHeight="1" x14ac:dyDescent="0.25">
      <c r="A293" s="48"/>
      <c r="B293" s="48"/>
      <c r="C293" s="48"/>
      <c r="D293" s="52"/>
      <c r="E293" s="50"/>
      <c r="F293" s="50"/>
      <c r="G293" s="50"/>
      <c r="H293" s="50"/>
    </row>
    <row r="294" spans="1:8" ht="15" hidden="1" customHeight="1" x14ac:dyDescent="0.25">
      <c r="A294" s="48"/>
      <c r="B294" s="48"/>
      <c r="C294" s="48"/>
      <c r="D294" s="52"/>
      <c r="E294" s="50"/>
      <c r="F294" s="50"/>
      <c r="G294" s="50"/>
      <c r="H294" s="50"/>
    </row>
    <row r="295" spans="1:8" ht="15" hidden="1" customHeight="1" x14ac:dyDescent="0.25">
      <c r="A295" s="48"/>
      <c r="B295" s="48"/>
      <c r="C295" s="48"/>
      <c r="D295" s="52"/>
      <c r="E295" s="50"/>
      <c r="F295" s="50"/>
      <c r="G295" s="50"/>
      <c r="H295" s="50"/>
    </row>
    <row r="296" spans="1:8" ht="15" hidden="1" customHeight="1" x14ac:dyDescent="0.25">
      <c r="A296" s="48"/>
      <c r="B296" s="48"/>
      <c r="C296" s="48"/>
      <c r="D296" s="52"/>
      <c r="E296" s="50"/>
      <c r="F296" s="50"/>
      <c r="G296" s="50"/>
      <c r="H296" s="50"/>
    </row>
    <row r="297" spans="1:8" ht="15" customHeight="1" x14ac:dyDescent="0.25">
      <c r="A297" s="48"/>
      <c r="B297" s="48"/>
      <c r="C297" s="48"/>
      <c r="D297" s="52"/>
      <c r="E297" s="50"/>
      <c r="F297" s="50"/>
      <c r="G297" s="111"/>
      <c r="H297" s="111"/>
    </row>
    <row r="298" spans="1:8" ht="15" customHeight="1" thickBot="1" x14ac:dyDescent="0.3">
      <c r="A298" s="48"/>
      <c r="B298" s="48"/>
      <c r="C298" s="48"/>
      <c r="D298" s="52"/>
      <c r="E298" s="50"/>
      <c r="F298" s="50"/>
      <c r="G298" s="50"/>
      <c r="H298" s="50"/>
    </row>
    <row r="299" spans="1:8" ht="15.75" x14ac:dyDescent="0.25">
      <c r="A299" s="90" t="s">
        <v>56</v>
      </c>
      <c r="B299" s="90" t="s">
        <v>55</v>
      </c>
      <c r="C299" s="90" t="s">
        <v>54</v>
      </c>
      <c r="D299" s="89" t="s">
        <v>53</v>
      </c>
      <c r="E299" s="88" t="s">
        <v>52</v>
      </c>
      <c r="F299" s="88" t="s">
        <v>52</v>
      </c>
      <c r="G299" s="88" t="s">
        <v>7</v>
      </c>
      <c r="H299" s="88" t="s">
        <v>51</v>
      </c>
    </row>
    <row r="300" spans="1:8" ht="15.75" customHeight="1" thickBot="1" x14ac:dyDescent="0.3">
      <c r="A300" s="87"/>
      <c r="B300" s="87"/>
      <c r="C300" s="87"/>
      <c r="D300" s="86"/>
      <c r="E300" s="84" t="s">
        <v>50</v>
      </c>
      <c r="F300" s="84" t="s">
        <v>49</v>
      </c>
      <c r="G300" s="85" t="s">
        <v>470</v>
      </c>
      <c r="H300" s="84" t="s">
        <v>10</v>
      </c>
    </row>
    <row r="301" spans="1:8" ht="15.75" customHeight="1" thickTop="1" x14ac:dyDescent="0.25">
      <c r="A301" s="110">
        <v>100</v>
      </c>
      <c r="B301" s="110"/>
      <c r="C301" s="110"/>
      <c r="D301" s="134" t="s">
        <v>477</v>
      </c>
      <c r="E301" s="106"/>
      <c r="F301" s="108"/>
      <c r="G301" s="107"/>
      <c r="H301" s="106"/>
    </row>
    <row r="302" spans="1:8" ht="15" x14ac:dyDescent="0.2">
      <c r="A302" s="66"/>
      <c r="B302" s="66"/>
      <c r="C302" s="66"/>
      <c r="D302" s="66"/>
      <c r="E302" s="118"/>
      <c r="F302" s="64"/>
      <c r="G302" s="63"/>
      <c r="H302" s="118"/>
    </row>
    <row r="303" spans="1:8" ht="15" x14ac:dyDescent="0.2">
      <c r="A303" s="66"/>
      <c r="B303" s="66"/>
      <c r="C303" s="66">
        <v>1361</v>
      </c>
      <c r="D303" s="66" t="s">
        <v>74</v>
      </c>
      <c r="E303" s="133">
        <v>1800</v>
      </c>
      <c r="F303" s="64">
        <v>1800</v>
      </c>
      <c r="G303" s="63">
        <v>1929.9</v>
      </c>
      <c r="H303" s="45">
        <f t="shared" ref="H303:H307" si="20">(G303/F303)*100</f>
        <v>107.21666666666667</v>
      </c>
    </row>
    <row r="304" spans="1:8" ht="15.75" hidden="1" x14ac:dyDescent="0.25">
      <c r="A304" s="119"/>
      <c r="B304" s="119"/>
      <c r="C304" s="66">
        <v>4216</v>
      </c>
      <c r="D304" s="66" t="s">
        <v>97</v>
      </c>
      <c r="E304" s="133">
        <v>0</v>
      </c>
      <c r="F304" s="64">
        <v>0</v>
      </c>
      <c r="G304" s="63">
        <v>0</v>
      </c>
      <c r="H304" s="45" t="e">
        <f t="shared" si="20"/>
        <v>#DIV/0!</v>
      </c>
    </row>
    <row r="305" spans="1:8" ht="15" x14ac:dyDescent="0.2">
      <c r="A305" s="66"/>
      <c r="B305" s="66">
        <v>2169</v>
      </c>
      <c r="C305" s="66">
        <v>2212</v>
      </c>
      <c r="D305" s="66" t="s">
        <v>367</v>
      </c>
      <c r="E305" s="133">
        <v>200</v>
      </c>
      <c r="F305" s="64">
        <v>200</v>
      </c>
      <c r="G305" s="63">
        <v>256.5</v>
      </c>
      <c r="H305" s="45">
        <f t="shared" si="20"/>
        <v>128.25</v>
      </c>
    </row>
    <row r="306" spans="1:8" ht="15" hidden="1" x14ac:dyDescent="0.2">
      <c r="A306" s="117"/>
      <c r="B306" s="117">
        <v>3635</v>
      </c>
      <c r="C306" s="117">
        <v>3122</v>
      </c>
      <c r="D306" s="66" t="s">
        <v>96</v>
      </c>
      <c r="E306" s="133">
        <v>0</v>
      </c>
      <c r="F306" s="64">
        <v>0</v>
      </c>
      <c r="G306" s="63">
        <v>0</v>
      </c>
      <c r="H306" s="45" t="e">
        <f t="shared" si="20"/>
        <v>#DIV/0!</v>
      </c>
    </row>
    <row r="307" spans="1:8" ht="15" x14ac:dyDescent="0.2">
      <c r="A307" s="117"/>
      <c r="B307" s="117">
        <v>6171</v>
      </c>
      <c r="C307" s="117">
        <v>2324</v>
      </c>
      <c r="D307" s="66" t="s">
        <v>368</v>
      </c>
      <c r="E307" s="133">
        <v>50</v>
      </c>
      <c r="F307" s="64">
        <v>50</v>
      </c>
      <c r="G307" s="63">
        <v>32</v>
      </c>
      <c r="H307" s="45">
        <f t="shared" si="20"/>
        <v>64</v>
      </c>
    </row>
    <row r="308" spans="1:8" ht="15" customHeight="1" thickBot="1" x14ac:dyDescent="0.25">
      <c r="A308" s="62"/>
      <c r="B308" s="62"/>
      <c r="C308" s="62"/>
      <c r="D308" s="62"/>
      <c r="E308" s="58"/>
      <c r="F308" s="60"/>
      <c r="G308" s="59"/>
      <c r="H308" s="58"/>
    </row>
    <row r="309" spans="1:8" s="47" customFormat="1" ht="21.75" customHeight="1" thickTop="1" thickBot="1" x14ac:dyDescent="0.3">
      <c r="A309" s="57"/>
      <c r="B309" s="57"/>
      <c r="C309" s="57"/>
      <c r="D309" s="102" t="s">
        <v>95</v>
      </c>
      <c r="E309" s="53">
        <f t="shared" ref="E309:G309" si="21">SUM(E301:E307)</f>
        <v>2050</v>
      </c>
      <c r="F309" s="55">
        <f t="shared" si="21"/>
        <v>2050</v>
      </c>
      <c r="G309" s="54">
        <f t="shared" si="21"/>
        <v>2218.4</v>
      </c>
      <c r="H309" s="45">
        <f t="shared" ref="H309" si="22">(G309/F309)*100</f>
        <v>108.21463414634147</v>
      </c>
    </row>
    <row r="310" spans="1:8" ht="15" customHeight="1" x14ac:dyDescent="0.25">
      <c r="A310" s="48"/>
      <c r="B310" s="48"/>
      <c r="C310" s="48"/>
      <c r="D310" s="52"/>
      <c r="E310" s="50"/>
      <c r="F310" s="50"/>
      <c r="G310" s="50"/>
      <c r="H310" s="50"/>
    </row>
    <row r="311" spans="1:8" ht="15" customHeight="1" x14ac:dyDescent="0.25">
      <c r="A311" s="48"/>
      <c r="B311" s="48"/>
      <c r="C311" s="48"/>
      <c r="D311" s="52"/>
      <c r="E311" s="50"/>
      <c r="F311" s="50"/>
      <c r="G311" s="50"/>
      <c r="H311" s="50"/>
    </row>
    <row r="312" spans="1:8" ht="15" hidden="1" customHeight="1" x14ac:dyDescent="0.25">
      <c r="A312" s="48"/>
      <c r="B312" s="48"/>
      <c r="C312" s="48"/>
      <c r="D312" s="52"/>
      <c r="E312" s="50"/>
      <c r="F312" s="50"/>
      <c r="G312" s="50"/>
      <c r="H312" s="50"/>
    </row>
    <row r="313" spans="1:8" ht="15" customHeight="1" thickBot="1" x14ac:dyDescent="0.3">
      <c r="A313" s="48"/>
      <c r="B313" s="48"/>
      <c r="C313" s="48"/>
      <c r="D313" s="52"/>
      <c r="E313" s="50"/>
      <c r="F313" s="50"/>
      <c r="G313" s="50"/>
      <c r="H313" s="50"/>
    </row>
    <row r="314" spans="1:8" ht="15.75" x14ac:dyDescent="0.25">
      <c r="A314" s="90" t="s">
        <v>56</v>
      </c>
      <c r="B314" s="90" t="s">
        <v>55</v>
      </c>
      <c r="C314" s="90" t="s">
        <v>54</v>
      </c>
      <c r="D314" s="89" t="s">
        <v>53</v>
      </c>
      <c r="E314" s="88" t="s">
        <v>52</v>
      </c>
      <c r="F314" s="88" t="s">
        <v>52</v>
      </c>
      <c r="G314" s="88" t="s">
        <v>7</v>
      </c>
      <c r="H314" s="88" t="s">
        <v>51</v>
      </c>
    </row>
    <row r="315" spans="1:8" ht="15.75" customHeight="1" thickBot="1" x14ac:dyDescent="0.3">
      <c r="A315" s="87"/>
      <c r="B315" s="87"/>
      <c r="C315" s="87"/>
      <c r="D315" s="86"/>
      <c r="E315" s="84" t="s">
        <v>50</v>
      </c>
      <c r="F315" s="84" t="s">
        <v>49</v>
      </c>
      <c r="G315" s="85" t="s">
        <v>470</v>
      </c>
      <c r="H315" s="84" t="s">
        <v>10</v>
      </c>
    </row>
    <row r="316" spans="1:8" ht="15.75" customHeight="1" thickTop="1" x14ac:dyDescent="0.25">
      <c r="A316" s="83">
        <v>110</v>
      </c>
      <c r="B316" s="119"/>
      <c r="C316" s="119"/>
      <c r="D316" s="119" t="s">
        <v>94</v>
      </c>
      <c r="E316" s="106"/>
      <c r="F316" s="108"/>
      <c r="G316" s="107"/>
      <c r="H316" s="106"/>
    </row>
    <row r="317" spans="1:8" ht="15.75" x14ac:dyDescent="0.25">
      <c r="A317" s="83"/>
      <c r="B317" s="119"/>
      <c r="C317" s="119"/>
      <c r="D317" s="119"/>
      <c r="E317" s="106"/>
      <c r="F317" s="108"/>
      <c r="G317" s="107"/>
      <c r="H317" s="106"/>
    </row>
    <row r="318" spans="1:8" ht="15" x14ac:dyDescent="0.2">
      <c r="A318" s="66"/>
      <c r="B318" s="66"/>
      <c r="C318" s="66">
        <v>1111</v>
      </c>
      <c r="D318" s="66" t="s">
        <v>93</v>
      </c>
      <c r="E318" s="133">
        <v>80415</v>
      </c>
      <c r="F318" s="64">
        <v>80415</v>
      </c>
      <c r="G318" s="63">
        <v>78451.199999999997</v>
      </c>
      <c r="H318" s="45">
        <f t="shared" ref="H318:H344" si="23">(G318/F318)*100</f>
        <v>97.557918298824845</v>
      </c>
    </row>
    <row r="319" spans="1:8" ht="15" x14ac:dyDescent="0.2">
      <c r="A319" s="66"/>
      <c r="B319" s="66"/>
      <c r="C319" s="66">
        <v>1112</v>
      </c>
      <c r="D319" s="66" t="s">
        <v>92</v>
      </c>
      <c r="E319" s="133">
        <v>2070</v>
      </c>
      <c r="F319" s="64">
        <v>2070</v>
      </c>
      <c r="G319" s="63">
        <v>1233.8</v>
      </c>
      <c r="H319" s="45">
        <f t="shared" si="23"/>
        <v>59.603864734299513</v>
      </c>
    </row>
    <row r="320" spans="1:8" ht="15" x14ac:dyDescent="0.2">
      <c r="A320" s="66"/>
      <c r="B320" s="66"/>
      <c r="C320" s="66">
        <v>1113</v>
      </c>
      <c r="D320" s="66" t="s">
        <v>91</v>
      </c>
      <c r="E320" s="133">
        <v>6410</v>
      </c>
      <c r="F320" s="64">
        <v>6410</v>
      </c>
      <c r="G320" s="63">
        <v>6812.8</v>
      </c>
      <c r="H320" s="45">
        <f t="shared" si="23"/>
        <v>106.28393135725429</v>
      </c>
    </row>
    <row r="321" spans="1:8" ht="15" x14ac:dyDescent="0.2">
      <c r="A321" s="66"/>
      <c r="B321" s="66"/>
      <c r="C321" s="66">
        <v>1121</v>
      </c>
      <c r="D321" s="66" t="s">
        <v>90</v>
      </c>
      <c r="E321" s="133">
        <v>71210</v>
      </c>
      <c r="F321" s="64">
        <v>71210</v>
      </c>
      <c r="G321" s="63">
        <v>57554.6</v>
      </c>
      <c r="H321" s="45">
        <f t="shared" si="23"/>
        <v>80.823760707765757</v>
      </c>
    </row>
    <row r="322" spans="1:8" ht="15" x14ac:dyDescent="0.2">
      <c r="A322" s="66"/>
      <c r="B322" s="66"/>
      <c r="C322" s="66">
        <v>1122</v>
      </c>
      <c r="D322" s="66" t="s">
        <v>89</v>
      </c>
      <c r="E322" s="133">
        <v>10000</v>
      </c>
      <c r="F322" s="64">
        <v>14800</v>
      </c>
      <c r="G322" s="63">
        <v>12666.5</v>
      </c>
      <c r="H322" s="45">
        <f t="shared" si="23"/>
        <v>85.584459459459467</v>
      </c>
    </row>
    <row r="323" spans="1:8" ht="15" x14ac:dyDescent="0.2">
      <c r="A323" s="66"/>
      <c r="B323" s="66"/>
      <c r="C323" s="66">
        <v>1211</v>
      </c>
      <c r="D323" s="66" t="s">
        <v>88</v>
      </c>
      <c r="E323" s="133">
        <v>163597</v>
      </c>
      <c r="F323" s="64">
        <v>163597</v>
      </c>
      <c r="G323" s="63">
        <v>150784.4</v>
      </c>
      <c r="H323" s="45">
        <f t="shared" si="23"/>
        <v>92.168193793284715</v>
      </c>
    </row>
    <row r="324" spans="1:8" ht="15" x14ac:dyDescent="0.2">
      <c r="A324" s="66"/>
      <c r="B324" s="66"/>
      <c r="C324" s="66">
        <v>1340</v>
      </c>
      <c r="D324" s="66" t="s">
        <v>87</v>
      </c>
      <c r="E324" s="133">
        <v>13200</v>
      </c>
      <c r="F324" s="64">
        <v>13200</v>
      </c>
      <c r="G324" s="63">
        <v>13830.3</v>
      </c>
      <c r="H324" s="45">
        <f t="shared" si="23"/>
        <v>104.77499999999999</v>
      </c>
    </row>
    <row r="325" spans="1:8" ht="15" x14ac:dyDescent="0.2">
      <c r="A325" s="66"/>
      <c r="B325" s="66"/>
      <c r="C325" s="66">
        <v>1341</v>
      </c>
      <c r="D325" s="66" t="s">
        <v>86</v>
      </c>
      <c r="E325" s="133">
        <v>890</v>
      </c>
      <c r="F325" s="64">
        <v>890</v>
      </c>
      <c r="G325" s="63">
        <v>845.7</v>
      </c>
      <c r="H325" s="45">
        <f t="shared" si="23"/>
        <v>95.022471910112358</v>
      </c>
    </row>
    <row r="326" spans="1:8" ht="15" customHeight="1" x14ac:dyDescent="0.25">
      <c r="A326" s="132"/>
      <c r="B326" s="119"/>
      <c r="C326" s="130">
        <v>1342</v>
      </c>
      <c r="D326" s="130" t="s">
        <v>85</v>
      </c>
      <c r="E326" s="133">
        <v>120</v>
      </c>
      <c r="F326" s="64">
        <v>120</v>
      </c>
      <c r="G326" s="63">
        <v>239</v>
      </c>
      <c r="H326" s="45">
        <f t="shared" si="23"/>
        <v>199.16666666666666</v>
      </c>
    </row>
    <row r="327" spans="1:8" ht="15" x14ac:dyDescent="0.2">
      <c r="A327" s="131"/>
      <c r="B327" s="130"/>
      <c r="C327" s="130">
        <v>1343</v>
      </c>
      <c r="D327" s="130" t="s">
        <v>84</v>
      </c>
      <c r="E327" s="133">
        <v>1200</v>
      </c>
      <c r="F327" s="64">
        <v>1200</v>
      </c>
      <c r="G327" s="63">
        <v>1211.5</v>
      </c>
      <c r="H327" s="45">
        <f t="shared" si="23"/>
        <v>100.95833333333333</v>
      </c>
    </row>
    <row r="328" spans="1:8" ht="15" x14ac:dyDescent="0.2">
      <c r="A328" s="65"/>
      <c r="B328" s="66"/>
      <c r="C328" s="66">
        <v>1345</v>
      </c>
      <c r="D328" s="66" t="s">
        <v>369</v>
      </c>
      <c r="E328" s="133">
        <v>240</v>
      </c>
      <c r="F328" s="64">
        <v>240</v>
      </c>
      <c r="G328" s="63">
        <v>325.8</v>
      </c>
      <c r="H328" s="45">
        <f t="shared" si="23"/>
        <v>135.75000000000003</v>
      </c>
    </row>
    <row r="329" spans="1:8" ht="15" x14ac:dyDescent="0.2">
      <c r="A329" s="66"/>
      <c r="B329" s="66"/>
      <c r="C329" s="66">
        <v>1361</v>
      </c>
      <c r="D329" s="66" t="s">
        <v>83</v>
      </c>
      <c r="E329" s="133">
        <v>0</v>
      </c>
      <c r="F329" s="64">
        <v>0</v>
      </c>
      <c r="G329" s="63">
        <v>0.8</v>
      </c>
      <c r="H329" s="45" t="e">
        <f t="shared" si="23"/>
        <v>#DIV/0!</v>
      </c>
    </row>
    <row r="330" spans="1:8" ht="15" x14ac:dyDescent="0.2">
      <c r="A330" s="66"/>
      <c r="B330" s="66"/>
      <c r="C330" s="66">
        <v>1381</v>
      </c>
      <c r="D330" s="66" t="s">
        <v>375</v>
      </c>
      <c r="E330" s="133">
        <v>0</v>
      </c>
      <c r="F330" s="64">
        <v>0</v>
      </c>
      <c r="G330" s="63">
        <v>2275.8000000000002</v>
      </c>
      <c r="H330" s="45" t="e">
        <f t="shared" si="23"/>
        <v>#DIV/0!</v>
      </c>
    </row>
    <row r="331" spans="1:8" ht="15" hidden="1" x14ac:dyDescent="0.2">
      <c r="A331" s="66"/>
      <c r="B331" s="66"/>
      <c r="C331" s="66">
        <v>1382</v>
      </c>
      <c r="D331" s="66" t="s">
        <v>427</v>
      </c>
      <c r="E331" s="133">
        <v>0</v>
      </c>
      <c r="F331" s="64">
        <v>0</v>
      </c>
      <c r="G331" s="63">
        <v>0</v>
      </c>
      <c r="H331" s="45" t="e">
        <f t="shared" si="23"/>
        <v>#DIV/0!</v>
      </c>
    </row>
    <row r="332" spans="1:8" ht="15" hidden="1" x14ac:dyDescent="0.2">
      <c r="A332" s="66"/>
      <c r="B332" s="66"/>
      <c r="C332" s="66">
        <v>1383</v>
      </c>
      <c r="D332" s="66" t="s">
        <v>376</v>
      </c>
      <c r="E332" s="133">
        <v>0</v>
      </c>
      <c r="F332" s="64">
        <v>0</v>
      </c>
      <c r="G332" s="63">
        <v>0</v>
      </c>
      <c r="H332" s="45" t="e">
        <f t="shared" si="23"/>
        <v>#DIV/0!</v>
      </c>
    </row>
    <row r="333" spans="1:8" ht="15" x14ac:dyDescent="0.2">
      <c r="A333" s="66"/>
      <c r="B333" s="66"/>
      <c r="C333" s="66">
        <v>1511</v>
      </c>
      <c r="D333" s="66" t="s">
        <v>82</v>
      </c>
      <c r="E333" s="133">
        <v>24000</v>
      </c>
      <c r="F333" s="64">
        <v>24000</v>
      </c>
      <c r="G333" s="63">
        <v>17422.2</v>
      </c>
      <c r="H333" s="45">
        <f t="shared" si="23"/>
        <v>72.592500000000001</v>
      </c>
    </row>
    <row r="334" spans="1:8" ht="15" x14ac:dyDescent="0.2">
      <c r="A334" s="66"/>
      <c r="B334" s="66"/>
      <c r="C334" s="66">
        <v>4112</v>
      </c>
      <c r="D334" s="66" t="s">
        <v>81</v>
      </c>
      <c r="E334" s="133">
        <v>39260</v>
      </c>
      <c r="F334" s="64">
        <v>39259.699999999997</v>
      </c>
      <c r="G334" s="63">
        <v>35987.599999999999</v>
      </c>
      <c r="H334" s="45">
        <f t="shared" si="23"/>
        <v>91.665499226942643</v>
      </c>
    </row>
    <row r="335" spans="1:8" ht="15" x14ac:dyDescent="0.2">
      <c r="A335" s="66"/>
      <c r="B335" s="66">
        <v>3639</v>
      </c>
      <c r="C335" s="66">
        <v>3201</v>
      </c>
      <c r="D335" s="66" t="s">
        <v>520</v>
      </c>
      <c r="E335" s="133">
        <v>0</v>
      </c>
      <c r="F335" s="64">
        <v>0</v>
      </c>
      <c r="G335" s="63">
        <v>21200</v>
      </c>
      <c r="H335" s="45" t="e">
        <f t="shared" si="23"/>
        <v>#DIV/0!</v>
      </c>
    </row>
    <row r="336" spans="1:8" ht="15.6" customHeight="1" x14ac:dyDescent="0.2">
      <c r="A336" s="66"/>
      <c r="B336" s="66">
        <v>6171</v>
      </c>
      <c r="C336" s="66">
        <v>2212</v>
      </c>
      <c r="D336" s="66" t="s">
        <v>370</v>
      </c>
      <c r="E336" s="133">
        <v>10</v>
      </c>
      <c r="F336" s="64">
        <v>10</v>
      </c>
      <c r="G336" s="63">
        <v>9</v>
      </c>
      <c r="H336" s="45">
        <f t="shared" si="23"/>
        <v>90</v>
      </c>
    </row>
    <row r="337" spans="1:8" ht="15.6" hidden="1" customHeight="1" x14ac:dyDescent="0.2">
      <c r="A337" s="66"/>
      <c r="B337" s="66">
        <v>6171</v>
      </c>
      <c r="C337" s="66">
        <v>2324</v>
      </c>
      <c r="D337" s="66" t="s">
        <v>371</v>
      </c>
      <c r="E337" s="133">
        <v>0</v>
      </c>
      <c r="F337" s="64">
        <v>0</v>
      </c>
      <c r="G337" s="63">
        <v>0</v>
      </c>
      <c r="H337" s="45" t="e">
        <f t="shared" si="23"/>
        <v>#DIV/0!</v>
      </c>
    </row>
    <row r="338" spans="1:8" ht="15.6" customHeight="1" x14ac:dyDescent="0.2">
      <c r="A338" s="66"/>
      <c r="B338" s="66">
        <v>6310</v>
      </c>
      <c r="C338" s="66">
        <v>2141</v>
      </c>
      <c r="D338" s="66" t="s">
        <v>374</v>
      </c>
      <c r="E338" s="133">
        <v>10</v>
      </c>
      <c r="F338" s="64">
        <v>10</v>
      </c>
      <c r="G338" s="63">
        <v>2.9</v>
      </c>
      <c r="H338" s="45">
        <f t="shared" si="23"/>
        <v>28.999999999999996</v>
      </c>
    </row>
    <row r="339" spans="1:8" ht="15" hidden="1" x14ac:dyDescent="0.2">
      <c r="A339" s="66"/>
      <c r="B339" s="66">
        <v>6310</v>
      </c>
      <c r="C339" s="66">
        <v>2324</v>
      </c>
      <c r="D339" s="66" t="s">
        <v>80</v>
      </c>
      <c r="E339" s="133">
        <v>0</v>
      </c>
      <c r="F339" s="124"/>
      <c r="G339" s="63">
        <v>0</v>
      </c>
      <c r="H339" s="45" t="e">
        <f t="shared" si="23"/>
        <v>#DIV/0!</v>
      </c>
    </row>
    <row r="340" spans="1:8" ht="15" x14ac:dyDescent="0.2">
      <c r="A340" s="66"/>
      <c r="B340" s="66">
        <v>6310</v>
      </c>
      <c r="C340" s="66">
        <v>2142</v>
      </c>
      <c r="D340" s="66" t="s">
        <v>372</v>
      </c>
      <c r="E340" s="133">
        <v>2900</v>
      </c>
      <c r="F340" s="64">
        <v>2900</v>
      </c>
      <c r="G340" s="63">
        <v>958.2</v>
      </c>
      <c r="H340" s="45">
        <f t="shared" si="23"/>
        <v>33.04137931034483</v>
      </c>
    </row>
    <row r="341" spans="1:8" ht="15" x14ac:dyDescent="0.2">
      <c r="A341" s="66"/>
      <c r="B341" s="66">
        <v>6310</v>
      </c>
      <c r="C341" s="66">
        <v>2143</v>
      </c>
      <c r="D341" s="66" t="s">
        <v>79</v>
      </c>
      <c r="E341" s="133">
        <v>0</v>
      </c>
      <c r="F341" s="64">
        <v>0</v>
      </c>
      <c r="G341" s="63">
        <v>0</v>
      </c>
      <c r="H341" s="45" t="e">
        <f t="shared" si="23"/>
        <v>#DIV/0!</v>
      </c>
    </row>
    <row r="342" spans="1:8" ht="15" hidden="1" x14ac:dyDescent="0.2">
      <c r="A342" s="66"/>
      <c r="B342" s="66">
        <v>6310</v>
      </c>
      <c r="C342" s="66">
        <v>2329</v>
      </c>
      <c r="D342" s="66" t="s">
        <v>78</v>
      </c>
      <c r="E342" s="133">
        <v>0</v>
      </c>
      <c r="F342" s="64">
        <v>0</v>
      </c>
      <c r="G342" s="63">
        <v>0</v>
      </c>
      <c r="H342" s="45" t="e">
        <f t="shared" si="23"/>
        <v>#DIV/0!</v>
      </c>
    </row>
    <row r="343" spans="1:8" ht="15" x14ac:dyDescent="0.2">
      <c r="A343" s="66"/>
      <c r="B343" s="66">
        <v>6330</v>
      </c>
      <c r="C343" s="66">
        <v>4132</v>
      </c>
      <c r="D343" s="66" t="s">
        <v>77</v>
      </c>
      <c r="E343" s="133">
        <v>0</v>
      </c>
      <c r="F343" s="64">
        <v>0</v>
      </c>
      <c r="G343" s="63">
        <v>3.6</v>
      </c>
      <c r="H343" s="45" t="e">
        <f t="shared" si="23"/>
        <v>#DIV/0!</v>
      </c>
    </row>
    <row r="344" spans="1:8" ht="15" x14ac:dyDescent="0.2">
      <c r="A344" s="66"/>
      <c r="B344" s="66">
        <v>6409</v>
      </c>
      <c r="C344" s="66">
        <v>2328</v>
      </c>
      <c r="D344" s="66" t="s">
        <v>373</v>
      </c>
      <c r="E344" s="133">
        <v>0</v>
      </c>
      <c r="F344" s="64">
        <v>0</v>
      </c>
      <c r="G344" s="63">
        <v>9.4</v>
      </c>
      <c r="H344" s="45" t="e">
        <f t="shared" si="23"/>
        <v>#DIV/0!</v>
      </c>
    </row>
    <row r="345" spans="1:8" ht="15.75" customHeight="1" thickBot="1" x14ac:dyDescent="0.3">
      <c r="A345" s="62"/>
      <c r="B345" s="62"/>
      <c r="C345" s="62"/>
      <c r="D345" s="62"/>
      <c r="E345" s="120"/>
      <c r="F345" s="122"/>
      <c r="G345" s="121"/>
      <c r="H345" s="120"/>
    </row>
    <row r="346" spans="1:8" s="47" customFormat="1" ht="21.75" customHeight="1" thickTop="1" thickBot="1" x14ac:dyDescent="0.3">
      <c r="A346" s="57"/>
      <c r="B346" s="57"/>
      <c r="C346" s="57"/>
      <c r="D346" s="102" t="s">
        <v>76</v>
      </c>
      <c r="E346" s="53">
        <f t="shared" ref="E346:G346" si="24">SUM(E318:E345)</f>
        <v>415532</v>
      </c>
      <c r="F346" s="55">
        <f t="shared" si="24"/>
        <v>420331.7</v>
      </c>
      <c r="G346" s="54">
        <f t="shared" si="24"/>
        <v>401825.1</v>
      </c>
      <c r="H346" s="45">
        <f t="shared" ref="H346" si="25">(G346/F346)*100</f>
        <v>95.59714387470656</v>
      </c>
    </row>
    <row r="347" spans="1:8" ht="15" customHeight="1" x14ac:dyDescent="0.25">
      <c r="A347" s="48"/>
      <c r="B347" s="48"/>
      <c r="C347" s="48"/>
      <c r="D347" s="52"/>
      <c r="E347" s="50"/>
      <c r="F347" s="50"/>
      <c r="G347" s="50"/>
      <c r="H347" s="50"/>
    </row>
    <row r="348" spans="1:8" ht="15" x14ac:dyDescent="0.2">
      <c r="A348" s="47"/>
      <c r="B348" s="48"/>
      <c r="C348" s="48"/>
      <c r="D348" s="48"/>
      <c r="E348" s="103"/>
      <c r="F348" s="103"/>
      <c r="G348" s="103"/>
      <c r="H348" s="103"/>
    </row>
    <row r="349" spans="1:8" ht="15" hidden="1" x14ac:dyDescent="0.2">
      <c r="A349" s="47"/>
      <c r="B349" s="48"/>
      <c r="C349" s="48"/>
      <c r="D349" s="48"/>
      <c r="E349" s="103"/>
      <c r="F349" s="103"/>
      <c r="G349" s="103"/>
      <c r="H349" s="103"/>
    </row>
    <row r="350" spans="1:8" ht="15" customHeight="1" thickBot="1" x14ac:dyDescent="0.25">
      <c r="A350" s="47"/>
      <c r="B350" s="48"/>
      <c r="C350" s="48"/>
      <c r="D350" s="48"/>
      <c r="E350" s="103"/>
      <c r="F350" s="103"/>
      <c r="G350" s="103"/>
      <c r="H350" s="103"/>
    </row>
    <row r="351" spans="1:8" ht="15.75" x14ac:dyDescent="0.25">
      <c r="A351" s="90" t="s">
        <v>56</v>
      </c>
      <c r="B351" s="90" t="s">
        <v>55</v>
      </c>
      <c r="C351" s="90" t="s">
        <v>54</v>
      </c>
      <c r="D351" s="89" t="s">
        <v>53</v>
      </c>
      <c r="E351" s="88" t="s">
        <v>52</v>
      </c>
      <c r="F351" s="88" t="s">
        <v>52</v>
      </c>
      <c r="G351" s="88" t="s">
        <v>7</v>
      </c>
      <c r="H351" s="88" t="s">
        <v>51</v>
      </c>
    </row>
    <row r="352" spans="1:8" ht="15.75" customHeight="1" thickBot="1" x14ac:dyDescent="0.3">
      <c r="A352" s="87"/>
      <c r="B352" s="87"/>
      <c r="C352" s="87"/>
      <c r="D352" s="86"/>
      <c r="E352" s="84" t="s">
        <v>50</v>
      </c>
      <c r="F352" s="84" t="s">
        <v>49</v>
      </c>
      <c r="G352" s="85" t="s">
        <v>470</v>
      </c>
      <c r="H352" s="84" t="s">
        <v>10</v>
      </c>
    </row>
    <row r="353" spans="1:8" ht="16.5" customHeight="1" thickTop="1" x14ac:dyDescent="0.25">
      <c r="A353" s="110">
        <v>120</v>
      </c>
      <c r="B353" s="110"/>
      <c r="C353" s="110"/>
      <c r="D353" s="119" t="s">
        <v>75</v>
      </c>
      <c r="E353" s="106"/>
      <c r="F353" s="108"/>
      <c r="G353" s="107"/>
      <c r="H353" s="106"/>
    </row>
    <row r="354" spans="1:8" ht="15.75" x14ac:dyDescent="0.25">
      <c r="A354" s="119"/>
      <c r="B354" s="119"/>
      <c r="C354" s="119"/>
      <c r="D354" s="119"/>
      <c r="E354" s="45"/>
      <c r="F354" s="64"/>
      <c r="G354" s="63"/>
      <c r="H354" s="45"/>
    </row>
    <row r="355" spans="1:8" ht="15" x14ac:dyDescent="0.2">
      <c r="A355" s="66"/>
      <c r="B355" s="66"/>
      <c r="C355" s="66">
        <v>1361</v>
      </c>
      <c r="D355" s="66" t="s">
        <v>74</v>
      </c>
      <c r="E355" s="133">
        <v>0</v>
      </c>
      <c r="F355" s="64">
        <v>0</v>
      </c>
      <c r="G355" s="63">
        <v>1.2</v>
      </c>
      <c r="H355" s="45" t="e">
        <f t="shared" ref="H355:H392" si="26">(G355/F355)*100</f>
        <v>#DIV/0!</v>
      </c>
    </row>
    <row r="356" spans="1:8" ht="16.5" customHeight="1" x14ac:dyDescent="0.2">
      <c r="A356" s="66"/>
      <c r="B356" s="66">
        <v>1014</v>
      </c>
      <c r="C356" s="66">
        <v>2132</v>
      </c>
      <c r="D356" s="260" t="s">
        <v>442</v>
      </c>
      <c r="E356" s="133">
        <v>24</v>
      </c>
      <c r="F356" s="64">
        <v>24</v>
      </c>
      <c r="G356" s="63">
        <v>23.7</v>
      </c>
      <c r="H356" s="45">
        <f t="shared" si="26"/>
        <v>98.75</v>
      </c>
    </row>
    <row r="357" spans="1:8" ht="15" x14ac:dyDescent="0.2">
      <c r="A357" s="66"/>
      <c r="B357" s="66">
        <v>3612</v>
      </c>
      <c r="C357" s="66">
        <v>2111</v>
      </c>
      <c r="D357" s="66" t="s">
        <v>377</v>
      </c>
      <c r="E357" s="133">
        <v>1620</v>
      </c>
      <c r="F357" s="64">
        <v>1453</v>
      </c>
      <c r="G357" s="63">
        <v>1907.5</v>
      </c>
      <c r="H357" s="45">
        <f t="shared" si="26"/>
        <v>131.28011011699931</v>
      </c>
    </row>
    <row r="358" spans="1:8" ht="15" x14ac:dyDescent="0.2">
      <c r="A358" s="66"/>
      <c r="B358" s="66">
        <v>3612</v>
      </c>
      <c r="C358" s="66">
        <v>2132</v>
      </c>
      <c r="D358" s="66" t="s">
        <v>378</v>
      </c>
      <c r="E358" s="133">
        <v>6300</v>
      </c>
      <c r="F358" s="64">
        <v>6300</v>
      </c>
      <c r="G358" s="63">
        <v>6515.4</v>
      </c>
      <c r="H358" s="45">
        <f t="shared" si="26"/>
        <v>103.4190476190476</v>
      </c>
    </row>
    <row r="359" spans="1:8" ht="15" x14ac:dyDescent="0.2">
      <c r="A359" s="66"/>
      <c r="B359" s="66">
        <v>3612</v>
      </c>
      <c r="C359" s="66">
        <v>2322</v>
      </c>
      <c r="D359" s="66" t="s">
        <v>73</v>
      </c>
      <c r="E359" s="133">
        <v>0</v>
      </c>
      <c r="F359" s="64">
        <v>0</v>
      </c>
      <c r="G359" s="63">
        <v>51.6</v>
      </c>
      <c r="H359" s="45" t="e">
        <f t="shared" si="26"/>
        <v>#DIV/0!</v>
      </c>
    </row>
    <row r="360" spans="1:8" ht="15" x14ac:dyDescent="0.2">
      <c r="A360" s="66"/>
      <c r="B360" s="66">
        <v>3612</v>
      </c>
      <c r="C360" s="66">
        <v>2324</v>
      </c>
      <c r="D360" s="66" t="s">
        <v>379</v>
      </c>
      <c r="E360" s="133">
        <v>130</v>
      </c>
      <c r="F360" s="64">
        <v>271</v>
      </c>
      <c r="G360" s="63">
        <v>310.3</v>
      </c>
      <c r="H360" s="45">
        <f t="shared" si="26"/>
        <v>114.5018450184502</v>
      </c>
    </row>
    <row r="361" spans="1:8" ht="15" hidden="1" x14ac:dyDescent="0.2">
      <c r="A361" s="66"/>
      <c r="B361" s="66">
        <v>3612</v>
      </c>
      <c r="C361" s="66">
        <v>2329</v>
      </c>
      <c r="D361" s="66" t="s">
        <v>72</v>
      </c>
      <c r="E361" s="133">
        <v>0</v>
      </c>
      <c r="F361" s="64">
        <v>0</v>
      </c>
      <c r="G361" s="63">
        <v>0</v>
      </c>
      <c r="H361" s="45" t="e">
        <f t="shared" si="26"/>
        <v>#DIV/0!</v>
      </c>
    </row>
    <row r="362" spans="1:8" ht="15" x14ac:dyDescent="0.2">
      <c r="A362" s="66"/>
      <c r="B362" s="66">
        <v>3612</v>
      </c>
      <c r="C362" s="66">
        <v>3112</v>
      </c>
      <c r="D362" s="66" t="s">
        <v>380</v>
      </c>
      <c r="E362" s="133">
        <v>17637</v>
      </c>
      <c r="F362" s="64">
        <v>17637</v>
      </c>
      <c r="G362" s="63">
        <v>11954.5</v>
      </c>
      <c r="H362" s="45">
        <f t="shared" si="26"/>
        <v>67.780801723649148</v>
      </c>
    </row>
    <row r="363" spans="1:8" ht="15" x14ac:dyDescent="0.2">
      <c r="A363" s="66"/>
      <c r="B363" s="66">
        <v>3613</v>
      </c>
      <c r="C363" s="66">
        <v>2111</v>
      </c>
      <c r="D363" s="66" t="s">
        <v>381</v>
      </c>
      <c r="E363" s="133">
        <v>2500</v>
      </c>
      <c r="F363" s="64">
        <v>2430</v>
      </c>
      <c r="G363" s="63">
        <v>2644.3</v>
      </c>
      <c r="H363" s="45">
        <f t="shared" si="26"/>
        <v>108.81893004115226</v>
      </c>
    </row>
    <row r="364" spans="1:8" ht="15" x14ac:dyDescent="0.2">
      <c r="A364" s="66"/>
      <c r="B364" s="66">
        <v>3613</v>
      </c>
      <c r="C364" s="66">
        <v>2132</v>
      </c>
      <c r="D364" s="66" t="s">
        <v>382</v>
      </c>
      <c r="E364" s="133">
        <v>4700</v>
      </c>
      <c r="F364" s="64">
        <v>4700</v>
      </c>
      <c r="G364" s="63">
        <v>5737.6</v>
      </c>
      <c r="H364" s="45">
        <f t="shared" si="26"/>
        <v>122.07659574468086</v>
      </c>
    </row>
    <row r="365" spans="1:8" ht="15" hidden="1" x14ac:dyDescent="0.2">
      <c r="A365" s="117"/>
      <c r="B365" s="66">
        <v>3613</v>
      </c>
      <c r="C365" s="66">
        <v>2133</v>
      </c>
      <c r="D365" s="66" t="s">
        <v>71</v>
      </c>
      <c r="E365" s="133">
        <v>0</v>
      </c>
      <c r="F365" s="64">
        <v>0</v>
      </c>
      <c r="G365" s="63">
        <v>0</v>
      </c>
      <c r="H365" s="45" t="e">
        <f t="shared" si="26"/>
        <v>#DIV/0!</v>
      </c>
    </row>
    <row r="366" spans="1:8" ht="15" hidden="1" x14ac:dyDescent="0.2">
      <c r="A366" s="117"/>
      <c r="B366" s="66">
        <v>3613</v>
      </c>
      <c r="C366" s="66">
        <v>2310</v>
      </c>
      <c r="D366" s="66" t="s">
        <v>70</v>
      </c>
      <c r="E366" s="133">
        <v>0</v>
      </c>
      <c r="F366" s="64">
        <v>0</v>
      </c>
      <c r="G366" s="63">
        <v>0</v>
      </c>
      <c r="H366" s="45" t="e">
        <f t="shared" si="26"/>
        <v>#DIV/0!</v>
      </c>
    </row>
    <row r="367" spans="1:8" ht="15" hidden="1" x14ac:dyDescent="0.2">
      <c r="A367" s="117"/>
      <c r="B367" s="66">
        <v>3613</v>
      </c>
      <c r="C367" s="66">
        <v>2322</v>
      </c>
      <c r="D367" s="66" t="s">
        <v>69</v>
      </c>
      <c r="E367" s="133">
        <v>0</v>
      </c>
      <c r="F367" s="64">
        <v>0</v>
      </c>
      <c r="G367" s="63">
        <v>0</v>
      </c>
      <c r="H367" s="45" t="e">
        <f t="shared" si="26"/>
        <v>#DIV/0!</v>
      </c>
    </row>
    <row r="368" spans="1:8" ht="15" x14ac:dyDescent="0.2">
      <c r="A368" s="117"/>
      <c r="B368" s="66">
        <v>3613</v>
      </c>
      <c r="C368" s="66">
        <v>2324</v>
      </c>
      <c r="D368" s="66" t="s">
        <v>383</v>
      </c>
      <c r="E368" s="133">
        <v>0</v>
      </c>
      <c r="F368" s="64">
        <v>70</v>
      </c>
      <c r="G368" s="63">
        <v>395.5</v>
      </c>
      <c r="H368" s="45">
        <f t="shared" si="26"/>
        <v>565</v>
      </c>
    </row>
    <row r="369" spans="1:8" ht="15" x14ac:dyDescent="0.2">
      <c r="A369" s="117"/>
      <c r="B369" s="66">
        <v>3613</v>
      </c>
      <c r="C369" s="66">
        <v>3112</v>
      </c>
      <c r="D369" s="66" t="s">
        <v>384</v>
      </c>
      <c r="E369" s="133">
        <v>4000</v>
      </c>
      <c r="F369" s="64">
        <v>4000</v>
      </c>
      <c r="G369" s="63">
        <v>1249.7</v>
      </c>
      <c r="H369" s="45">
        <f t="shared" si="26"/>
        <v>31.2425</v>
      </c>
    </row>
    <row r="370" spans="1:8" ht="15" hidden="1" x14ac:dyDescent="0.2">
      <c r="A370" s="117"/>
      <c r="B370" s="66">
        <v>3631</v>
      </c>
      <c r="C370" s="66">
        <v>2133</v>
      </c>
      <c r="D370" s="66" t="s">
        <v>385</v>
      </c>
      <c r="E370" s="133">
        <v>0</v>
      </c>
      <c r="F370" s="64">
        <v>0</v>
      </c>
      <c r="G370" s="63">
        <v>0</v>
      </c>
      <c r="H370" s="45" t="e">
        <f t="shared" si="26"/>
        <v>#DIV/0!</v>
      </c>
    </row>
    <row r="371" spans="1:8" ht="15" x14ac:dyDescent="0.2">
      <c r="A371" s="117"/>
      <c r="B371" s="66">
        <v>3632</v>
      </c>
      <c r="C371" s="66">
        <v>2111</v>
      </c>
      <c r="D371" s="66" t="s">
        <v>386</v>
      </c>
      <c r="E371" s="133">
        <v>390</v>
      </c>
      <c r="F371" s="64">
        <v>387.4</v>
      </c>
      <c r="G371" s="63">
        <v>728.3</v>
      </c>
      <c r="H371" s="45">
        <f t="shared" si="26"/>
        <v>187.99690242643263</v>
      </c>
    </row>
    <row r="372" spans="1:8" ht="15" x14ac:dyDescent="0.2">
      <c r="A372" s="117"/>
      <c r="B372" s="66">
        <v>3632</v>
      </c>
      <c r="C372" s="66">
        <v>2132</v>
      </c>
      <c r="D372" s="66" t="s">
        <v>387</v>
      </c>
      <c r="E372" s="133">
        <v>20</v>
      </c>
      <c r="F372" s="64">
        <v>20</v>
      </c>
      <c r="G372" s="63">
        <v>42.4</v>
      </c>
      <c r="H372" s="45">
        <f t="shared" si="26"/>
        <v>212</v>
      </c>
    </row>
    <row r="373" spans="1:8" ht="15" x14ac:dyDescent="0.2">
      <c r="A373" s="117"/>
      <c r="B373" s="66">
        <v>3632</v>
      </c>
      <c r="C373" s="66">
        <v>2133</v>
      </c>
      <c r="D373" s="66" t="s">
        <v>388</v>
      </c>
      <c r="E373" s="133">
        <v>5</v>
      </c>
      <c r="F373" s="64">
        <v>5</v>
      </c>
      <c r="G373" s="63">
        <v>6.1</v>
      </c>
      <c r="H373" s="45">
        <f t="shared" si="26"/>
        <v>122</v>
      </c>
    </row>
    <row r="374" spans="1:8" ht="15" x14ac:dyDescent="0.2">
      <c r="A374" s="117"/>
      <c r="B374" s="66">
        <v>3632</v>
      </c>
      <c r="C374" s="66">
        <v>2324</v>
      </c>
      <c r="D374" s="66" t="s">
        <v>389</v>
      </c>
      <c r="E374" s="133">
        <v>0</v>
      </c>
      <c r="F374" s="64">
        <v>2.6</v>
      </c>
      <c r="G374" s="63">
        <v>54.5</v>
      </c>
      <c r="H374" s="45">
        <f t="shared" si="26"/>
        <v>2096.1538461538462</v>
      </c>
    </row>
    <row r="375" spans="1:8" ht="15" x14ac:dyDescent="0.2">
      <c r="A375" s="117"/>
      <c r="B375" s="66">
        <v>3632</v>
      </c>
      <c r="C375" s="66">
        <v>2329</v>
      </c>
      <c r="D375" s="66" t="s">
        <v>390</v>
      </c>
      <c r="E375" s="133">
        <v>40</v>
      </c>
      <c r="F375" s="64">
        <v>40</v>
      </c>
      <c r="G375" s="63">
        <v>124.1</v>
      </c>
      <c r="H375" s="45">
        <f t="shared" si="26"/>
        <v>310.25</v>
      </c>
    </row>
    <row r="376" spans="1:8" ht="15" x14ac:dyDescent="0.2">
      <c r="A376" s="117"/>
      <c r="B376" s="66">
        <v>3634</v>
      </c>
      <c r="C376" s="66">
        <v>2132</v>
      </c>
      <c r="D376" s="66" t="s">
        <v>68</v>
      </c>
      <c r="E376" s="133">
        <v>5446</v>
      </c>
      <c r="F376" s="64">
        <v>5446</v>
      </c>
      <c r="G376" s="63">
        <v>5566.4</v>
      </c>
      <c r="H376" s="45">
        <f t="shared" si="26"/>
        <v>102.21079691516708</v>
      </c>
    </row>
    <row r="377" spans="1:8" ht="15" hidden="1" x14ac:dyDescent="0.2">
      <c r="A377" s="117"/>
      <c r="B377" s="66">
        <v>3636</v>
      </c>
      <c r="C377" s="66">
        <v>2131</v>
      </c>
      <c r="D377" s="66" t="s">
        <v>67</v>
      </c>
      <c r="E377" s="133">
        <v>0</v>
      </c>
      <c r="F377" s="64">
        <v>0</v>
      </c>
      <c r="G377" s="63">
        <v>0</v>
      </c>
      <c r="H377" s="45" t="e">
        <f t="shared" si="26"/>
        <v>#DIV/0!</v>
      </c>
    </row>
    <row r="378" spans="1:8" ht="15" x14ac:dyDescent="0.2">
      <c r="A378" s="65"/>
      <c r="B378" s="66">
        <v>3639</v>
      </c>
      <c r="C378" s="66">
        <v>2111</v>
      </c>
      <c r="D378" s="66" t="s">
        <v>391</v>
      </c>
      <c r="E378" s="133">
        <v>30</v>
      </c>
      <c r="F378" s="64">
        <v>30</v>
      </c>
      <c r="G378" s="63">
        <v>29.2</v>
      </c>
      <c r="H378" s="45">
        <f t="shared" si="26"/>
        <v>97.333333333333329</v>
      </c>
    </row>
    <row r="379" spans="1:8" ht="15" x14ac:dyDescent="0.2">
      <c r="A379" s="117"/>
      <c r="B379" s="66">
        <v>3639</v>
      </c>
      <c r="C379" s="66">
        <v>2119</v>
      </c>
      <c r="D379" s="66" t="s">
        <v>393</v>
      </c>
      <c r="E379" s="133">
        <v>500</v>
      </c>
      <c r="F379" s="64">
        <v>500</v>
      </c>
      <c r="G379" s="63">
        <v>627</v>
      </c>
      <c r="H379" s="45">
        <f t="shared" si="26"/>
        <v>125.4</v>
      </c>
    </row>
    <row r="380" spans="1:8" ht="15" x14ac:dyDescent="0.2">
      <c r="A380" s="66"/>
      <c r="B380" s="66">
        <v>3639</v>
      </c>
      <c r="C380" s="66">
        <v>2131</v>
      </c>
      <c r="D380" s="66" t="s">
        <v>394</v>
      </c>
      <c r="E380" s="133">
        <v>2250</v>
      </c>
      <c r="F380" s="64">
        <v>2250</v>
      </c>
      <c r="G380" s="63">
        <v>2550.5</v>
      </c>
      <c r="H380" s="45">
        <f t="shared" si="26"/>
        <v>113.35555555555557</v>
      </c>
    </row>
    <row r="381" spans="1:8" ht="15" x14ac:dyDescent="0.2">
      <c r="A381" s="66"/>
      <c r="B381" s="66">
        <v>3639</v>
      </c>
      <c r="C381" s="66">
        <v>2132</v>
      </c>
      <c r="D381" s="66" t="s">
        <v>395</v>
      </c>
      <c r="E381" s="133">
        <v>30</v>
      </c>
      <c r="F381" s="64">
        <v>30</v>
      </c>
      <c r="G381" s="63">
        <v>29.7</v>
      </c>
      <c r="H381" s="45">
        <f t="shared" si="26"/>
        <v>99</v>
      </c>
    </row>
    <row r="382" spans="1:8" ht="15" customHeight="1" x14ac:dyDescent="0.2">
      <c r="A382" s="66"/>
      <c r="B382" s="66">
        <v>3639</v>
      </c>
      <c r="C382" s="66">
        <v>2212</v>
      </c>
      <c r="D382" s="66" t="s">
        <v>396</v>
      </c>
      <c r="E382" s="133">
        <v>0</v>
      </c>
      <c r="F382" s="64">
        <v>0</v>
      </c>
      <c r="G382" s="63">
        <v>30.3</v>
      </c>
      <c r="H382" s="45" t="e">
        <f t="shared" si="26"/>
        <v>#DIV/0!</v>
      </c>
    </row>
    <row r="383" spans="1:8" ht="15" x14ac:dyDescent="0.2">
      <c r="A383" s="66"/>
      <c r="B383" s="66">
        <v>3639</v>
      </c>
      <c r="C383" s="66">
        <v>2324</v>
      </c>
      <c r="D383" s="66" t="s">
        <v>66</v>
      </c>
      <c r="E383" s="133">
        <v>0</v>
      </c>
      <c r="F383" s="64">
        <v>0</v>
      </c>
      <c r="G383" s="63">
        <v>211.5</v>
      </c>
      <c r="H383" s="45" t="e">
        <f t="shared" si="26"/>
        <v>#DIV/0!</v>
      </c>
    </row>
    <row r="384" spans="1:8" ht="15" hidden="1" x14ac:dyDescent="0.2">
      <c r="A384" s="66"/>
      <c r="B384" s="66">
        <v>3639</v>
      </c>
      <c r="C384" s="66">
        <v>2328</v>
      </c>
      <c r="D384" s="66" t="s">
        <v>65</v>
      </c>
      <c r="E384" s="45"/>
      <c r="F384" s="64">
        <v>0</v>
      </c>
      <c r="G384" s="63">
        <v>0</v>
      </c>
      <c r="H384" s="45" t="e">
        <f t="shared" si="26"/>
        <v>#DIV/0!</v>
      </c>
    </row>
    <row r="385" spans="1:8" ht="15" customHeight="1" x14ac:dyDescent="0.2">
      <c r="A385" s="116"/>
      <c r="B385" s="116">
        <v>3639</v>
      </c>
      <c r="C385" s="116">
        <v>2329</v>
      </c>
      <c r="D385" s="116" t="s">
        <v>64</v>
      </c>
      <c r="E385" s="45">
        <v>40</v>
      </c>
      <c r="F385" s="64">
        <v>40</v>
      </c>
      <c r="G385" s="63">
        <v>0</v>
      </c>
      <c r="H385" s="45">
        <f t="shared" si="26"/>
        <v>0</v>
      </c>
    </row>
    <row r="386" spans="1:8" ht="15" x14ac:dyDescent="0.2">
      <c r="A386" s="66"/>
      <c r="B386" s="66">
        <v>3639</v>
      </c>
      <c r="C386" s="66">
        <v>3111</v>
      </c>
      <c r="D386" s="66" t="s">
        <v>63</v>
      </c>
      <c r="E386" s="133">
        <v>11638</v>
      </c>
      <c r="F386" s="64">
        <v>11638</v>
      </c>
      <c r="G386" s="63">
        <v>5645.6</v>
      </c>
      <c r="H386" s="45">
        <f t="shared" si="26"/>
        <v>48.51005327375838</v>
      </c>
    </row>
    <row r="387" spans="1:8" ht="15" hidden="1" x14ac:dyDescent="0.2">
      <c r="A387" s="66"/>
      <c r="B387" s="66">
        <v>3639</v>
      </c>
      <c r="C387" s="66">
        <v>3112</v>
      </c>
      <c r="D387" s="66" t="s">
        <v>397</v>
      </c>
      <c r="E387" s="133">
        <v>0</v>
      </c>
      <c r="F387" s="64"/>
      <c r="G387" s="105">
        <v>0</v>
      </c>
      <c r="H387" s="45" t="e">
        <f t="shared" si="26"/>
        <v>#DIV/0!</v>
      </c>
    </row>
    <row r="388" spans="1:8" ht="15" hidden="1" customHeight="1" x14ac:dyDescent="0.2">
      <c r="A388" s="116"/>
      <c r="B388" s="116">
        <v>6310</v>
      </c>
      <c r="C388" s="116">
        <v>2141</v>
      </c>
      <c r="D388" s="116" t="s">
        <v>62</v>
      </c>
      <c r="E388" s="133">
        <v>0</v>
      </c>
      <c r="F388" s="64"/>
      <c r="G388" s="105">
        <v>0</v>
      </c>
      <c r="H388" s="45" t="e">
        <f t="shared" si="26"/>
        <v>#DIV/0!</v>
      </c>
    </row>
    <row r="389" spans="1:8" ht="15" customHeight="1" x14ac:dyDescent="0.2">
      <c r="A389" s="116"/>
      <c r="B389" s="116">
        <v>4374</v>
      </c>
      <c r="C389" s="116">
        <v>2322</v>
      </c>
      <c r="D389" s="116" t="s">
        <v>488</v>
      </c>
      <c r="E389" s="133">
        <v>0</v>
      </c>
      <c r="F389" s="64">
        <v>0</v>
      </c>
      <c r="G389" s="63">
        <v>46</v>
      </c>
      <c r="H389" s="45" t="e">
        <f t="shared" si="26"/>
        <v>#DIV/0!</v>
      </c>
    </row>
    <row r="390" spans="1:8" ht="15" customHeight="1" x14ac:dyDescent="0.2">
      <c r="A390" s="116"/>
      <c r="B390" s="116">
        <v>5512</v>
      </c>
      <c r="C390" s="116">
        <v>2324</v>
      </c>
      <c r="D390" s="116" t="s">
        <v>172</v>
      </c>
      <c r="E390" s="133">
        <v>0</v>
      </c>
      <c r="F390" s="64">
        <v>26</v>
      </c>
      <c r="G390" s="63">
        <v>24.1</v>
      </c>
      <c r="H390" s="45">
        <f t="shared" si="26"/>
        <v>92.692307692307693</v>
      </c>
    </row>
    <row r="391" spans="1:8" ht="15" hidden="1" customHeight="1" x14ac:dyDescent="0.2">
      <c r="A391" s="116"/>
      <c r="B391" s="116">
        <v>6171</v>
      </c>
      <c r="C391" s="116">
        <v>2324</v>
      </c>
      <c r="D391" s="116" t="s">
        <v>467</v>
      </c>
      <c r="E391" s="133">
        <v>0</v>
      </c>
      <c r="F391" s="64">
        <v>0</v>
      </c>
      <c r="G391" s="63">
        <v>0</v>
      </c>
      <c r="H391" s="45" t="e">
        <f t="shared" si="26"/>
        <v>#DIV/0!</v>
      </c>
    </row>
    <row r="392" spans="1:8" ht="15" customHeight="1" x14ac:dyDescent="0.2">
      <c r="A392" s="116"/>
      <c r="B392" s="116">
        <v>6409</v>
      </c>
      <c r="C392" s="116">
        <v>2328</v>
      </c>
      <c r="D392" s="116" t="s">
        <v>392</v>
      </c>
      <c r="E392" s="133">
        <v>0</v>
      </c>
      <c r="F392" s="64">
        <v>0</v>
      </c>
      <c r="G392" s="63">
        <v>0</v>
      </c>
      <c r="H392" s="45" t="e">
        <f t="shared" si="26"/>
        <v>#DIV/0!</v>
      </c>
    </row>
    <row r="393" spans="1:8" ht="15.75" customHeight="1" thickBot="1" x14ac:dyDescent="0.25">
      <c r="A393" s="115"/>
      <c r="B393" s="115"/>
      <c r="C393" s="115"/>
      <c r="D393" s="115"/>
      <c r="E393" s="112"/>
      <c r="F393" s="114"/>
      <c r="G393" s="113"/>
      <c r="H393" s="112"/>
    </row>
    <row r="394" spans="1:8" s="47" customFormat="1" ht="22.5" customHeight="1" thickTop="1" thickBot="1" x14ac:dyDescent="0.3">
      <c r="A394" s="57"/>
      <c r="B394" s="57"/>
      <c r="C394" s="57"/>
      <c r="D394" s="102" t="s">
        <v>61</v>
      </c>
      <c r="E394" s="53">
        <f t="shared" ref="E394:G394" si="27">SUM(E354:E393)</f>
        <v>57300</v>
      </c>
      <c r="F394" s="55">
        <f t="shared" si="27"/>
        <v>57300</v>
      </c>
      <c r="G394" s="54">
        <f t="shared" si="27"/>
        <v>46506.999999999993</v>
      </c>
      <c r="H394" s="45">
        <f t="shared" ref="H394" si="28">(G394/F394)*100</f>
        <v>81.164048865619534</v>
      </c>
    </row>
    <row r="395" spans="1:8" ht="15" customHeight="1" x14ac:dyDescent="0.2">
      <c r="A395" s="47"/>
      <c r="B395" s="48"/>
      <c r="C395" s="48"/>
      <c r="D395" s="48"/>
      <c r="E395" s="103"/>
      <c r="F395" s="103"/>
      <c r="G395" s="103"/>
      <c r="H395" s="103"/>
    </row>
    <row r="396" spans="1:8" ht="15" hidden="1" customHeight="1" x14ac:dyDescent="0.2">
      <c r="A396" s="47"/>
      <c r="B396" s="48"/>
      <c r="C396" s="48"/>
      <c r="D396" s="48"/>
      <c r="E396" s="103"/>
      <c r="F396" s="103"/>
      <c r="G396" s="103"/>
      <c r="H396" s="103"/>
    </row>
    <row r="397" spans="1:8" ht="15" hidden="1" customHeight="1" x14ac:dyDescent="0.2">
      <c r="A397" s="47"/>
      <c r="B397" s="48"/>
      <c r="C397" s="48"/>
      <c r="D397" s="48"/>
      <c r="E397" s="103"/>
      <c r="F397" s="103"/>
      <c r="G397" s="103"/>
      <c r="H397" s="103"/>
    </row>
    <row r="398" spans="1:8" ht="15" hidden="1" customHeight="1" x14ac:dyDescent="0.2">
      <c r="A398" s="47"/>
      <c r="B398" s="48"/>
      <c r="C398" s="48"/>
      <c r="D398" s="48"/>
      <c r="E398" s="103"/>
      <c r="F398" s="103"/>
      <c r="G398" s="111"/>
      <c r="H398" s="111"/>
    </row>
    <row r="399" spans="1:8" ht="15" hidden="1" customHeight="1" x14ac:dyDescent="0.2">
      <c r="A399" s="47"/>
      <c r="B399" s="48"/>
      <c r="C399" s="48"/>
      <c r="D399" s="48"/>
      <c r="E399" s="103"/>
      <c r="F399" s="103"/>
      <c r="G399" s="103"/>
      <c r="H399" s="103"/>
    </row>
    <row r="400" spans="1:8" ht="15" customHeight="1" x14ac:dyDescent="0.2">
      <c r="A400" s="47"/>
      <c r="B400" s="48"/>
      <c r="C400" s="48"/>
      <c r="D400" s="48"/>
      <c r="E400" s="103"/>
      <c r="F400" s="103"/>
      <c r="G400" s="103"/>
      <c r="H400" s="103"/>
    </row>
    <row r="401" spans="1:8" ht="15" customHeight="1" thickBot="1" x14ac:dyDescent="0.25">
      <c r="A401" s="47"/>
      <c r="B401" s="48"/>
      <c r="C401" s="48"/>
      <c r="D401" s="48"/>
      <c r="E401" s="103"/>
      <c r="F401" s="103"/>
      <c r="G401" s="103"/>
      <c r="H401" s="103"/>
    </row>
    <row r="402" spans="1:8" ht="15.75" x14ac:dyDescent="0.25">
      <c r="A402" s="90" t="s">
        <v>56</v>
      </c>
      <c r="B402" s="90" t="s">
        <v>55</v>
      </c>
      <c r="C402" s="90" t="s">
        <v>54</v>
      </c>
      <c r="D402" s="89" t="s">
        <v>53</v>
      </c>
      <c r="E402" s="88" t="s">
        <v>52</v>
      </c>
      <c r="F402" s="88" t="s">
        <v>52</v>
      </c>
      <c r="G402" s="88" t="s">
        <v>7</v>
      </c>
      <c r="H402" s="88" t="s">
        <v>51</v>
      </c>
    </row>
    <row r="403" spans="1:8" ht="15.75" customHeight="1" thickBot="1" x14ac:dyDescent="0.3">
      <c r="A403" s="87"/>
      <c r="B403" s="87"/>
      <c r="C403" s="87"/>
      <c r="D403" s="86"/>
      <c r="E403" s="84" t="s">
        <v>50</v>
      </c>
      <c r="F403" s="84" t="s">
        <v>49</v>
      </c>
      <c r="G403" s="85" t="s">
        <v>470</v>
      </c>
      <c r="H403" s="84" t="s">
        <v>10</v>
      </c>
    </row>
    <row r="404" spans="1:8" ht="16.5" thickTop="1" x14ac:dyDescent="0.25">
      <c r="A404" s="110"/>
      <c r="B404" s="110"/>
      <c r="C404" s="110"/>
      <c r="D404" s="109"/>
      <c r="E404" s="106"/>
      <c r="F404" s="108"/>
      <c r="G404" s="107"/>
      <c r="H404" s="106"/>
    </row>
    <row r="405" spans="1:8" ht="15.75" x14ac:dyDescent="0.25">
      <c r="A405" s="134">
        <v>8888</v>
      </c>
      <c r="B405" s="66">
        <v>6171</v>
      </c>
      <c r="C405" s="66">
        <v>2329</v>
      </c>
      <c r="D405" s="66" t="s">
        <v>60</v>
      </c>
      <c r="E405" s="133">
        <v>0</v>
      </c>
      <c r="F405" s="64">
        <v>0</v>
      </c>
      <c r="G405" s="63">
        <v>0</v>
      </c>
      <c r="H405" s="45" t="e">
        <f t="shared" ref="H405" si="29">(G405/F405)*100</f>
        <v>#DIV/0!</v>
      </c>
    </row>
    <row r="406" spans="1:8" ht="15" x14ac:dyDescent="0.2">
      <c r="A406" s="66"/>
      <c r="B406" s="66"/>
      <c r="C406" s="66"/>
      <c r="D406" s="66" t="s">
        <v>59</v>
      </c>
      <c r="E406" s="45"/>
      <c r="F406" s="64"/>
      <c r="G406" s="63"/>
      <c r="H406" s="45"/>
    </row>
    <row r="407" spans="1:8" ht="15" x14ac:dyDescent="0.2">
      <c r="A407" s="117"/>
      <c r="B407" s="117"/>
      <c r="C407" s="117"/>
      <c r="D407" s="117" t="s">
        <v>58</v>
      </c>
      <c r="E407" s="67"/>
      <c r="F407" s="75"/>
      <c r="G407" s="74"/>
      <c r="H407" s="67"/>
    </row>
    <row r="408" spans="1:8" ht="15.75" x14ac:dyDescent="0.25">
      <c r="A408" s="134">
        <v>9999</v>
      </c>
      <c r="B408" s="66">
        <v>6171</v>
      </c>
      <c r="C408" s="66">
        <v>2329</v>
      </c>
      <c r="D408" s="66" t="s">
        <v>437</v>
      </c>
      <c r="E408" s="133">
        <v>0</v>
      </c>
      <c r="F408" s="64">
        <v>0</v>
      </c>
      <c r="G408" s="63">
        <v>-3.8</v>
      </c>
      <c r="H408" s="45" t="e">
        <f t="shared" ref="H408:H409" si="30">(G408/F408)*100</f>
        <v>#DIV/0!</v>
      </c>
    </row>
    <row r="409" spans="1:8" s="47" customFormat="1" ht="22.5" customHeight="1" thickBot="1" x14ac:dyDescent="0.3">
      <c r="A409" s="57"/>
      <c r="B409" s="57"/>
      <c r="C409" s="57"/>
      <c r="D409" s="102" t="s">
        <v>438</v>
      </c>
      <c r="E409" s="53">
        <f t="shared" ref="E409:G409" si="31">SUM(E405,E408)</f>
        <v>0</v>
      </c>
      <c r="F409" s="53">
        <f t="shared" si="31"/>
        <v>0</v>
      </c>
      <c r="G409" s="54">
        <f t="shared" si="31"/>
        <v>-3.8</v>
      </c>
      <c r="H409" s="45" t="e">
        <f t="shared" si="30"/>
        <v>#DIV/0!</v>
      </c>
    </row>
    <row r="410" spans="1:8" ht="15" x14ac:dyDescent="0.2">
      <c r="A410" s="47"/>
      <c r="B410" s="48"/>
      <c r="C410" s="48"/>
      <c r="D410" s="48"/>
      <c r="E410" s="103"/>
      <c r="F410" s="103"/>
      <c r="G410" s="103"/>
      <c r="H410" s="103"/>
    </row>
    <row r="411" spans="1:8" ht="15" hidden="1" x14ac:dyDescent="0.2">
      <c r="A411" s="47"/>
      <c r="B411" s="48"/>
      <c r="C411" s="48"/>
      <c r="D411" s="48"/>
      <c r="E411" s="103"/>
      <c r="F411" s="103"/>
      <c r="G411" s="103"/>
      <c r="H411" s="103"/>
    </row>
    <row r="412" spans="1:8" ht="15" hidden="1" x14ac:dyDescent="0.2">
      <c r="A412" s="47"/>
      <c r="B412" s="48"/>
      <c r="C412" s="48"/>
      <c r="D412" s="48"/>
      <c r="E412" s="103"/>
      <c r="F412" s="103"/>
      <c r="G412" s="103"/>
      <c r="H412" s="103"/>
    </row>
    <row r="413" spans="1:8" ht="15" hidden="1" x14ac:dyDescent="0.2">
      <c r="A413" s="47"/>
      <c r="B413" s="48"/>
      <c r="C413" s="48"/>
      <c r="D413" s="48"/>
      <c r="E413" s="103"/>
      <c r="F413" s="103"/>
      <c r="G413" s="103"/>
      <c r="H413" s="103"/>
    </row>
    <row r="414" spans="1:8" ht="15" hidden="1" x14ac:dyDescent="0.2">
      <c r="A414" s="47"/>
      <c r="B414" s="48"/>
      <c r="C414" s="48"/>
      <c r="D414" s="48"/>
      <c r="E414" s="103"/>
      <c r="F414" s="103"/>
      <c r="G414" s="103"/>
      <c r="H414" s="103"/>
    </row>
    <row r="415" spans="1:8" ht="15" hidden="1" x14ac:dyDescent="0.2">
      <c r="A415" s="47"/>
      <c r="B415" s="48"/>
      <c r="C415" s="48"/>
      <c r="D415" s="48"/>
      <c r="E415" s="103"/>
      <c r="F415" s="103"/>
      <c r="G415" s="103"/>
      <c r="H415" s="103"/>
    </row>
    <row r="416" spans="1:8" ht="15" customHeight="1" x14ac:dyDescent="0.2">
      <c r="A416" s="47"/>
      <c r="B416" s="48"/>
      <c r="C416" s="48"/>
      <c r="D416" s="48"/>
      <c r="E416" s="103"/>
      <c r="F416" s="103"/>
      <c r="G416" s="103"/>
      <c r="H416" s="103"/>
    </row>
    <row r="417" spans="1:8" ht="15" customHeight="1" thickBot="1" x14ac:dyDescent="0.25">
      <c r="A417" s="47"/>
      <c r="B417" s="47"/>
      <c r="C417" s="47"/>
      <c r="D417" s="47"/>
      <c r="E417" s="46"/>
      <c r="F417" s="46"/>
      <c r="G417" s="46"/>
      <c r="H417" s="46"/>
    </row>
    <row r="418" spans="1:8" ht="15.75" x14ac:dyDescent="0.25">
      <c r="A418" s="90" t="s">
        <v>56</v>
      </c>
      <c r="B418" s="90" t="s">
        <v>55</v>
      </c>
      <c r="C418" s="90" t="s">
        <v>54</v>
      </c>
      <c r="D418" s="89" t="s">
        <v>53</v>
      </c>
      <c r="E418" s="88" t="s">
        <v>52</v>
      </c>
      <c r="F418" s="88" t="s">
        <v>52</v>
      </c>
      <c r="G418" s="88" t="s">
        <v>7</v>
      </c>
      <c r="H418" s="88" t="s">
        <v>51</v>
      </c>
    </row>
    <row r="419" spans="1:8" ht="15.75" customHeight="1" thickBot="1" x14ac:dyDescent="0.3">
      <c r="A419" s="87"/>
      <c r="B419" s="87"/>
      <c r="C419" s="87"/>
      <c r="D419" s="86"/>
      <c r="E419" s="84" t="s">
        <v>50</v>
      </c>
      <c r="F419" s="84" t="s">
        <v>49</v>
      </c>
      <c r="G419" s="85" t="s">
        <v>470</v>
      </c>
      <c r="H419" s="84" t="s">
        <v>10</v>
      </c>
    </row>
    <row r="420" spans="1:8" s="47" customFormat="1" ht="30.75" customHeight="1" thickTop="1" thickBot="1" x14ac:dyDescent="0.3">
      <c r="A420" s="102"/>
      <c r="B420" s="101"/>
      <c r="C420" s="100"/>
      <c r="D420" s="99" t="s">
        <v>57</v>
      </c>
      <c r="E420" s="96">
        <f t="shared" ref="E420:G420" si="32">SUM(E56,E109,E184,E218,E229,E256,E289,E309,E346,E394,E409)</f>
        <v>547463</v>
      </c>
      <c r="F420" s="98">
        <f t="shared" si="32"/>
        <v>620095.4</v>
      </c>
      <c r="G420" s="97">
        <f t="shared" si="32"/>
        <v>589563</v>
      </c>
      <c r="H420" s="45">
        <f t="shared" ref="H420" si="33">(G420/F420)*100</f>
        <v>95.076176988250509</v>
      </c>
    </row>
    <row r="421" spans="1:8" ht="15" customHeight="1" x14ac:dyDescent="0.25">
      <c r="A421" s="52"/>
      <c r="B421" s="94"/>
      <c r="C421" s="93"/>
      <c r="D421" s="92"/>
      <c r="E421" s="95"/>
      <c r="F421" s="95"/>
      <c r="G421" s="95"/>
      <c r="H421" s="95"/>
    </row>
    <row r="422" spans="1:8" ht="15" hidden="1" customHeight="1" x14ac:dyDescent="0.25">
      <c r="A422" s="52"/>
      <c r="B422" s="94"/>
      <c r="C422" s="93"/>
      <c r="D422" s="92"/>
      <c r="E422" s="95"/>
      <c r="F422" s="95"/>
      <c r="G422" s="95"/>
      <c r="H422" s="95"/>
    </row>
    <row r="423" spans="1:8" ht="12.75" hidden="1" customHeight="1" x14ac:dyDescent="0.25">
      <c r="A423" s="52"/>
      <c r="B423" s="94"/>
      <c r="C423" s="93"/>
      <c r="D423" s="92"/>
      <c r="E423" s="95"/>
      <c r="F423" s="95"/>
      <c r="G423" s="95"/>
      <c r="H423" s="95"/>
    </row>
    <row r="424" spans="1:8" ht="12.75" hidden="1" customHeight="1" x14ac:dyDescent="0.25">
      <c r="A424" s="52"/>
      <c r="B424" s="94"/>
      <c r="C424" s="93"/>
      <c r="D424" s="92"/>
      <c r="E424" s="95"/>
      <c r="F424" s="95"/>
      <c r="G424" s="95"/>
      <c r="H424" s="95"/>
    </row>
    <row r="425" spans="1:8" ht="12.75" hidden="1" customHeight="1" x14ac:dyDescent="0.25">
      <c r="A425" s="52"/>
      <c r="B425" s="94"/>
      <c r="C425" s="93"/>
      <c r="D425" s="92"/>
      <c r="E425" s="95"/>
      <c r="F425" s="95"/>
      <c r="G425" s="95"/>
      <c r="H425" s="95"/>
    </row>
    <row r="426" spans="1:8" ht="12.75" hidden="1" customHeight="1" x14ac:dyDescent="0.25">
      <c r="A426" s="52"/>
      <c r="B426" s="94"/>
      <c r="C426" s="93"/>
      <c r="D426" s="92"/>
      <c r="E426" s="95"/>
      <c r="F426" s="95"/>
      <c r="G426" s="95"/>
      <c r="H426" s="95"/>
    </row>
    <row r="427" spans="1:8" ht="12.75" hidden="1" customHeight="1" x14ac:dyDescent="0.25">
      <c r="A427" s="52"/>
      <c r="B427" s="94"/>
      <c r="C427" s="93"/>
      <c r="D427" s="92"/>
      <c r="E427" s="95"/>
      <c r="F427" s="95"/>
      <c r="G427" s="95"/>
      <c r="H427" s="95"/>
    </row>
    <row r="428" spans="1:8" ht="12.75" hidden="1" customHeight="1" x14ac:dyDescent="0.25">
      <c r="A428" s="52"/>
      <c r="B428" s="94"/>
      <c r="C428" s="93"/>
      <c r="D428" s="92"/>
      <c r="E428" s="95"/>
      <c r="F428" s="95"/>
      <c r="G428" s="95"/>
      <c r="H428" s="95"/>
    </row>
    <row r="429" spans="1:8" ht="15" customHeight="1" x14ac:dyDescent="0.25">
      <c r="A429" s="52"/>
      <c r="B429" s="94"/>
      <c r="C429" s="93"/>
      <c r="D429" s="92"/>
      <c r="E429" s="95"/>
      <c r="F429" s="95"/>
      <c r="G429" s="95"/>
      <c r="H429" s="95"/>
    </row>
    <row r="430" spans="1:8" ht="15" customHeight="1" thickBot="1" x14ac:dyDescent="0.3">
      <c r="A430" s="52"/>
      <c r="B430" s="94"/>
      <c r="C430" s="93"/>
      <c r="D430" s="92"/>
      <c r="E430" s="91"/>
      <c r="F430" s="91"/>
      <c r="G430" s="91"/>
      <c r="H430" s="91"/>
    </row>
    <row r="431" spans="1:8" ht="15.75" x14ac:dyDescent="0.25">
      <c r="A431" s="90" t="s">
        <v>56</v>
      </c>
      <c r="B431" s="90" t="s">
        <v>55</v>
      </c>
      <c r="C431" s="90" t="s">
        <v>54</v>
      </c>
      <c r="D431" s="89" t="s">
        <v>53</v>
      </c>
      <c r="E431" s="88" t="s">
        <v>52</v>
      </c>
      <c r="F431" s="88" t="s">
        <v>52</v>
      </c>
      <c r="G431" s="88" t="s">
        <v>7</v>
      </c>
      <c r="H431" s="88" t="s">
        <v>51</v>
      </c>
    </row>
    <row r="432" spans="1:8" ht="15.75" customHeight="1" thickBot="1" x14ac:dyDescent="0.3">
      <c r="A432" s="87"/>
      <c r="B432" s="87"/>
      <c r="C432" s="87"/>
      <c r="D432" s="86"/>
      <c r="E432" s="84" t="s">
        <v>50</v>
      </c>
      <c r="F432" s="84" t="s">
        <v>49</v>
      </c>
      <c r="G432" s="85" t="s">
        <v>470</v>
      </c>
      <c r="H432" s="84" t="s">
        <v>10</v>
      </c>
    </row>
    <row r="433" spans="1:8" ht="16.5" customHeight="1" thickTop="1" x14ac:dyDescent="0.25">
      <c r="A433" s="83">
        <v>110</v>
      </c>
      <c r="B433" s="83"/>
      <c r="C433" s="83"/>
      <c r="D433" s="82" t="s">
        <v>48</v>
      </c>
      <c r="E433" s="78"/>
      <c r="F433" s="80"/>
      <c r="G433" s="79"/>
      <c r="H433" s="78"/>
    </row>
    <row r="434" spans="1:8" ht="14.25" customHeight="1" x14ac:dyDescent="0.25">
      <c r="A434" s="81"/>
      <c r="B434" s="81"/>
      <c r="C434" s="81"/>
      <c r="D434" s="52"/>
      <c r="E434" s="78"/>
      <c r="F434" s="80"/>
      <c r="G434" s="79"/>
      <c r="H434" s="78"/>
    </row>
    <row r="435" spans="1:8" ht="15" customHeight="1" x14ac:dyDescent="0.2">
      <c r="A435" s="66"/>
      <c r="B435" s="66"/>
      <c r="C435" s="66">
        <v>8115</v>
      </c>
      <c r="D435" s="65" t="s">
        <v>47</v>
      </c>
      <c r="E435" s="133">
        <v>48800</v>
      </c>
      <c r="F435" s="77">
        <v>111945</v>
      </c>
      <c r="G435" s="73">
        <v>1450.6</v>
      </c>
      <c r="H435" s="45">
        <f t="shared" ref="H435:H439" si="34">(G435/F435)*100</f>
        <v>1.2958149091071509</v>
      </c>
    </row>
    <row r="436" spans="1:8" ht="15" x14ac:dyDescent="0.2">
      <c r="A436" s="66"/>
      <c r="B436" s="66"/>
      <c r="C436" s="66">
        <v>8123</v>
      </c>
      <c r="D436" s="76" t="s">
        <v>46</v>
      </c>
      <c r="E436" s="133">
        <v>59970</v>
      </c>
      <c r="F436" s="75">
        <v>59970</v>
      </c>
      <c r="G436" s="73">
        <v>61740.9</v>
      </c>
      <c r="H436" s="45">
        <f t="shared" si="34"/>
        <v>102.95297648824413</v>
      </c>
    </row>
    <row r="437" spans="1:8" ht="19.899999999999999" hidden="1" customHeight="1" x14ac:dyDescent="0.2">
      <c r="A437" s="66"/>
      <c r="B437" s="66"/>
      <c r="C437" s="66">
        <v>8124</v>
      </c>
      <c r="D437" s="65" t="s">
        <v>45</v>
      </c>
      <c r="E437" s="133">
        <v>0</v>
      </c>
      <c r="F437" s="64">
        <v>0</v>
      </c>
      <c r="G437" s="63">
        <v>0</v>
      </c>
      <c r="H437" s="45" t="e">
        <f t="shared" si="34"/>
        <v>#DIV/0!</v>
      </c>
    </row>
    <row r="438" spans="1:8" ht="15" hidden="1" customHeight="1" x14ac:dyDescent="0.2">
      <c r="A438" s="72"/>
      <c r="B438" s="72"/>
      <c r="C438" s="72">
        <v>8902</v>
      </c>
      <c r="D438" s="71" t="s">
        <v>44</v>
      </c>
      <c r="E438" s="133">
        <v>0</v>
      </c>
      <c r="F438" s="69"/>
      <c r="G438" s="68"/>
      <c r="H438" s="45" t="e">
        <f t="shared" si="34"/>
        <v>#DIV/0!</v>
      </c>
    </row>
    <row r="439" spans="1:8" ht="18.600000000000001" customHeight="1" x14ac:dyDescent="0.2">
      <c r="A439" s="66"/>
      <c r="B439" s="66"/>
      <c r="C439" s="66">
        <v>8905</v>
      </c>
      <c r="D439" s="65" t="s">
        <v>43</v>
      </c>
      <c r="E439" s="133">
        <v>0</v>
      </c>
      <c r="F439" s="64">
        <v>-0.3</v>
      </c>
      <c r="G439" s="63">
        <v>-0.2</v>
      </c>
      <c r="H439" s="45">
        <f t="shared" si="34"/>
        <v>66.666666666666671</v>
      </c>
    </row>
    <row r="440" spans="1:8" ht="19.899999999999999" hidden="1" customHeight="1" thickBot="1" x14ac:dyDescent="0.25">
      <c r="A440" s="62"/>
      <c r="B440" s="62"/>
      <c r="C440" s="62">
        <v>8901</v>
      </c>
      <c r="D440" s="61" t="s">
        <v>42</v>
      </c>
      <c r="E440" s="58">
        <v>0</v>
      </c>
      <c r="F440" s="60">
        <v>0</v>
      </c>
      <c r="G440" s="59"/>
      <c r="H440" s="58" t="e">
        <f>(#REF!/F440)*100</f>
        <v>#REF!</v>
      </c>
    </row>
    <row r="441" spans="1:8" s="47" customFormat="1" ht="22.5" customHeight="1" thickBot="1" x14ac:dyDescent="0.3">
      <c r="A441" s="57"/>
      <c r="B441" s="57"/>
      <c r="C441" s="57"/>
      <c r="D441" s="56" t="s">
        <v>41</v>
      </c>
      <c r="E441" s="53">
        <f t="shared" ref="E441:G441" si="35">SUM(E435:E440)</f>
        <v>108770</v>
      </c>
      <c r="F441" s="55">
        <f t="shared" si="35"/>
        <v>171914.7</v>
      </c>
      <c r="G441" s="54">
        <f t="shared" si="35"/>
        <v>63191.3</v>
      </c>
      <c r="H441" s="45">
        <f t="shared" ref="H441" si="36">(G441/F441)*100</f>
        <v>36.757356991577801</v>
      </c>
    </row>
    <row r="442" spans="1:8" s="47" customFormat="1" ht="22.5" customHeight="1" x14ac:dyDescent="0.25">
      <c r="A442" s="48"/>
      <c r="B442" s="48"/>
      <c r="C442" s="48"/>
      <c r="D442" s="52"/>
      <c r="E442" s="50"/>
      <c r="F442" s="51"/>
      <c r="G442" s="50"/>
      <c r="H442" s="50"/>
    </row>
    <row r="443" spans="1:8" ht="15" customHeight="1" x14ac:dyDescent="0.25">
      <c r="A443" s="47" t="s">
        <v>40</v>
      </c>
      <c r="B443" s="47"/>
      <c r="C443" s="47"/>
      <c r="D443" s="52"/>
      <c r="E443" s="50"/>
      <c r="F443" s="51"/>
      <c r="G443" s="50"/>
      <c r="H443" s="50"/>
    </row>
    <row r="444" spans="1:8" ht="15" x14ac:dyDescent="0.2">
      <c r="A444" s="48"/>
      <c r="B444" s="47"/>
      <c r="C444" s="48"/>
      <c r="D444" s="47"/>
      <c r="E444" s="46"/>
      <c r="F444" s="49"/>
      <c r="G444" s="46"/>
      <c r="H444" s="46"/>
    </row>
    <row r="445" spans="1:8" ht="15" x14ac:dyDescent="0.2">
      <c r="A445" s="48"/>
      <c r="B445" s="48"/>
      <c r="C445" s="48"/>
      <c r="D445" s="47"/>
      <c r="E445" s="46"/>
      <c r="F445" s="46"/>
      <c r="G445" s="46"/>
      <c r="H445" s="46"/>
    </row>
    <row r="446" spans="1:8" ht="15" hidden="1" x14ac:dyDescent="0.2">
      <c r="A446" s="42"/>
      <c r="B446" s="42"/>
      <c r="C446" s="42"/>
      <c r="D446" s="38" t="s">
        <v>39</v>
      </c>
      <c r="E446" s="37" t="e">
        <f>SUM(#REF!,#REF!,#REF!,#REF!,E303,E334,#REF!)</f>
        <v>#REF!</v>
      </c>
      <c r="F446" s="37"/>
      <c r="G446" s="37"/>
      <c r="H446" s="37"/>
    </row>
    <row r="447" spans="1:8" ht="15" x14ac:dyDescent="0.2">
      <c r="A447" s="42"/>
      <c r="B447" s="42"/>
      <c r="C447" s="42"/>
      <c r="D447" s="44" t="s">
        <v>38</v>
      </c>
      <c r="E447" s="43">
        <f t="shared" ref="E447:G447" si="37">E420+E441</f>
        <v>656233</v>
      </c>
      <c r="F447" s="43">
        <f t="shared" si="37"/>
        <v>792010.10000000009</v>
      </c>
      <c r="G447" s="43">
        <f t="shared" si="37"/>
        <v>652754.30000000005</v>
      </c>
      <c r="H447" s="45">
        <f t="shared" ref="H447" si="38">(G447/F447)*100</f>
        <v>82.417421191977226</v>
      </c>
    </row>
    <row r="448" spans="1:8" ht="15" hidden="1" x14ac:dyDescent="0.2">
      <c r="A448" s="42"/>
      <c r="B448" s="42"/>
      <c r="C448" s="42"/>
      <c r="D448" s="44" t="s">
        <v>37</v>
      </c>
      <c r="E448" s="43"/>
      <c r="F448" s="43"/>
      <c r="G448" s="43"/>
      <c r="H448" s="43"/>
    </row>
    <row r="449" spans="1:8" ht="15" hidden="1" x14ac:dyDescent="0.2">
      <c r="A449" s="42"/>
      <c r="B449" s="42"/>
      <c r="C449" s="42"/>
      <c r="D449" s="42" t="s">
        <v>25</v>
      </c>
      <c r="E449" s="41" t="e">
        <f>SUM(E306,E362,E369,E386,#REF!)</f>
        <v>#REF!</v>
      </c>
      <c r="F449" s="41"/>
      <c r="G449" s="41"/>
      <c r="H449" s="41"/>
    </row>
    <row r="450" spans="1:8" ht="15" hidden="1" x14ac:dyDescent="0.2">
      <c r="A450" s="38"/>
      <c r="B450" s="38"/>
      <c r="C450" s="38"/>
      <c r="D450" s="38" t="s">
        <v>33</v>
      </c>
      <c r="E450" s="37"/>
      <c r="F450" s="37"/>
      <c r="G450" s="37"/>
      <c r="H450" s="37"/>
    </row>
    <row r="451" spans="1:8" ht="15" hidden="1" x14ac:dyDescent="0.2">
      <c r="A451" s="38"/>
      <c r="B451" s="38"/>
      <c r="C451" s="38"/>
      <c r="D451" s="38" t="s">
        <v>25</v>
      </c>
      <c r="E451" s="37"/>
      <c r="F451" s="37"/>
      <c r="G451" s="37"/>
      <c r="H451" s="37"/>
    </row>
    <row r="452" spans="1:8" ht="15" hidden="1" x14ac:dyDescent="0.2">
      <c r="A452" s="38"/>
      <c r="B452" s="38"/>
      <c r="C452" s="38"/>
      <c r="D452" s="38"/>
      <c r="E452" s="37"/>
      <c r="F452" s="37"/>
      <c r="G452" s="37"/>
      <c r="H452" s="37"/>
    </row>
    <row r="453" spans="1:8" ht="15" hidden="1" x14ac:dyDescent="0.2">
      <c r="A453" s="38"/>
      <c r="B453" s="38"/>
      <c r="C453" s="38"/>
      <c r="D453" s="38" t="s">
        <v>24</v>
      </c>
      <c r="E453" s="37"/>
      <c r="F453" s="37"/>
      <c r="G453" s="37"/>
      <c r="H453" s="37"/>
    </row>
    <row r="454" spans="1:8" ht="15" hidden="1" x14ac:dyDescent="0.2">
      <c r="A454" s="38"/>
      <c r="B454" s="38"/>
      <c r="C454" s="38"/>
      <c r="D454" s="38" t="s">
        <v>36</v>
      </c>
      <c r="E454" s="37"/>
      <c r="F454" s="37"/>
      <c r="G454" s="37"/>
      <c r="H454" s="37"/>
    </row>
    <row r="455" spans="1:8" ht="15" hidden="1" x14ac:dyDescent="0.2">
      <c r="A455" s="38"/>
      <c r="B455" s="38"/>
      <c r="C455" s="38"/>
      <c r="D455" s="38" t="s">
        <v>35</v>
      </c>
      <c r="E455" s="37" t="e">
        <f>SUM(#REF!,#REF!,#REF!,#REF!,#REF!,E118,E195,E196,E197,E198,E200,#REF!,E236,E238,E304,E318,E319,E320,E321,E322,E323,#REF!,#REF!,#REF!,#REF!,E329,E333)</f>
        <v>#REF!</v>
      </c>
      <c r="F455" s="37"/>
      <c r="G455" s="37"/>
      <c r="H455" s="37"/>
    </row>
    <row r="456" spans="1:8" ht="15.75" hidden="1" x14ac:dyDescent="0.25">
      <c r="A456" s="38"/>
      <c r="B456" s="38"/>
      <c r="C456" s="38"/>
      <c r="D456" s="40" t="s">
        <v>34</v>
      </c>
      <c r="E456" s="39">
        <v>0</v>
      </c>
      <c r="F456" s="39"/>
      <c r="G456" s="39"/>
      <c r="H456" s="39"/>
    </row>
    <row r="457" spans="1:8" ht="15" hidden="1" x14ac:dyDescent="0.2">
      <c r="A457" s="38"/>
      <c r="B457" s="38"/>
      <c r="C457" s="38"/>
      <c r="D457" s="38"/>
      <c r="E457" s="37"/>
      <c r="F457" s="37"/>
      <c r="G457" s="37"/>
      <c r="H457" s="37"/>
    </row>
    <row r="458" spans="1:8" ht="15" hidden="1" x14ac:dyDescent="0.2">
      <c r="A458" s="38"/>
      <c r="B458" s="38"/>
      <c r="C458" s="38"/>
      <c r="D458" s="38"/>
      <c r="E458" s="37"/>
      <c r="F458" s="37"/>
      <c r="G458" s="37"/>
      <c r="H458" s="37"/>
    </row>
    <row r="459" spans="1:8" ht="15" x14ac:dyDescent="0.2">
      <c r="A459" s="38"/>
      <c r="B459" s="38"/>
      <c r="C459" s="38"/>
      <c r="D459" s="38"/>
      <c r="E459" s="37"/>
      <c r="F459" s="37"/>
      <c r="G459" s="37"/>
      <c r="H459" s="37"/>
    </row>
    <row r="460" spans="1:8" ht="15" x14ac:dyDescent="0.2">
      <c r="A460" s="38"/>
      <c r="B460" s="38"/>
      <c r="C460" s="38"/>
      <c r="D460" s="38"/>
      <c r="E460" s="37"/>
      <c r="F460" s="37"/>
      <c r="G460" s="37"/>
      <c r="H460" s="37"/>
    </row>
    <row r="461" spans="1:8" ht="15.75" hidden="1" x14ac:dyDescent="0.25">
      <c r="A461" s="38"/>
      <c r="B461" s="38"/>
      <c r="C461" s="38"/>
      <c r="D461" s="38" t="s">
        <v>33</v>
      </c>
      <c r="E461" s="39" t="e">
        <f>SUM(#REF!,#REF!,#REF!,#REF!,#REF!,E64,E118,E195,E196,E197,E198,E200,#REF!,E236,E237,E238,E303,E318,E319,E320,E321,E322,E323,#REF!,#REF!,#REF!,#REF!,E329,E333)</f>
        <v>#REF!</v>
      </c>
      <c r="F461" s="39" t="e">
        <f>SUM(#REF!,#REF!,#REF!,#REF!,#REF!,F64,F118,F195,F196,F197,F198,F200,#REF!,F236,F237,F238,F303,F318,F319,F320,F321,F322,F323,#REF!,#REF!,#REF!,#REF!,F329,F333)</f>
        <v>#REF!</v>
      </c>
      <c r="G461" s="39" t="e">
        <f>SUM(#REF!,#REF!,#REF!,#REF!,#REF!,G64,G118,G195,G196,G197,G198,G200,#REF!,G236,G237,G238,G303,G318,G319,G320,G321,G322,G323,#REF!,#REF!,#REF!,#REF!,G329,G333)</f>
        <v>#REF!</v>
      </c>
      <c r="H461" s="39" t="e">
        <f>SUM(#REF!,#REF!,#REF!,#REF!,#REF!,H64,H118,H195,H196,H197,H198,H200,#REF!,H236,H237,H238,H303,H318,H319,H320,H321,H322,H323,#REF!,#REF!,#REF!,#REF!,H329,H333)</f>
        <v>#REF!</v>
      </c>
    </row>
    <row r="462" spans="1:8" ht="15" hidden="1" x14ac:dyDescent="0.2">
      <c r="A462" s="38"/>
      <c r="B462" s="38"/>
      <c r="C462" s="38"/>
      <c r="D462" s="38" t="s">
        <v>32</v>
      </c>
      <c r="E462" s="37">
        <f t="shared" ref="E462:H462" si="39">SUM(E318,E319,E320,E321,E323)</f>
        <v>323702</v>
      </c>
      <c r="F462" s="37">
        <f t="shared" si="39"/>
        <v>323702</v>
      </c>
      <c r="G462" s="37">
        <f t="shared" si="39"/>
        <v>294836.8</v>
      </c>
      <c r="H462" s="37">
        <f t="shared" si="39"/>
        <v>436.4376688914291</v>
      </c>
    </row>
    <row r="463" spans="1:8" ht="15" hidden="1" x14ac:dyDescent="0.2">
      <c r="A463" s="38"/>
      <c r="B463" s="38"/>
      <c r="C463" s="38"/>
      <c r="D463" s="38" t="s">
        <v>31</v>
      </c>
      <c r="E463" s="37" t="e">
        <f>SUM(#REF!,#REF!,#REF!,#REF!,#REF!,#REF!,#REF!)</f>
        <v>#REF!</v>
      </c>
      <c r="F463" s="37" t="e">
        <f>SUM(#REF!,#REF!,#REF!,#REF!,#REF!,#REF!,#REF!)</f>
        <v>#REF!</v>
      </c>
      <c r="G463" s="37" t="e">
        <f>SUM(#REF!,#REF!,#REF!,#REF!,#REF!,#REF!,#REF!)</f>
        <v>#REF!</v>
      </c>
      <c r="H463" s="37" t="e">
        <f>SUM(#REF!,#REF!,#REF!,#REF!,#REF!,#REF!,#REF!)</f>
        <v>#REF!</v>
      </c>
    </row>
    <row r="464" spans="1:8" ht="15" hidden="1" x14ac:dyDescent="0.2">
      <c r="A464" s="38"/>
      <c r="B464" s="38"/>
      <c r="C464" s="38"/>
      <c r="D464" s="38" t="s">
        <v>30</v>
      </c>
      <c r="E464" s="37" t="e">
        <f>SUM(#REF!,E64,E118,E200,#REF!,E238,E303,E329)</f>
        <v>#REF!</v>
      </c>
      <c r="F464" s="37" t="e">
        <f>SUM(#REF!,F64,F118,F200,#REF!,F238,F303,F329)</f>
        <v>#REF!</v>
      </c>
      <c r="G464" s="37" t="e">
        <f>SUM(#REF!,G64,G118,G200,#REF!,G238,G303,G329)</f>
        <v>#REF!</v>
      </c>
      <c r="H464" s="37" t="e">
        <f>SUM(#REF!,H64,H118,H200,#REF!,H238,H303,H329)</f>
        <v>#REF!</v>
      </c>
    </row>
    <row r="465" spans="1:8" ht="15" hidden="1" x14ac:dyDescent="0.2">
      <c r="A465" s="38"/>
      <c r="B465" s="38"/>
      <c r="C465" s="38"/>
      <c r="D465" s="38" t="s">
        <v>29</v>
      </c>
      <c r="E465" s="37"/>
      <c r="F465" s="37"/>
      <c r="G465" s="37"/>
      <c r="H465" s="37"/>
    </row>
    <row r="466" spans="1:8" ht="15" hidden="1" x14ac:dyDescent="0.2">
      <c r="A466" s="38"/>
      <c r="B466" s="38"/>
      <c r="C466" s="38"/>
      <c r="D466" s="38" t="s">
        <v>28</v>
      </c>
      <c r="E466" s="37" t="e">
        <f t="shared" ref="E466:H466" si="40">+E420-E461-E469-E470</f>
        <v>#REF!</v>
      </c>
      <c r="F466" s="37" t="e">
        <f t="shared" si="40"/>
        <v>#REF!</v>
      </c>
      <c r="G466" s="37" t="e">
        <f t="shared" si="40"/>
        <v>#REF!</v>
      </c>
      <c r="H466" s="37" t="e">
        <f t="shared" si="40"/>
        <v>#REF!</v>
      </c>
    </row>
    <row r="467" spans="1:8" ht="15" hidden="1" x14ac:dyDescent="0.2">
      <c r="A467" s="38"/>
      <c r="B467" s="38"/>
      <c r="C467" s="38"/>
      <c r="D467" s="38" t="s">
        <v>27</v>
      </c>
      <c r="E467" s="37" t="e">
        <f>SUM(#REF!,#REF!,#REF!,#REF!,#REF!,#REF!,#REF!,#REF!,#REF!,E96,E355,E364,E376,E380)</f>
        <v>#REF!</v>
      </c>
      <c r="F467" s="37" t="e">
        <f>SUM(#REF!,#REF!,#REF!,#REF!,#REF!,#REF!,#REF!,#REF!,#REF!,F96,F355,F364,F376,F380)</f>
        <v>#REF!</v>
      </c>
      <c r="G467" s="37" t="e">
        <f>SUM(#REF!,#REF!,#REF!,#REF!,#REF!,#REF!,#REF!,#REF!,#REF!,G96,G355,G364,G376,G380)</f>
        <v>#REF!</v>
      </c>
      <c r="H467" s="37" t="e">
        <f>SUM(#REF!,#REF!,#REF!,#REF!,#REF!,#REF!,#REF!,#REF!,#REF!,H96,H355,H364,H376,H380)</f>
        <v>#REF!</v>
      </c>
    </row>
    <row r="468" spans="1:8" ht="15" hidden="1" x14ac:dyDescent="0.2">
      <c r="A468" s="38"/>
      <c r="B468" s="38"/>
      <c r="C468" s="38"/>
      <c r="D468" s="38" t="s">
        <v>26</v>
      </c>
      <c r="E468" s="37" t="e">
        <f>SUM(E43,#REF!,E177,E213,#REF!,#REF!,E278,E305)</f>
        <v>#REF!</v>
      </c>
      <c r="F468" s="37" t="e">
        <f>SUM(F43,#REF!,F177,F213,#REF!,#REF!,F278,F305)</f>
        <v>#REF!</v>
      </c>
      <c r="G468" s="37" t="e">
        <f>SUM(G43,#REF!,G177,G213,#REF!,#REF!,G278,G305)</f>
        <v>#REF!</v>
      </c>
      <c r="H468" s="37" t="e">
        <f>SUM(H43,#REF!,H177,H213,#REF!,#REF!,H278,H305)</f>
        <v>#REF!</v>
      </c>
    </row>
    <row r="469" spans="1:8" ht="15" hidden="1" x14ac:dyDescent="0.2">
      <c r="A469" s="38"/>
      <c r="B469" s="38"/>
      <c r="C469" s="38"/>
      <c r="D469" s="38" t="s">
        <v>25</v>
      </c>
      <c r="E469" s="37" t="e">
        <f>SUM(#REF!,E306,E362,E369,E386,#REF!)</f>
        <v>#REF!</v>
      </c>
      <c r="F469" s="37" t="e">
        <f>SUM(#REF!,F306,F362,F369,F386,#REF!)</f>
        <v>#REF!</v>
      </c>
      <c r="G469" s="37" t="e">
        <f>SUM(#REF!,G306,G362,G369,G386,#REF!)</f>
        <v>#REF!</v>
      </c>
      <c r="H469" s="37" t="e">
        <f>SUM(#REF!,H306,H362,H369,H386,#REF!)</f>
        <v>#REF!</v>
      </c>
    </row>
    <row r="470" spans="1:8" ht="15" hidden="1" x14ac:dyDescent="0.2">
      <c r="A470" s="38"/>
      <c r="B470" s="38"/>
      <c r="C470" s="38"/>
      <c r="D470" s="38" t="s">
        <v>24</v>
      </c>
      <c r="E470" s="37" t="e">
        <f>SUM(#REF!,#REF!,#REF!,E21,#REF!,#REF!,#REF!,#REF!,E51,#REF!,#REF!,#REF!,#REF!,#REF!,#REF!,#REF!,#REF!,#REF!,E77,#REF!,#REF!,E82,#REF!,#REF!,#REF!,E203,#REF!,E304,E334)</f>
        <v>#REF!</v>
      </c>
      <c r="F470" s="37" t="e">
        <f>SUM(#REF!,#REF!,#REF!,F21,#REF!,#REF!,#REF!,#REF!,F51,#REF!,#REF!,#REF!,#REF!,#REF!,#REF!,#REF!,#REF!,#REF!,F77,#REF!,#REF!,F82,#REF!,#REF!,#REF!,F203,#REF!,F304,F334)</f>
        <v>#REF!</v>
      </c>
      <c r="G470" s="37" t="e">
        <f>SUM(#REF!,#REF!,#REF!,G21,#REF!,#REF!,#REF!,#REF!,G51,#REF!,#REF!,#REF!,#REF!,#REF!,#REF!,#REF!,#REF!,#REF!,G77,#REF!,#REF!,G82,#REF!,#REF!,#REF!,G203,#REF!,G304,G334)</f>
        <v>#REF!</v>
      </c>
      <c r="H470" s="37" t="e">
        <f>SUM(#REF!,#REF!,#REF!,H21,#REF!,#REF!,#REF!,#REF!,H51,#REF!,#REF!,#REF!,#REF!,#REF!,#REF!,#REF!,#REF!,#REF!,H77,#REF!,#REF!,H82,#REF!,#REF!,#REF!,H203,#REF!,H304,H334)</f>
        <v>#REF!</v>
      </c>
    </row>
    <row r="471" spans="1:8" ht="15" hidden="1" x14ac:dyDescent="0.2">
      <c r="A471" s="38"/>
      <c r="B471" s="38"/>
      <c r="C471" s="38"/>
      <c r="D471" s="38"/>
      <c r="E471" s="37"/>
      <c r="F471" s="37"/>
      <c r="G471" s="37"/>
      <c r="H471" s="37"/>
    </row>
    <row r="472" spans="1:8" ht="15" hidden="1" x14ac:dyDescent="0.2">
      <c r="A472" s="38"/>
      <c r="B472" s="38"/>
      <c r="C472" s="38"/>
      <c r="D472" s="38"/>
      <c r="E472" s="37"/>
      <c r="F472" s="37"/>
      <c r="G472" s="37"/>
      <c r="H472" s="37"/>
    </row>
    <row r="473" spans="1:8" ht="15" hidden="1" x14ac:dyDescent="0.2">
      <c r="A473" s="38"/>
      <c r="B473" s="38"/>
      <c r="C473" s="38"/>
      <c r="D473" s="38"/>
      <c r="E473" s="37" t="e">
        <f>SUM(E359,E362,E369,E386,#REF!)</f>
        <v>#REF!</v>
      </c>
      <c r="F473" s="37" t="e">
        <f>SUM(F359,F362,F369,F386,#REF!)</f>
        <v>#REF!</v>
      </c>
      <c r="G473" s="37" t="e">
        <f>SUM(G359,G362,G369,G386,#REF!)</f>
        <v>#REF!</v>
      </c>
      <c r="H473" s="37" t="e">
        <f>SUM(H359,H362,H369,H386,#REF!)</f>
        <v>#REF!</v>
      </c>
    </row>
    <row r="474" spans="1:8" ht="15" hidden="1" x14ac:dyDescent="0.2">
      <c r="A474" s="38"/>
      <c r="B474" s="38"/>
      <c r="C474" s="38"/>
      <c r="D474" s="38"/>
      <c r="E474" s="37" t="e">
        <f>SUM(#REF!,#REF!,E51,#REF!,#REF!,#REF!,#REF!,#REF!,#REF!,E304)</f>
        <v>#REF!</v>
      </c>
      <c r="F474" s="37" t="e">
        <f>SUM(#REF!,#REF!,F51,#REF!,#REF!,#REF!,#REF!,#REF!,#REF!,F304)</f>
        <v>#REF!</v>
      </c>
      <c r="G474" s="37" t="e">
        <f>SUM(#REF!,#REF!,G51,#REF!,#REF!,#REF!,#REF!,#REF!,#REF!,G304)</f>
        <v>#REF!</v>
      </c>
      <c r="H474" s="37" t="e">
        <f>SUM(#REF!,#REF!,H51,#REF!,#REF!,#REF!,#REF!,#REF!,#REF!,H304)</f>
        <v>#REF!</v>
      </c>
    </row>
    <row r="475" spans="1:8" ht="15" hidden="1" x14ac:dyDescent="0.2">
      <c r="A475" s="38"/>
      <c r="B475" s="38"/>
      <c r="C475" s="38"/>
      <c r="D475" s="38"/>
      <c r="E475" s="37"/>
      <c r="F475" s="37"/>
      <c r="G475" s="37"/>
      <c r="H475" s="37"/>
    </row>
    <row r="476" spans="1:8" ht="15" hidden="1" x14ac:dyDescent="0.2">
      <c r="A476" s="38"/>
      <c r="B476" s="38"/>
      <c r="C476" s="38"/>
      <c r="D476" s="38"/>
      <c r="E476" s="37" t="e">
        <f t="shared" ref="E476:H476" si="41">SUM(E473:E475)</f>
        <v>#REF!</v>
      </c>
      <c r="F476" s="37" t="e">
        <f t="shared" si="41"/>
        <v>#REF!</v>
      </c>
      <c r="G476" s="37" t="e">
        <f t="shared" si="41"/>
        <v>#REF!</v>
      </c>
      <c r="H476" s="37" t="e">
        <f t="shared" si="41"/>
        <v>#REF!</v>
      </c>
    </row>
    <row r="477" spans="1:8" ht="15" x14ac:dyDescent="0.2">
      <c r="A477" s="38"/>
      <c r="B477" s="38"/>
      <c r="C477" s="38"/>
      <c r="D477" s="38"/>
      <c r="E477" s="37"/>
      <c r="F477" s="37"/>
      <c r="G477" s="37"/>
      <c r="H477" s="37"/>
    </row>
    <row r="478" spans="1:8" ht="15" x14ac:dyDescent="0.2">
      <c r="A478" s="38"/>
      <c r="B478" s="38"/>
      <c r="C478" s="38"/>
      <c r="D478" s="38"/>
      <c r="E478" s="37"/>
      <c r="F478" s="37"/>
      <c r="G478" s="37"/>
      <c r="H478" s="37"/>
    </row>
    <row r="479" spans="1:8" ht="15" x14ac:dyDescent="0.2">
      <c r="A479" s="38"/>
      <c r="B479" s="38"/>
      <c r="C479" s="38"/>
      <c r="D479" s="38"/>
      <c r="E479" s="37"/>
      <c r="F479" s="37"/>
      <c r="G479" s="37"/>
      <c r="H479" s="37"/>
    </row>
    <row r="480" spans="1:8" ht="15" x14ac:dyDescent="0.2">
      <c r="A480" s="38"/>
      <c r="B480" s="38"/>
      <c r="C480" s="38"/>
      <c r="D480" s="38"/>
      <c r="E480" s="37"/>
      <c r="F480" s="37"/>
      <c r="G480" s="37"/>
      <c r="H480" s="37"/>
    </row>
    <row r="481" spans="1:8" ht="15" x14ac:dyDescent="0.2">
      <c r="A481" s="38"/>
      <c r="B481" s="38"/>
      <c r="C481" s="38"/>
      <c r="D481" s="38"/>
      <c r="E481" s="37"/>
      <c r="F481" s="37"/>
      <c r="G481" s="37"/>
      <c r="H481" s="37"/>
    </row>
    <row r="482" spans="1:8" ht="15" x14ac:dyDescent="0.2">
      <c r="A482" s="38"/>
      <c r="B482" s="38"/>
      <c r="C482" s="38"/>
      <c r="D482" s="38"/>
      <c r="E482" s="37"/>
      <c r="F482" s="37"/>
      <c r="G482" s="37"/>
      <c r="H482" s="37"/>
    </row>
    <row r="483" spans="1:8" ht="15" x14ac:dyDescent="0.2">
      <c r="A483" s="38"/>
      <c r="B483" s="38"/>
      <c r="C483" s="38"/>
      <c r="D483" s="38"/>
      <c r="E483" s="37"/>
      <c r="F483" s="37"/>
      <c r="G483" s="37"/>
      <c r="H483" s="37"/>
    </row>
    <row r="484" spans="1:8" ht="15" x14ac:dyDescent="0.2">
      <c r="A484" s="38"/>
      <c r="B484" s="38"/>
      <c r="C484" s="38"/>
      <c r="D484" s="38"/>
      <c r="E484" s="37"/>
      <c r="F484" s="37"/>
      <c r="G484" s="37"/>
      <c r="H484" s="37"/>
    </row>
    <row r="485" spans="1:8" ht="15" x14ac:dyDescent="0.2">
      <c r="A485" s="38"/>
      <c r="B485" s="38"/>
      <c r="C485" s="38"/>
      <c r="D485" s="38"/>
      <c r="E485" s="37"/>
      <c r="F485" s="37"/>
      <c r="G485" s="37"/>
      <c r="H485" s="37"/>
    </row>
    <row r="486" spans="1:8" ht="15" x14ac:dyDescent="0.2">
      <c r="A486" s="38"/>
      <c r="B486" s="38"/>
      <c r="C486" s="38"/>
      <c r="D486" s="38"/>
      <c r="E486" s="37"/>
      <c r="F486" s="37"/>
      <c r="G486" s="37"/>
      <c r="H486" s="37"/>
    </row>
    <row r="487" spans="1:8" ht="15" x14ac:dyDescent="0.2">
      <c r="A487" s="38"/>
      <c r="B487" s="38"/>
      <c r="C487" s="38"/>
      <c r="D487" s="38"/>
      <c r="E487" s="37"/>
      <c r="F487" s="37"/>
      <c r="G487" s="37"/>
      <c r="H487" s="37"/>
    </row>
    <row r="488" spans="1:8" ht="15" x14ac:dyDescent="0.2">
      <c r="A488" s="38"/>
      <c r="B488" s="38"/>
      <c r="C488" s="38"/>
      <c r="D488" s="38"/>
      <c r="E488" s="37"/>
      <c r="F488" s="37"/>
      <c r="G488" s="37"/>
      <c r="H488" s="37"/>
    </row>
    <row r="489" spans="1:8" ht="15" x14ac:dyDescent="0.2">
      <c r="A489" s="38"/>
      <c r="B489" s="38"/>
      <c r="C489" s="38"/>
      <c r="D489" s="38"/>
      <c r="E489" s="37"/>
      <c r="F489" s="37"/>
      <c r="G489" s="37"/>
      <c r="H489" s="37"/>
    </row>
    <row r="490" spans="1:8" ht="15" x14ac:dyDescent="0.2">
      <c r="A490" s="38"/>
      <c r="B490" s="38"/>
      <c r="C490" s="38"/>
      <c r="D490" s="38"/>
      <c r="E490" s="37"/>
      <c r="F490" s="37"/>
      <c r="G490" s="37"/>
      <c r="H490" s="37"/>
    </row>
    <row r="491" spans="1:8" ht="15" x14ac:dyDescent="0.2">
      <c r="A491" s="38"/>
      <c r="B491" s="38"/>
      <c r="C491" s="38"/>
      <c r="D491" s="38"/>
      <c r="E491" s="37"/>
      <c r="F491" s="37"/>
      <c r="G491" s="37"/>
      <c r="H491" s="37"/>
    </row>
    <row r="492" spans="1:8" ht="15" x14ac:dyDescent="0.2">
      <c r="A492" s="38"/>
      <c r="B492" s="38"/>
      <c r="C492" s="38"/>
      <c r="D492" s="38"/>
      <c r="E492" s="37"/>
      <c r="F492" s="37"/>
      <c r="G492" s="37"/>
      <c r="H492" s="37"/>
    </row>
    <row r="493" spans="1:8" ht="15" x14ac:dyDescent="0.2">
      <c r="A493" s="38"/>
      <c r="B493" s="38"/>
      <c r="C493" s="38"/>
      <c r="D493" s="38"/>
      <c r="E493" s="37"/>
      <c r="F493" s="37"/>
      <c r="G493" s="37"/>
      <c r="H493" s="37"/>
    </row>
    <row r="494" spans="1:8" ht="15" x14ac:dyDescent="0.2">
      <c r="A494" s="38"/>
      <c r="B494" s="38"/>
      <c r="C494" s="38"/>
      <c r="D494" s="38"/>
      <c r="E494" s="37"/>
      <c r="F494" s="37"/>
      <c r="G494" s="37"/>
      <c r="H494" s="37"/>
    </row>
    <row r="495" spans="1:8" ht="15" x14ac:dyDescent="0.2">
      <c r="A495" s="38"/>
      <c r="B495" s="38"/>
      <c r="C495" s="38"/>
      <c r="D495" s="38"/>
      <c r="E495" s="37"/>
      <c r="F495" s="37"/>
      <c r="G495" s="37"/>
      <c r="H495" s="37"/>
    </row>
    <row r="496" spans="1:8" ht="15" x14ac:dyDescent="0.2">
      <c r="A496" s="38"/>
      <c r="B496" s="38"/>
      <c r="C496" s="38"/>
      <c r="D496" s="38"/>
      <c r="E496" s="37"/>
      <c r="F496" s="37"/>
      <c r="G496" s="37"/>
      <c r="H496" s="37"/>
    </row>
    <row r="497" spans="1:8" ht="15" x14ac:dyDescent="0.2">
      <c r="A497" s="38"/>
      <c r="B497" s="38"/>
      <c r="C497" s="38"/>
      <c r="D497" s="38"/>
      <c r="E497" s="37"/>
      <c r="F497" s="37"/>
      <c r="G497" s="37"/>
      <c r="H497" s="37"/>
    </row>
    <row r="498" spans="1:8" ht="15" x14ac:dyDescent="0.2">
      <c r="A498" s="38"/>
      <c r="B498" s="38"/>
      <c r="C498" s="38"/>
      <c r="D498" s="38"/>
      <c r="E498" s="37"/>
      <c r="F498" s="37"/>
      <c r="G498" s="37"/>
      <c r="H498" s="37"/>
    </row>
    <row r="499" spans="1:8" ht="15" x14ac:dyDescent="0.2">
      <c r="A499" s="38"/>
      <c r="B499" s="38"/>
      <c r="C499" s="38"/>
      <c r="D499" s="38"/>
      <c r="E499" s="37"/>
      <c r="F499" s="37"/>
      <c r="G499" s="37"/>
      <c r="H499" s="37"/>
    </row>
    <row r="500" spans="1:8" ht="15" x14ac:dyDescent="0.2">
      <c r="A500" s="38"/>
      <c r="B500" s="38"/>
      <c r="C500" s="38"/>
      <c r="D500" s="38"/>
      <c r="E500" s="37"/>
      <c r="F500" s="37"/>
      <c r="G500" s="37"/>
      <c r="H500" s="37"/>
    </row>
    <row r="501" spans="1:8" ht="15" x14ac:dyDescent="0.2">
      <c r="A501" s="38"/>
      <c r="B501" s="38"/>
      <c r="C501" s="38"/>
      <c r="D501" s="38"/>
      <c r="E501" s="37"/>
      <c r="F501" s="37"/>
      <c r="G501" s="37"/>
      <c r="H501" s="37"/>
    </row>
    <row r="502" spans="1:8" ht="15" x14ac:dyDescent="0.2">
      <c r="A502" s="38"/>
      <c r="B502" s="38"/>
      <c r="C502" s="38"/>
      <c r="D502" s="38"/>
      <c r="E502" s="37"/>
      <c r="F502" s="37"/>
      <c r="G502" s="37"/>
      <c r="H502" s="37"/>
    </row>
    <row r="503" spans="1:8" ht="15" x14ac:dyDescent="0.2">
      <c r="A503" s="38"/>
      <c r="B503" s="38"/>
      <c r="C503" s="38"/>
      <c r="D503" s="38"/>
      <c r="E503" s="37"/>
      <c r="F503" s="37"/>
      <c r="G503" s="37"/>
      <c r="H503" s="37"/>
    </row>
    <row r="504" spans="1:8" ht="15" x14ac:dyDescent="0.2">
      <c r="A504" s="38"/>
      <c r="B504" s="38"/>
      <c r="C504" s="38"/>
      <c r="D504" s="38"/>
      <c r="E504" s="37"/>
      <c r="F504" s="37"/>
      <c r="G504" s="37"/>
      <c r="H504" s="37"/>
    </row>
    <row r="505" spans="1:8" ht="15" x14ac:dyDescent="0.2">
      <c r="A505" s="38"/>
      <c r="B505" s="38"/>
      <c r="C505" s="38"/>
      <c r="D505" s="38"/>
      <c r="E505" s="37"/>
      <c r="F505" s="37"/>
      <c r="G505" s="37"/>
      <c r="H505" s="37"/>
    </row>
    <row r="506" spans="1:8" ht="15" x14ac:dyDescent="0.2">
      <c r="A506" s="38"/>
      <c r="B506" s="38"/>
      <c r="C506" s="38"/>
      <c r="D506" s="38"/>
      <c r="E506" s="37"/>
      <c r="F506" s="37"/>
      <c r="G506" s="37"/>
      <c r="H506" s="37"/>
    </row>
    <row r="507" spans="1:8" ht="15" x14ac:dyDescent="0.2">
      <c r="A507" s="38"/>
      <c r="B507" s="38"/>
      <c r="C507" s="38"/>
      <c r="D507" s="38"/>
      <c r="E507" s="37"/>
      <c r="F507" s="37"/>
      <c r="G507" s="37"/>
      <c r="H507" s="37"/>
    </row>
    <row r="508" spans="1:8" ht="15" x14ac:dyDescent="0.2">
      <c r="A508" s="38"/>
      <c r="B508" s="38"/>
      <c r="C508" s="38"/>
      <c r="D508" s="38"/>
      <c r="E508" s="37"/>
      <c r="F508" s="37"/>
      <c r="G508" s="37"/>
      <c r="H508" s="37"/>
    </row>
    <row r="509" spans="1:8" ht="15" x14ac:dyDescent="0.2">
      <c r="A509" s="38"/>
      <c r="B509" s="38"/>
      <c r="C509" s="38"/>
      <c r="D509" s="38"/>
      <c r="E509" s="37"/>
      <c r="F509" s="37"/>
      <c r="G509" s="37"/>
      <c r="H509" s="37"/>
    </row>
    <row r="510" spans="1:8" ht="15" x14ac:dyDescent="0.2">
      <c r="A510" s="38"/>
      <c r="B510" s="38"/>
      <c r="C510" s="38"/>
      <c r="D510" s="38"/>
      <c r="E510" s="37"/>
      <c r="F510" s="37"/>
      <c r="G510" s="37"/>
      <c r="H510" s="37"/>
    </row>
    <row r="511" spans="1:8" ht="15" x14ac:dyDescent="0.2">
      <c r="A511" s="38"/>
      <c r="B511" s="38"/>
      <c r="C511" s="38"/>
      <c r="D511" s="38"/>
      <c r="E511" s="37"/>
      <c r="F511" s="37"/>
      <c r="G511" s="37"/>
      <c r="H511" s="37"/>
    </row>
    <row r="512" spans="1:8" ht="15" x14ac:dyDescent="0.2">
      <c r="A512" s="38"/>
      <c r="B512" s="38"/>
      <c r="C512" s="38"/>
      <c r="D512" s="38"/>
      <c r="E512" s="37"/>
      <c r="F512" s="37"/>
      <c r="G512" s="37"/>
      <c r="H512" s="37"/>
    </row>
  </sheetData>
  <dataConsolidate/>
  <mergeCells count="2">
    <mergeCell ref="A1:C1"/>
    <mergeCell ref="A3:E3"/>
  </mergeCells>
  <pageMargins left="0.19685039370078741" right="0.19685039370078741" top="0.23622047244094491" bottom="0.23622047244094491" header="3.937007874015748E-2" footer="7.874015748031496E-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7"/>
  <sheetViews>
    <sheetView zoomScale="96" zoomScaleNormal="96" zoomScaleSheetLayoutView="100" workbookViewId="0">
      <pane xSplit="5" ySplit="3" topLeftCell="F6" activePane="bottomRight" state="frozen"/>
      <selection pane="topRight" activeCell="F1" sqref="F1"/>
      <selection pane="bottomLeft" activeCell="A7" sqref="A7"/>
      <selection pane="bottomRight" activeCell="G306" activeCellId="4" sqref="G261:G266 G268 G282:G296 G300 G306"/>
    </sheetView>
  </sheetViews>
  <sheetFormatPr defaultColWidth="9.140625" defaultRowHeight="12.75" x14ac:dyDescent="0.2"/>
  <cols>
    <col min="1" max="1" width="10.42578125" style="173" customWidth="1"/>
    <col min="2" max="2" width="9.7109375" style="173" customWidth="1"/>
    <col min="3" max="3" width="76.5703125" style="173" customWidth="1"/>
    <col min="4" max="4" width="15.7109375" style="173" customWidth="1"/>
    <col min="5" max="5" width="14.85546875" style="173" customWidth="1"/>
    <col min="6" max="6" width="15.85546875" style="173" customWidth="1"/>
    <col min="7" max="7" width="11.42578125" style="173" customWidth="1"/>
    <col min="8" max="8" width="9.140625" style="173"/>
    <col min="9" max="9" width="10.140625" style="173" bestFit="1" customWidth="1"/>
    <col min="10" max="16384" width="9.140625" style="173"/>
  </cols>
  <sheetData>
    <row r="1" spans="1:7" ht="21" customHeight="1" x14ac:dyDescent="0.25">
      <c r="A1" s="168" t="s">
        <v>193</v>
      </c>
      <c r="B1" s="163"/>
      <c r="C1" s="170"/>
      <c r="D1" s="171"/>
      <c r="E1" s="172"/>
      <c r="F1" s="172"/>
      <c r="G1" s="172"/>
    </row>
    <row r="2" spans="1:7" ht="15.75" customHeight="1" x14ac:dyDescent="0.25">
      <c r="A2" s="168"/>
      <c r="B2" s="163"/>
      <c r="C2" s="174"/>
      <c r="E2" s="175"/>
    </row>
    <row r="3" spans="1:7" s="180" customFormat="1" ht="24" customHeight="1" x14ac:dyDescent="0.3">
      <c r="A3" s="176" t="s">
        <v>471</v>
      </c>
      <c r="B3" s="176"/>
      <c r="C3" s="176"/>
      <c r="D3" s="177"/>
      <c r="E3" s="178"/>
      <c r="F3" s="179"/>
      <c r="G3" s="179"/>
    </row>
    <row r="4" spans="1:7" s="38" customFormat="1" ht="12.75" hidden="1" customHeight="1" x14ac:dyDescent="0.25">
      <c r="A4" s="42"/>
      <c r="B4" s="44"/>
      <c r="C4" s="181"/>
      <c r="D4" s="182"/>
      <c r="E4" s="182"/>
      <c r="F4" s="182"/>
      <c r="G4" s="182"/>
    </row>
    <row r="5" spans="1:7" s="38" customFormat="1" ht="12.75" hidden="1" customHeight="1" x14ac:dyDescent="0.25">
      <c r="A5" s="42"/>
      <c r="B5" s="44"/>
      <c r="C5" s="181"/>
      <c r="D5" s="182"/>
      <c r="E5" s="182"/>
      <c r="F5" s="182"/>
      <c r="G5" s="182"/>
    </row>
    <row r="6" spans="1:7" s="38" customFormat="1" ht="15.75" customHeight="1" thickBot="1" x14ac:dyDescent="0.25">
      <c r="B6" s="183"/>
    </row>
    <row r="7" spans="1:7" s="38" customFormat="1" ht="15.75" x14ac:dyDescent="0.25">
      <c r="A7" s="184" t="s">
        <v>56</v>
      </c>
      <c r="B7" s="185" t="s">
        <v>55</v>
      </c>
      <c r="C7" s="184" t="s">
        <v>53</v>
      </c>
      <c r="D7" s="184" t="s">
        <v>52</v>
      </c>
      <c r="E7" s="184" t="s">
        <v>52</v>
      </c>
      <c r="F7" s="88" t="s">
        <v>7</v>
      </c>
      <c r="G7" s="184" t="s">
        <v>194</v>
      </c>
    </row>
    <row r="8" spans="1:7" s="38" customFormat="1" ht="15.75" customHeight="1" thickBot="1" x14ac:dyDescent="0.3">
      <c r="A8" s="186"/>
      <c r="B8" s="187"/>
      <c r="C8" s="188"/>
      <c r="D8" s="189" t="s">
        <v>50</v>
      </c>
      <c r="E8" s="189" t="s">
        <v>49</v>
      </c>
      <c r="F8" s="85" t="s">
        <v>470</v>
      </c>
      <c r="G8" s="189" t="s">
        <v>195</v>
      </c>
    </row>
    <row r="9" spans="1:7" s="38" customFormat="1" ht="16.5" customHeight="1" thickTop="1" x14ac:dyDescent="0.25">
      <c r="A9" s="190">
        <v>20</v>
      </c>
      <c r="B9" s="191"/>
      <c r="C9" s="109" t="s">
        <v>196</v>
      </c>
      <c r="D9" s="128"/>
      <c r="E9" s="127"/>
      <c r="F9" s="123"/>
      <c r="G9" s="128"/>
    </row>
    <row r="10" spans="1:7" s="38" customFormat="1" ht="16.5" customHeight="1" x14ac:dyDescent="0.25">
      <c r="A10" s="190"/>
      <c r="B10" s="191"/>
      <c r="C10" s="109"/>
      <c r="D10" s="128"/>
      <c r="E10" s="127"/>
      <c r="F10" s="123"/>
      <c r="G10" s="128"/>
    </row>
    <row r="11" spans="1:7" s="38" customFormat="1" ht="15" customHeight="1" x14ac:dyDescent="0.25">
      <c r="A11" s="134"/>
      <c r="B11" s="192"/>
      <c r="C11" s="109" t="s">
        <v>197</v>
      </c>
      <c r="D11" s="126"/>
      <c r="E11" s="125"/>
      <c r="F11" s="193"/>
      <c r="G11" s="126"/>
    </row>
    <row r="12" spans="1:7" s="38" customFormat="1" ht="15" x14ac:dyDescent="0.2">
      <c r="A12" s="130"/>
      <c r="B12" s="194">
        <v>2143</v>
      </c>
      <c r="C12" s="131" t="s">
        <v>198</v>
      </c>
      <c r="D12" s="118">
        <v>50</v>
      </c>
      <c r="E12" s="64">
        <v>50</v>
      </c>
      <c r="F12" s="63">
        <v>19.100000000000001</v>
      </c>
      <c r="G12" s="126">
        <f>(F12/E12)*100</f>
        <v>38.200000000000003</v>
      </c>
    </row>
    <row r="13" spans="1:7" s="38" customFormat="1" ht="15" x14ac:dyDescent="0.2">
      <c r="A13" s="130"/>
      <c r="B13" s="194">
        <v>2212</v>
      </c>
      <c r="C13" s="131" t="s">
        <v>199</v>
      </c>
      <c r="D13" s="118">
        <v>50505</v>
      </c>
      <c r="E13" s="64">
        <v>56515.7</v>
      </c>
      <c r="F13" s="63">
        <v>54351.8</v>
      </c>
      <c r="G13" s="126">
        <f t="shared" ref="G13:G42" si="0">(F13/E13)*100</f>
        <v>96.171152440826191</v>
      </c>
    </row>
    <row r="14" spans="1:7" s="38" customFormat="1" ht="15" customHeight="1" x14ac:dyDescent="0.2">
      <c r="A14" s="130"/>
      <c r="B14" s="194">
        <v>2219</v>
      </c>
      <c r="C14" s="131" t="s">
        <v>200</v>
      </c>
      <c r="D14" s="118">
        <v>50484</v>
      </c>
      <c r="E14" s="64">
        <v>78237.7</v>
      </c>
      <c r="F14" s="63">
        <v>64536.7</v>
      </c>
      <c r="G14" s="126">
        <f t="shared" si="0"/>
        <v>82.487982136489194</v>
      </c>
    </row>
    <row r="15" spans="1:7" s="38" customFormat="1" ht="15" x14ac:dyDescent="0.2">
      <c r="A15" s="130"/>
      <c r="B15" s="194">
        <v>2221</v>
      </c>
      <c r="C15" s="131" t="s">
        <v>201</v>
      </c>
      <c r="D15" s="118">
        <v>100</v>
      </c>
      <c r="E15" s="64">
        <v>766</v>
      </c>
      <c r="F15" s="63">
        <v>508.3</v>
      </c>
      <c r="G15" s="126">
        <f t="shared" si="0"/>
        <v>66.357702349869456</v>
      </c>
    </row>
    <row r="16" spans="1:7" s="38" customFormat="1" ht="15" hidden="1" x14ac:dyDescent="0.2">
      <c r="A16" s="130"/>
      <c r="B16" s="194">
        <v>2229</v>
      </c>
      <c r="C16" s="131" t="s">
        <v>202</v>
      </c>
      <c r="D16" s="118">
        <v>0</v>
      </c>
      <c r="E16" s="64">
        <v>0</v>
      </c>
      <c r="F16" s="63">
        <v>0</v>
      </c>
      <c r="G16" s="126" t="e">
        <f t="shared" si="0"/>
        <v>#DIV/0!</v>
      </c>
    </row>
    <row r="17" spans="1:7" s="38" customFormat="1" ht="15" hidden="1" x14ac:dyDescent="0.2">
      <c r="A17" s="130"/>
      <c r="B17" s="194">
        <v>2241</v>
      </c>
      <c r="C17" s="131" t="s">
        <v>203</v>
      </c>
      <c r="D17" s="118">
        <v>0</v>
      </c>
      <c r="E17" s="64">
        <v>0</v>
      </c>
      <c r="F17" s="63">
        <v>0</v>
      </c>
      <c r="G17" s="126" t="e">
        <f t="shared" si="0"/>
        <v>#DIV/0!</v>
      </c>
    </row>
    <row r="18" spans="1:7" s="40" customFormat="1" ht="15.75" hidden="1" x14ac:dyDescent="0.25">
      <c r="A18" s="130"/>
      <c r="B18" s="194">
        <v>2249</v>
      </c>
      <c r="C18" s="131" t="s">
        <v>204</v>
      </c>
      <c r="D18" s="118">
        <v>0</v>
      </c>
      <c r="E18" s="64">
        <v>0</v>
      </c>
      <c r="F18" s="63">
        <v>0</v>
      </c>
      <c r="G18" s="126" t="e">
        <f t="shared" si="0"/>
        <v>#DIV/0!</v>
      </c>
    </row>
    <row r="19" spans="1:7" s="38" customFormat="1" ht="15" x14ac:dyDescent="0.2">
      <c r="A19" s="130"/>
      <c r="B19" s="194">
        <v>2310</v>
      </c>
      <c r="C19" s="131" t="s">
        <v>205</v>
      </c>
      <c r="D19" s="118">
        <v>0</v>
      </c>
      <c r="E19" s="64">
        <v>45</v>
      </c>
      <c r="F19" s="63">
        <v>0</v>
      </c>
      <c r="G19" s="126">
        <f t="shared" si="0"/>
        <v>0</v>
      </c>
    </row>
    <row r="20" spans="1:7" s="38" customFormat="1" ht="15" hidden="1" x14ac:dyDescent="0.2">
      <c r="A20" s="130"/>
      <c r="B20" s="194">
        <v>2321</v>
      </c>
      <c r="C20" s="131" t="s">
        <v>398</v>
      </c>
      <c r="D20" s="118">
        <v>0</v>
      </c>
      <c r="E20" s="64">
        <v>0</v>
      </c>
      <c r="F20" s="63">
        <v>0</v>
      </c>
      <c r="G20" s="126" t="e">
        <f t="shared" si="0"/>
        <v>#DIV/0!</v>
      </c>
    </row>
    <row r="21" spans="1:7" s="40" customFormat="1" ht="15.75" hidden="1" x14ac:dyDescent="0.25">
      <c r="A21" s="130"/>
      <c r="B21" s="194">
        <v>2331</v>
      </c>
      <c r="C21" s="131" t="s">
        <v>206</v>
      </c>
      <c r="D21" s="118">
        <v>0</v>
      </c>
      <c r="E21" s="64">
        <v>0</v>
      </c>
      <c r="F21" s="63">
        <v>0</v>
      </c>
      <c r="G21" s="126" t="e">
        <f t="shared" si="0"/>
        <v>#DIV/0!</v>
      </c>
    </row>
    <row r="22" spans="1:7" s="38" customFormat="1" ht="15" x14ac:dyDescent="0.2">
      <c r="A22" s="130"/>
      <c r="B22" s="194">
        <v>2333</v>
      </c>
      <c r="C22" s="131" t="s">
        <v>505</v>
      </c>
      <c r="D22" s="118">
        <v>0</v>
      </c>
      <c r="E22" s="64">
        <v>157.30000000000001</v>
      </c>
      <c r="F22" s="63">
        <v>157.30000000000001</v>
      </c>
      <c r="G22" s="126">
        <f t="shared" si="0"/>
        <v>100</v>
      </c>
    </row>
    <row r="23" spans="1:7" s="38" customFormat="1" ht="15" x14ac:dyDescent="0.2">
      <c r="A23" s="130"/>
      <c r="B23" s="194">
        <v>3111</v>
      </c>
      <c r="C23" s="195" t="s">
        <v>506</v>
      </c>
      <c r="D23" s="118">
        <v>770</v>
      </c>
      <c r="E23" s="64">
        <v>2073.9</v>
      </c>
      <c r="F23" s="63">
        <v>1979.5</v>
      </c>
      <c r="G23" s="126">
        <f t="shared" si="0"/>
        <v>95.448189401610477</v>
      </c>
    </row>
    <row r="24" spans="1:7" s="38" customFormat="1" ht="15" x14ac:dyDescent="0.2">
      <c r="A24" s="130"/>
      <c r="B24" s="194">
        <v>3113</v>
      </c>
      <c r="C24" s="195" t="s">
        <v>207</v>
      </c>
      <c r="D24" s="118">
        <v>1300</v>
      </c>
      <c r="E24" s="64">
        <v>3647.2</v>
      </c>
      <c r="F24" s="63">
        <v>2646.3</v>
      </c>
      <c r="G24" s="126">
        <f t="shared" si="0"/>
        <v>72.557030050449669</v>
      </c>
    </row>
    <row r="25" spans="1:7" s="40" customFormat="1" ht="15.75" hidden="1" x14ac:dyDescent="0.25">
      <c r="A25" s="130"/>
      <c r="B25" s="194">
        <v>3231</v>
      </c>
      <c r="C25" s="131" t="s">
        <v>208</v>
      </c>
      <c r="D25" s="118">
        <v>0</v>
      </c>
      <c r="E25" s="64">
        <v>0</v>
      </c>
      <c r="F25" s="63">
        <v>0</v>
      </c>
      <c r="G25" s="126" t="e">
        <f t="shared" si="0"/>
        <v>#DIV/0!</v>
      </c>
    </row>
    <row r="26" spans="1:7" s="40" customFormat="1" ht="15.75" x14ac:dyDescent="0.25">
      <c r="A26" s="130"/>
      <c r="B26" s="194">
        <v>3313</v>
      </c>
      <c r="C26" s="131" t="s">
        <v>209</v>
      </c>
      <c r="D26" s="118">
        <v>3000</v>
      </c>
      <c r="E26" s="64">
        <v>3637.5</v>
      </c>
      <c r="F26" s="63">
        <v>3295.2</v>
      </c>
      <c r="G26" s="126">
        <f t="shared" si="0"/>
        <v>90.589690721649475</v>
      </c>
    </row>
    <row r="27" spans="1:7" s="38" customFormat="1" ht="15" hidden="1" x14ac:dyDescent="0.2">
      <c r="A27" s="160"/>
      <c r="B27" s="194">
        <v>3314</v>
      </c>
      <c r="C27" s="195" t="s">
        <v>210</v>
      </c>
      <c r="D27" s="118">
        <v>0</v>
      </c>
      <c r="E27" s="64">
        <v>0</v>
      </c>
      <c r="F27" s="63">
        <v>0</v>
      </c>
      <c r="G27" s="126" t="e">
        <f t="shared" si="0"/>
        <v>#DIV/0!</v>
      </c>
    </row>
    <row r="28" spans="1:7" s="40" customFormat="1" ht="15.75" hidden="1" x14ac:dyDescent="0.25">
      <c r="A28" s="130"/>
      <c r="B28" s="194">
        <v>3319</v>
      </c>
      <c r="C28" s="195" t="s">
        <v>211</v>
      </c>
      <c r="D28" s="118">
        <v>0</v>
      </c>
      <c r="E28" s="64">
        <v>0</v>
      </c>
      <c r="F28" s="63">
        <v>0</v>
      </c>
      <c r="G28" s="126" t="e">
        <f t="shared" si="0"/>
        <v>#DIV/0!</v>
      </c>
    </row>
    <row r="29" spans="1:7" s="38" customFormat="1" ht="15" x14ac:dyDescent="0.2">
      <c r="A29" s="130"/>
      <c r="B29" s="194">
        <v>3322</v>
      </c>
      <c r="C29" s="195" t="s">
        <v>212</v>
      </c>
      <c r="D29" s="118">
        <v>1200</v>
      </c>
      <c r="E29" s="64">
        <v>2237.6999999999998</v>
      </c>
      <c r="F29" s="63">
        <v>316.39999999999998</v>
      </c>
      <c r="G29" s="126">
        <f t="shared" si="0"/>
        <v>14.139518255351478</v>
      </c>
    </row>
    <row r="30" spans="1:7" s="38" customFormat="1" ht="15" x14ac:dyDescent="0.2">
      <c r="A30" s="130"/>
      <c r="B30" s="194">
        <v>3326</v>
      </c>
      <c r="C30" s="195" t="s">
        <v>213</v>
      </c>
      <c r="D30" s="118">
        <v>564</v>
      </c>
      <c r="E30" s="64">
        <v>1666.3</v>
      </c>
      <c r="F30" s="63">
        <v>1354.6</v>
      </c>
      <c r="G30" s="126">
        <f t="shared" si="0"/>
        <v>81.293884654624009</v>
      </c>
    </row>
    <row r="31" spans="1:7" s="40" customFormat="1" ht="15.75" x14ac:dyDescent="0.25">
      <c r="A31" s="130"/>
      <c r="B31" s="194">
        <v>3392</v>
      </c>
      <c r="C31" s="131" t="s">
        <v>399</v>
      </c>
      <c r="D31" s="118">
        <v>2000</v>
      </c>
      <c r="E31" s="64">
        <v>4021.2</v>
      </c>
      <c r="F31" s="63">
        <v>2189.4</v>
      </c>
      <c r="G31" s="126">
        <f t="shared" si="0"/>
        <v>54.446433900328259</v>
      </c>
    </row>
    <row r="32" spans="1:7" s="38" customFormat="1" ht="15" x14ac:dyDescent="0.2">
      <c r="A32" s="130"/>
      <c r="B32" s="194">
        <v>3412</v>
      </c>
      <c r="C32" s="195" t="s">
        <v>214</v>
      </c>
      <c r="D32" s="118">
        <v>8800</v>
      </c>
      <c r="E32" s="64">
        <v>21907.3</v>
      </c>
      <c r="F32" s="63">
        <v>17481.2</v>
      </c>
      <c r="G32" s="126">
        <f t="shared" si="0"/>
        <v>79.796232306126271</v>
      </c>
    </row>
    <row r="33" spans="1:7" s="38" customFormat="1" ht="15" x14ac:dyDescent="0.2">
      <c r="A33" s="130"/>
      <c r="B33" s="194">
        <v>3421</v>
      </c>
      <c r="C33" s="195" t="s">
        <v>215</v>
      </c>
      <c r="D33" s="118">
        <v>245</v>
      </c>
      <c r="E33" s="64">
        <v>472.7</v>
      </c>
      <c r="F33" s="63">
        <v>382.6</v>
      </c>
      <c r="G33" s="126">
        <f t="shared" si="0"/>
        <v>80.939284958747621</v>
      </c>
    </row>
    <row r="34" spans="1:7" s="38" customFormat="1" ht="15" x14ac:dyDescent="0.2">
      <c r="A34" s="130"/>
      <c r="B34" s="194">
        <v>3599</v>
      </c>
      <c r="C34" s="195" t="s">
        <v>263</v>
      </c>
      <c r="D34" s="118">
        <v>0</v>
      </c>
      <c r="E34" s="64">
        <v>14.2</v>
      </c>
      <c r="F34" s="63">
        <v>14.2</v>
      </c>
      <c r="G34" s="126">
        <f t="shared" si="0"/>
        <v>100</v>
      </c>
    </row>
    <row r="35" spans="1:7" s="38" customFormat="1" ht="15" x14ac:dyDescent="0.2">
      <c r="A35" s="130"/>
      <c r="B35" s="194">
        <v>3612</v>
      </c>
      <c r="C35" s="195" t="s">
        <v>216</v>
      </c>
      <c r="D35" s="118">
        <v>150</v>
      </c>
      <c r="E35" s="64">
        <v>181.8</v>
      </c>
      <c r="F35" s="63">
        <v>6.2</v>
      </c>
      <c r="G35" s="126">
        <f t="shared" si="0"/>
        <v>3.4103410341034106</v>
      </c>
    </row>
    <row r="36" spans="1:7" s="38" customFormat="1" ht="15" x14ac:dyDescent="0.2">
      <c r="A36" s="130"/>
      <c r="B36" s="194">
        <v>3613</v>
      </c>
      <c r="C36" s="195" t="s">
        <v>217</v>
      </c>
      <c r="D36" s="118">
        <v>0</v>
      </c>
      <c r="E36" s="64">
        <v>680.1</v>
      </c>
      <c r="F36" s="63">
        <v>456.2</v>
      </c>
      <c r="G36" s="126">
        <f t="shared" si="0"/>
        <v>67.078370827819427</v>
      </c>
    </row>
    <row r="37" spans="1:7" s="38" customFormat="1" ht="15" x14ac:dyDescent="0.2">
      <c r="A37" s="130"/>
      <c r="B37" s="194">
        <v>3631</v>
      </c>
      <c r="C37" s="195" t="s">
        <v>218</v>
      </c>
      <c r="D37" s="118">
        <v>4504</v>
      </c>
      <c r="E37" s="64">
        <v>7941.3</v>
      </c>
      <c r="F37" s="63">
        <v>7014.7</v>
      </c>
      <c r="G37" s="126">
        <f t="shared" si="0"/>
        <v>88.331885207711579</v>
      </c>
    </row>
    <row r="38" spans="1:7" s="40" customFormat="1" ht="15.75" x14ac:dyDescent="0.25">
      <c r="A38" s="130"/>
      <c r="B38" s="194">
        <v>3632</v>
      </c>
      <c r="C38" s="131" t="s">
        <v>219</v>
      </c>
      <c r="D38" s="118">
        <v>51820</v>
      </c>
      <c r="E38" s="64">
        <v>50886.7</v>
      </c>
      <c r="F38" s="63">
        <v>43346.1</v>
      </c>
      <c r="G38" s="126">
        <f t="shared" si="0"/>
        <v>85.181589688464769</v>
      </c>
    </row>
    <row r="39" spans="1:7" s="38" customFormat="1" ht="15" x14ac:dyDescent="0.2">
      <c r="A39" s="130"/>
      <c r="B39" s="194">
        <v>3635</v>
      </c>
      <c r="C39" s="195" t="s">
        <v>220</v>
      </c>
      <c r="D39" s="118">
        <v>3734</v>
      </c>
      <c r="E39" s="64">
        <v>905</v>
      </c>
      <c r="F39" s="63">
        <v>599.70000000000005</v>
      </c>
      <c r="G39" s="126">
        <f t="shared" si="0"/>
        <v>66.265193370165747</v>
      </c>
    </row>
    <row r="40" spans="1:7" s="40" customFormat="1" ht="15.75" hidden="1" x14ac:dyDescent="0.25">
      <c r="A40" s="130"/>
      <c r="B40" s="194">
        <v>3639</v>
      </c>
      <c r="C40" s="131" t="s">
        <v>221</v>
      </c>
      <c r="D40" s="118">
        <v>0</v>
      </c>
      <c r="E40" s="64">
        <v>0</v>
      </c>
      <c r="F40" s="63">
        <v>0</v>
      </c>
      <c r="G40" s="126" t="e">
        <f t="shared" si="0"/>
        <v>#DIV/0!</v>
      </c>
    </row>
    <row r="41" spans="1:7" s="38" customFormat="1" ht="15" x14ac:dyDescent="0.2">
      <c r="A41" s="130"/>
      <c r="B41" s="194">
        <v>3699</v>
      </c>
      <c r="C41" s="195" t="s">
        <v>222</v>
      </c>
      <c r="D41" s="118">
        <v>398</v>
      </c>
      <c r="E41" s="64">
        <v>912.4</v>
      </c>
      <c r="F41" s="63">
        <v>625.6</v>
      </c>
      <c r="G41" s="126">
        <f t="shared" si="0"/>
        <v>68.566418237615096</v>
      </c>
    </row>
    <row r="42" spans="1:7" s="38" customFormat="1" ht="15" x14ac:dyDescent="0.2">
      <c r="A42" s="130"/>
      <c r="B42" s="194">
        <v>3722</v>
      </c>
      <c r="C42" s="195" t="s">
        <v>223</v>
      </c>
      <c r="D42" s="118">
        <v>22174</v>
      </c>
      <c r="E42" s="64">
        <v>22686.400000000001</v>
      </c>
      <c r="F42" s="63">
        <v>18903.400000000001</v>
      </c>
      <c r="G42" s="126">
        <f t="shared" si="0"/>
        <v>83.324811340715144</v>
      </c>
    </row>
    <row r="43" spans="1:7" s="40" customFormat="1" ht="15.75" hidden="1" x14ac:dyDescent="0.25">
      <c r="A43" s="130"/>
      <c r="B43" s="194">
        <v>3725</v>
      </c>
      <c r="C43" s="131" t="s">
        <v>400</v>
      </c>
      <c r="D43" s="118">
        <v>0</v>
      </c>
      <c r="E43" s="64">
        <v>0</v>
      </c>
      <c r="F43" s="63">
        <v>0</v>
      </c>
      <c r="G43" s="126" t="e">
        <f>(#REF!/E43)*100</f>
        <v>#REF!</v>
      </c>
    </row>
    <row r="44" spans="1:7" s="40" customFormat="1" ht="15.75" x14ac:dyDescent="0.25">
      <c r="A44" s="130"/>
      <c r="B44" s="194">
        <v>3726</v>
      </c>
      <c r="C44" s="131" t="s">
        <v>224</v>
      </c>
      <c r="D44" s="118">
        <v>0</v>
      </c>
      <c r="E44" s="64">
        <v>2.1</v>
      </c>
      <c r="F44" s="63">
        <v>2</v>
      </c>
      <c r="G44" s="126">
        <f t="shared" ref="G44:G58" si="1">(F44/E44)*100</f>
        <v>95.238095238095227</v>
      </c>
    </row>
    <row r="45" spans="1:7" s="40" customFormat="1" ht="15.75" x14ac:dyDescent="0.25">
      <c r="A45" s="130"/>
      <c r="B45" s="194">
        <v>3733</v>
      </c>
      <c r="C45" s="131" t="s">
        <v>225</v>
      </c>
      <c r="D45" s="118">
        <v>40</v>
      </c>
      <c r="E45" s="64">
        <v>40</v>
      </c>
      <c r="F45" s="63">
        <v>23.2</v>
      </c>
      <c r="G45" s="126">
        <f t="shared" si="1"/>
        <v>57.999999999999993</v>
      </c>
    </row>
    <row r="46" spans="1:7" s="40" customFormat="1" ht="15.75" x14ac:dyDescent="0.25">
      <c r="A46" s="130"/>
      <c r="B46" s="194">
        <v>3744</v>
      </c>
      <c r="C46" s="131" t="s">
        <v>226</v>
      </c>
      <c r="D46" s="118">
        <v>1314</v>
      </c>
      <c r="E46" s="64">
        <v>1314</v>
      </c>
      <c r="F46" s="63">
        <v>0</v>
      </c>
      <c r="G46" s="126">
        <f t="shared" si="1"/>
        <v>0</v>
      </c>
    </row>
    <row r="47" spans="1:7" s="40" customFormat="1" ht="15.75" x14ac:dyDescent="0.25">
      <c r="A47" s="130"/>
      <c r="B47" s="194">
        <v>3745</v>
      </c>
      <c r="C47" s="131" t="s">
        <v>227</v>
      </c>
      <c r="D47" s="118">
        <v>23045</v>
      </c>
      <c r="E47" s="64">
        <v>26485.8</v>
      </c>
      <c r="F47" s="63">
        <v>23439.599999999999</v>
      </c>
      <c r="G47" s="126">
        <f t="shared" si="1"/>
        <v>88.498742722515459</v>
      </c>
    </row>
    <row r="48" spans="1:7" s="40" customFormat="1" ht="15.75" x14ac:dyDescent="0.25">
      <c r="A48" s="130"/>
      <c r="B48" s="194">
        <v>4349</v>
      </c>
      <c r="C48" s="131" t="s">
        <v>452</v>
      </c>
      <c r="D48" s="118">
        <v>250</v>
      </c>
      <c r="E48" s="64">
        <v>1140.3</v>
      </c>
      <c r="F48" s="63">
        <v>183.9</v>
      </c>
      <c r="G48" s="126">
        <f t="shared" si="1"/>
        <v>16.127334911865297</v>
      </c>
    </row>
    <row r="49" spans="1:7" s="40" customFormat="1" ht="15.75" x14ac:dyDescent="0.25">
      <c r="A49" s="160"/>
      <c r="B49" s="194">
        <v>4351</v>
      </c>
      <c r="C49" s="195" t="s">
        <v>401</v>
      </c>
      <c r="D49" s="118">
        <v>925</v>
      </c>
      <c r="E49" s="64">
        <v>825.5</v>
      </c>
      <c r="F49" s="63">
        <v>523</v>
      </c>
      <c r="G49" s="126">
        <f t="shared" si="1"/>
        <v>63.355542095699576</v>
      </c>
    </row>
    <row r="50" spans="1:7" s="40" customFormat="1" ht="15" customHeight="1" x14ac:dyDescent="0.25">
      <c r="A50" s="160"/>
      <c r="B50" s="194">
        <v>4357</v>
      </c>
      <c r="C50" s="195" t="s">
        <v>228</v>
      </c>
      <c r="D50" s="118">
        <v>6933</v>
      </c>
      <c r="E50" s="64">
        <v>14770</v>
      </c>
      <c r="F50" s="63">
        <v>9825.7999999999993</v>
      </c>
      <c r="G50" s="126">
        <f t="shared" si="1"/>
        <v>66.525389302640477</v>
      </c>
    </row>
    <row r="51" spans="1:7" s="40" customFormat="1" ht="12.75" hidden="1" customHeight="1" x14ac:dyDescent="0.25">
      <c r="A51" s="130"/>
      <c r="B51" s="194">
        <v>4359</v>
      </c>
      <c r="C51" s="195" t="s">
        <v>428</v>
      </c>
      <c r="D51" s="118">
        <v>0</v>
      </c>
      <c r="E51" s="64">
        <v>0</v>
      </c>
      <c r="F51" s="63">
        <v>0</v>
      </c>
      <c r="G51" s="126" t="e">
        <f t="shared" si="1"/>
        <v>#DIV/0!</v>
      </c>
    </row>
    <row r="52" spans="1:7" s="40" customFormat="1" ht="15.75" x14ac:dyDescent="0.25">
      <c r="A52" s="160"/>
      <c r="B52" s="194">
        <v>4374</v>
      </c>
      <c r="C52" s="195" t="s">
        <v>229</v>
      </c>
      <c r="D52" s="118">
        <v>0</v>
      </c>
      <c r="E52" s="64">
        <v>44</v>
      </c>
      <c r="F52" s="63">
        <v>43.9</v>
      </c>
      <c r="G52" s="126">
        <f t="shared" si="1"/>
        <v>99.772727272727266</v>
      </c>
    </row>
    <row r="53" spans="1:7" s="38" customFormat="1" ht="15" x14ac:dyDescent="0.2">
      <c r="A53" s="160"/>
      <c r="B53" s="194">
        <v>5311</v>
      </c>
      <c r="C53" s="195" t="s">
        <v>230</v>
      </c>
      <c r="D53" s="118">
        <v>1800</v>
      </c>
      <c r="E53" s="64">
        <v>2243.4</v>
      </c>
      <c r="F53" s="63">
        <v>2243.3000000000002</v>
      </c>
      <c r="G53" s="126">
        <f t="shared" si="1"/>
        <v>99.995542480164048</v>
      </c>
    </row>
    <row r="54" spans="1:7" s="38" customFormat="1" ht="16.5" customHeight="1" x14ac:dyDescent="0.2">
      <c r="A54" s="160"/>
      <c r="B54" s="194">
        <v>5512</v>
      </c>
      <c r="C54" s="195" t="s">
        <v>403</v>
      </c>
      <c r="D54" s="118">
        <v>0</v>
      </c>
      <c r="E54" s="64">
        <v>2.2000000000000002</v>
      </c>
      <c r="F54" s="63">
        <v>2.2000000000000002</v>
      </c>
      <c r="G54" s="126">
        <f t="shared" si="1"/>
        <v>100</v>
      </c>
    </row>
    <row r="55" spans="1:7" s="38" customFormat="1" ht="15" x14ac:dyDescent="0.2">
      <c r="A55" s="160"/>
      <c r="B55" s="194">
        <v>6171</v>
      </c>
      <c r="C55" s="195" t="s">
        <v>301</v>
      </c>
      <c r="D55" s="118">
        <v>1500</v>
      </c>
      <c r="E55" s="64">
        <v>3449.2</v>
      </c>
      <c r="F55" s="63">
        <v>1962</v>
      </c>
      <c r="G55" s="126">
        <f t="shared" si="1"/>
        <v>56.882755421547024</v>
      </c>
    </row>
    <row r="56" spans="1:7" s="38" customFormat="1" ht="15" hidden="1" x14ac:dyDescent="0.2">
      <c r="A56" s="160"/>
      <c r="B56" s="194">
        <v>6399</v>
      </c>
      <c r="C56" s="195" t="s">
        <v>231</v>
      </c>
      <c r="D56" s="118">
        <v>0</v>
      </c>
      <c r="E56" s="64">
        <v>0</v>
      </c>
      <c r="F56" s="63">
        <v>0</v>
      </c>
      <c r="G56" s="126" t="e">
        <f t="shared" si="1"/>
        <v>#DIV/0!</v>
      </c>
    </row>
    <row r="57" spans="1:7" s="38" customFormat="1" ht="15" x14ac:dyDescent="0.2">
      <c r="A57" s="160"/>
      <c r="B57" s="194">
        <v>6402</v>
      </c>
      <c r="C57" s="195" t="s">
        <v>402</v>
      </c>
      <c r="D57" s="118">
        <v>0</v>
      </c>
      <c r="E57" s="64">
        <v>738.4</v>
      </c>
      <c r="F57" s="63">
        <v>738.4</v>
      </c>
      <c r="G57" s="126">
        <f t="shared" si="1"/>
        <v>100</v>
      </c>
    </row>
    <row r="58" spans="1:7" s="38" customFormat="1" ht="15" x14ac:dyDescent="0.2">
      <c r="A58" s="160"/>
      <c r="B58" s="194">
        <v>6409</v>
      </c>
      <c r="C58" s="195" t="s">
        <v>489</v>
      </c>
      <c r="D58" s="118">
        <v>3000</v>
      </c>
      <c r="E58" s="64">
        <v>0</v>
      </c>
      <c r="F58" s="63">
        <v>0</v>
      </c>
      <c r="G58" s="126" t="e">
        <f t="shared" si="1"/>
        <v>#DIV/0!</v>
      </c>
    </row>
    <row r="59" spans="1:7" s="40" customFormat="1" ht="16.5" thickBot="1" x14ac:dyDescent="0.3">
      <c r="A59" s="130"/>
      <c r="B59" s="194"/>
      <c r="C59" s="131"/>
      <c r="D59" s="126"/>
      <c r="E59" s="125"/>
      <c r="F59" s="193"/>
      <c r="G59" s="126"/>
    </row>
    <row r="60" spans="1:7" s="174" customFormat="1" ht="16.5" hidden="1" customHeight="1" x14ac:dyDescent="0.25">
      <c r="A60" s="119"/>
      <c r="B60" s="200"/>
      <c r="C60" s="132" t="s">
        <v>232</v>
      </c>
      <c r="D60" s="201" t="e">
        <f>SUM(#REF!+#REF!+#REF!+#REF!)</f>
        <v>#REF!</v>
      </c>
      <c r="E60" s="202" t="e">
        <f>SUM(#REF!+92+#REF!+#REF!)</f>
        <v>#REF!</v>
      </c>
      <c r="F60" s="203" t="e">
        <f>SUM(#REF!+#REF!+#REF!+#REF!)</f>
        <v>#REF!</v>
      </c>
      <c r="G60" s="126" t="e">
        <f>(#REF!/E60)*100</f>
        <v>#REF!</v>
      </c>
    </row>
    <row r="61" spans="1:7" s="40" customFormat="1" ht="15.75" hidden="1" customHeight="1" x14ac:dyDescent="0.25">
      <c r="A61" s="130"/>
      <c r="B61" s="194"/>
      <c r="C61" s="131"/>
      <c r="D61" s="126"/>
      <c r="E61" s="125"/>
      <c r="F61" s="193"/>
      <c r="G61" s="126"/>
    </row>
    <row r="62" spans="1:7" s="40" customFormat="1" ht="12.75" hidden="1" customHeight="1" thickBot="1" x14ac:dyDescent="0.3">
      <c r="A62" s="204"/>
      <c r="B62" s="205"/>
      <c r="C62" s="206"/>
      <c r="D62" s="207"/>
      <c r="E62" s="208"/>
      <c r="F62" s="209"/>
      <c r="G62" s="207"/>
    </row>
    <row r="63" spans="1:7" s="38" customFormat="1" ht="18.75" customHeight="1" thickTop="1" thickBot="1" x14ac:dyDescent="0.3">
      <c r="A63" s="210"/>
      <c r="B63" s="211"/>
      <c r="C63" s="212" t="s">
        <v>233</v>
      </c>
      <c r="D63" s="213">
        <f t="shared" ref="D63:F63" si="2">SUM(D12:D59)</f>
        <v>240605</v>
      </c>
      <c r="E63" s="213">
        <f t="shared" si="2"/>
        <v>310698.30000000005</v>
      </c>
      <c r="F63" s="215">
        <f t="shared" si="2"/>
        <v>259171.80000000008</v>
      </c>
      <c r="G63" s="126">
        <f>(F63/E63)*100</f>
        <v>83.415905397615646</v>
      </c>
    </row>
    <row r="64" spans="1:7" s="40" customFormat="1" ht="16.5" customHeight="1" x14ac:dyDescent="0.25">
      <c r="A64" s="181"/>
      <c r="B64" s="216"/>
      <c r="C64" s="181"/>
      <c r="D64" s="182"/>
      <c r="E64" s="217"/>
      <c r="F64" s="172"/>
      <c r="G64" s="172"/>
    </row>
    <row r="65" spans="1:7" s="38" customFormat="1" ht="12.75" hidden="1" customHeight="1" x14ac:dyDescent="0.25">
      <c r="A65" s="42"/>
      <c r="B65" s="44"/>
      <c r="C65" s="181"/>
      <c r="D65" s="182"/>
      <c r="E65" s="182"/>
      <c r="F65" s="182"/>
      <c r="G65" s="182"/>
    </row>
    <row r="66" spans="1:7" s="38" customFormat="1" ht="12.75" hidden="1" customHeight="1" x14ac:dyDescent="0.25">
      <c r="A66" s="42"/>
      <c r="B66" s="44"/>
      <c r="C66" s="181"/>
      <c r="D66" s="182"/>
      <c r="E66" s="182"/>
      <c r="F66" s="182"/>
      <c r="G66" s="182"/>
    </row>
    <row r="67" spans="1:7" s="38" customFormat="1" ht="12.75" hidden="1" customHeight="1" x14ac:dyDescent="0.25">
      <c r="A67" s="42"/>
      <c r="B67" s="44"/>
      <c r="C67" s="181"/>
      <c r="D67" s="182"/>
      <c r="E67" s="182"/>
      <c r="F67" s="182"/>
      <c r="G67" s="182"/>
    </row>
    <row r="68" spans="1:7" s="38" customFormat="1" ht="12.75" hidden="1" customHeight="1" x14ac:dyDescent="0.25">
      <c r="A68" s="42"/>
      <c r="B68" s="44"/>
      <c r="C68" s="181"/>
      <c r="D68" s="182"/>
      <c r="E68" s="182"/>
      <c r="F68" s="182"/>
      <c r="G68" s="182"/>
    </row>
    <row r="69" spans="1:7" s="38" customFormat="1" ht="12.75" hidden="1" customHeight="1" x14ac:dyDescent="0.25">
      <c r="A69" s="42"/>
      <c r="B69" s="44"/>
      <c r="C69" s="181"/>
      <c r="D69" s="182"/>
      <c r="E69" s="182"/>
      <c r="F69" s="182"/>
      <c r="G69" s="182"/>
    </row>
    <row r="70" spans="1:7" s="38" customFormat="1" ht="12.75" hidden="1" customHeight="1" x14ac:dyDescent="0.25">
      <c r="A70" s="42"/>
      <c r="B70" s="44"/>
      <c r="C70" s="181"/>
      <c r="D70" s="182"/>
      <c r="E70" s="182"/>
      <c r="F70" s="182"/>
      <c r="G70" s="182"/>
    </row>
    <row r="71" spans="1:7" s="38" customFormat="1" ht="15.75" customHeight="1" thickBot="1" x14ac:dyDescent="0.3">
      <c r="A71" s="42"/>
      <c r="B71" s="44"/>
      <c r="C71" s="181"/>
      <c r="D71" s="182"/>
      <c r="E71" s="179"/>
      <c r="F71" s="179"/>
      <c r="G71" s="179"/>
    </row>
    <row r="72" spans="1:7" s="38" customFormat="1" ht="15.75" x14ac:dyDescent="0.25">
      <c r="A72" s="184" t="s">
        <v>56</v>
      </c>
      <c r="B72" s="185" t="s">
        <v>55</v>
      </c>
      <c r="C72" s="184" t="s">
        <v>53</v>
      </c>
      <c r="D72" s="184" t="s">
        <v>52</v>
      </c>
      <c r="E72" s="184" t="s">
        <v>52</v>
      </c>
      <c r="F72" s="88" t="s">
        <v>7</v>
      </c>
      <c r="G72" s="184" t="s">
        <v>194</v>
      </c>
    </row>
    <row r="73" spans="1:7" s="38" customFormat="1" ht="15.75" customHeight="1" thickBot="1" x14ac:dyDescent="0.3">
      <c r="A73" s="186"/>
      <c r="B73" s="187"/>
      <c r="C73" s="188"/>
      <c r="D73" s="189" t="s">
        <v>50</v>
      </c>
      <c r="E73" s="189" t="s">
        <v>49</v>
      </c>
      <c r="F73" s="85" t="s">
        <v>470</v>
      </c>
      <c r="G73" s="189" t="s">
        <v>195</v>
      </c>
    </row>
    <row r="74" spans="1:7" s="38" customFormat="1" ht="16.5" customHeight="1" thickTop="1" x14ac:dyDescent="0.25">
      <c r="A74" s="190">
        <v>30</v>
      </c>
      <c r="B74" s="190"/>
      <c r="C74" s="119" t="s">
        <v>165</v>
      </c>
      <c r="D74" s="128"/>
      <c r="E74" s="127"/>
      <c r="F74" s="123"/>
      <c r="G74" s="128"/>
    </row>
    <row r="75" spans="1:7" s="38" customFormat="1" ht="16.5" customHeight="1" x14ac:dyDescent="0.25">
      <c r="A75" s="218"/>
      <c r="B75" s="218"/>
      <c r="C75" s="119"/>
      <c r="D75" s="126"/>
      <c r="E75" s="125"/>
      <c r="F75" s="193"/>
      <c r="G75" s="126"/>
    </row>
    <row r="76" spans="1:7" s="38" customFormat="1" ht="15" x14ac:dyDescent="0.2">
      <c r="A76" s="130"/>
      <c r="B76" s="197">
        <v>3341</v>
      </c>
      <c r="C76" s="42" t="s">
        <v>234</v>
      </c>
      <c r="D76" s="118">
        <v>30</v>
      </c>
      <c r="E76" s="64">
        <v>30</v>
      </c>
      <c r="F76" s="193">
        <v>0</v>
      </c>
      <c r="G76" s="126">
        <f t="shared" ref="G76:G91" si="3">(F76/E76)*100</f>
        <v>0</v>
      </c>
    </row>
    <row r="77" spans="1:7" s="38" customFormat="1" ht="15.75" customHeight="1" x14ac:dyDescent="0.2">
      <c r="A77" s="130"/>
      <c r="B77" s="197">
        <v>3349</v>
      </c>
      <c r="C77" s="131" t="s">
        <v>235</v>
      </c>
      <c r="D77" s="118">
        <v>870</v>
      </c>
      <c r="E77" s="64">
        <v>870</v>
      </c>
      <c r="F77" s="193">
        <v>657.6</v>
      </c>
      <c r="G77" s="126">
        <f t="shared" si="3"/>
        <v>75.586206896551715</v>
      </c>
    </row>
    <row r="78" spans="1:7" s="38" customFormat="1" ht="15.75" customHeight="1" x14ac:dyDescent="0.2">
      <c r="A78" s="130"/>
      <c r="B78" s="197">
        <v>5212</v>
      </c>
      <c r="C78" s="130" t="s">
        <v>236</v>
      </c>
      <c r="D78" s="118">
        <v>100</v>
      </c>
      <c r="E78" s="64">
        <v>100</v>
      </c>
      <c r="F78" s="193">
        <v>0</v>
      </c>
      <c r="G78" s="126">
        <f t="shared" si="3"/>
        <v>0</v>
      </c>
    </row>
    <row r="79" spans="1:7" s="38" customFormat="1" ht="15.75" customHeight="1" x14ac:dyDescent="0.2">
      <c r="A79" s="130"/>
      <c r="B79" s="197">
        <v>5272</v>
      </c>
      <c r="C79" s="130" t="s">
        <v>237</v>
      </c>
      <c r="D79" s="118">
        <v>150</v>
      </c>
      <c r="E79" s="64">
        <v>150</v>
      </c>
      <c r="F79" s="193">
        <v>0</v>
      </c>
      <c r="G79" s="126">
        <f t="shared" si="3"/>
        <v>0</v>
      </c>
    </row>
    <row r="80" spans="1:7" s="38" customFormat="1" ht="15.75" customHeight="1" x14ac:dyDescent="0.2">
      <c r="A80" s="130"/>
      <c r="B80" s="197">
        <v>5279</v>
      </c>
      <c r="C80" s="130" t="s">
        <v>238</v>
      </c>
      <c r="D80" s="118">
        <v>100</v>
      </c>
      <c r="E80" s="64">
        <v>100</v>
      </c>
      <c r="F80" s="193">
        <v>0</v>
      </c>
      <c r="G80" s="126">
        <f t="shared" si="3"/>
        <v>0</v>
      </c>
    </row>
    <row r="81" spans="1:7" s="38" customFormat="1" ht="15.75" hidden="1" customHeight="1" x14ac:dyDescent="0.2">
      <c r="A81" s="130"/>
      <c r="B81" s="197">
        <v>5311</v>
      </c>
      <c r="C81" s="130" t="s">
        <v>443</v>
      </c>
      <c r="D81" s="118">
        <v>0</v>
      </c>
      <c r="E81" s="64">
        <v>0</v>
      </c>
      <c r="F81" s="193">
        <v>0</v>
      </c>
      <c r="G81" s="126" t="e">
        <f t="shared" si="3"/>
        <v>#DIV/0!</v>
      </c>
    </row>
    <row r="82" spans="1:7" s="38" customFormat="1" ht="15" x14ac:dyDescent="0.2">
      <c r="A82" s="130"/>
      <c r="B82" s="197">
        <v>5512</v>
      </c>
      <c r="C82" s="42" t="s">
        <v>239</v>
      </c>
      <c r="D82" s="118">
        <v>1383</v>
      </c>
      <c r="E82" s="64">
        <v>1652.1</v>
      </c>
      <c r="F82" s="193">
        <v>1178.2</v>
      </c>
      <c r="G82" s="126">
        <f t="shared" si="3"/>
        <v>71.315295684280628</v>
      </c>
    </row>
    <row r="83" spans="1:7" s="38" customFormat="1" ht="15.75" customHeight="1" x14ac:dyDescent="0.2">
      <c r="A83" s="130"/>
      <c r="B83" s="197">
        <v>6112</v>
      </c>
      <c r="C83" s="131" t="s">
        <v>240</v>
      </c>
      <c r="D83" s="118">
        <v>7731</v>
      </c>
      <c r="E83" s="64">
        <v>7731</v>
      </c>
      <c r="F83" s="193">
        <v>6245.2</v>
      </c>
      <c r="G83" s="126">
        <f t="shared" si="3"/>
        <v>80.781270210839466</v>
      </c>
    </row>
    <row r="84" spans="1:7" s="38" customFormat="1" ht="15.75" hidden="1" customHeight="1" x14ac:dyDescent="0.2">
      <c r="A84" s="130"/>
      <c r="B84" s="197">
        <v>6114</v>
      </c>
      <c r="C84" s="131" t="s">
        <v>241</v>
      </c>
      <c r="D84" s="118">
        <v>0</v>
      </c>
      <c r="E84" s="64">
        <v>0</v>
      </c>
      <c r="F84" s="193">
        <v>0</v>
      </c>
      <c r="G84" s="126" t="e">
        <f t="shared" si="3"/>
        <v>#DIV/0!</v>
      </c>
    </row>
    <row r="85" spans="1:7" s="38" customFormat="1" ht="15.75" customHeight="1" x14ac:dyDescent="0.2">
      <c r="A85" s="130"/>
      <c r="B85" s="197">
        <v>6115</v>
      </c>
      <c r="C85" s="131" t="s">
        <v>242</v>
      </c>
      <c r="D85" s="118">
        <v>0</v>
      </c>
      <c r="E85" s="64">
        <v>1005</v>
      </c>
      <c r="F85" s="193">
        <v>879.5</v>
      </c>
      <c r="G85" s="126">
        <f t="shared" si="3"/>
        <v>87.512437810945272</v>
      </c>
    </row>
    <row r="86" spans="1:7" s="38" customFormat="1" ht="15.75" hidden="1" customHeight="1" x14ac:dyDescent="0.2">
      <c r="A86" s="130"/>
      <c r="B86" s="197">
        <v>6117</v>
      </c>
      <c r="C86" s="131" t="s">
        <v>243</v>
      </c>
      <c r="D86" s="118">
        <v>0</v>
      </c>
      <c r="E86" s="64">
        <v>0</v>
      </c>
      <c r="F86" s="193">
        <v>0</v>
      </c>
      <c r="G86" s="126" t="e">
        <f t="shared" si="3"/>
        <v>#DIV/0!</v>
      </c>
    </row>
    <row r="87" spans="1:7" s="38" customFormat="1" ht="15.75" customHeight="1" x14ac:dyDescent="0.2">
      <c r="A87" s="130"/>
      <c r="B87" s="197">
        <v>6118</v>
      </c>
      <c r="C87" s="131" t="s">
        <v>244</v>
      </c>
      <c r="D87" s="118">
        <v>0</v>
      </c>
      <c r="E87" s="64">
        <v>577.20000000000005</v>
      </c>
      <c r="F87" s="193">
        <v>508.9</v>
      </c>
      <c r="G87" s="126">
        <f t="shared" si="3"/>
        <v>88.167013167013152</v>
      </c>
    </row>
    <row r="88" spans="1:7" s="38" customFormat="1" ht="15.75" hidden="1" customHeight="1" x14ac:dyDescent="0.2">
      <c r="A88" s="130"/>
      <c r="B88" s="197">
        <v>6149</v>
      </c>
      <c r="C88" s="131" t="s">
        <v>245</v>
      </c>
      <c r="D88" s="118">
        <v>0</v>
      </c>
      <c r="E88" s="64">
        <v>0</v>
      </c>
      <c r="F88" s="193">
        <v>0</v>
      </c>
      <c r="G88" s="126" t="e">
        <f t="shared" si="3"/>
        <v>#DIV/0!</v>
      </c>
    </row>
    <row r="89" spans="1:7" s="38" customFormat="1" ht="17.25" customHeight="1" x14ac:dyDescent="0.2">
      <c r="A89" s="197"/>
      <c r="B89" s="197">
        <v>6171</v>
      </c>
      <c r="C89" s="131" t="s">
        <v>246</v>
      </c>
      <c r="D89" s="118">
        <v>135476</v>
      </c>
      <c r="E89" s="64">
        <v>137643.6</v>
      </c>
      <c r="F89" s="193">
        <v>114759.5</v>
      </c>
      <c r="G89" s="126">
        <f t="shared" si="3"/>
        <v>83.374381373343908</v>
      </c>
    </row>
    <row r="90" spans="1:7" s="38" customFormat="1" ht="17.25" customHeight="1" x14ac:dyDescent="0.2">
      <c r="A90" s="197"/>
      <c r="B90" s="197">
        <v>6402</v>
      </c>
      <c r="C90" s="131" t="s">
        <v>247</v>
      </c>
      <c r="D90" s="118">
        <v>0</v>
      </c>
      <c r="E90" s="64">
        <v>340.9</v>
      </c>
      <c r="F90" s="193">
        <v>340.7</v>
      </c>
      <c r="G90" s="126">
        <f t="shared" si="3"/>
        <v>99.941331768847178</v>
      </c>
    </row>
    <row r="91" spans="1:7" s="38" customFormat="1" ht="15" x14ac:dyDescent="0.2">
      <c r="A91" s="130"/>
      <c r="B91" s="194">
        <v>6409</v>
      </c>
      <c r="C91" s="130" t="s">
        <v>491</v>
      </c>
      <c r="D91" s="118">
        <v>0</v>
      </c>
      <c r="E91" s="64">
        <v>1.2</v>
      </c>
      <c r="F91" s="63">
        <v>3.7</v>
      </c>
      <c r="G91" s="126">
        <f t="shared" si="3"/>
        <v>308.33333333333337</v>
      </c>
    </row>
    <row r="92" spans="1:7" s="38" customFormat="1" ht="15.75" customHeight="1" thickBot="1" x14ac:dyDescent="0.3">
      <c r="A92" s="221"/>
      <c r="B92" s="222"/>
      <c r="C92" s="223"/>
      <c r="D92" s="219"/>
      <c r="E92" s="220"/>
      <c r="F92" s="224"/>
      <c r="G92" s="219"/>
    </row>
    <row r="93" spans="1:7" s="38" customFormat="1" ht="18.75" customHeight="1" thickTop="1" thickBot="1" x14ac:dyDescent="0.3">
      <c r="A93" s="210"/>
      <c r="B93" s="225"/>
      <c r="C93" s="226" t="s">
        <v>490</v>
      </c>
      <c r="D93" s="213">
        <f t="shared" ref="D93:F93" si="4">SUM(D76:D92)</f>
        <v>145840</v>
      </c>
      <c r="E93" s="214">
        <f t="shared" si="4"/>
        <v>150201</v>
      </c>
      <c r="F93" s="215">
        <f t="shared" si="4"/>
        <v>124573.29999999999</v>
      </c>
      <c r="G93" s="126">
        <f>(F93/E93)*100</f>
        <v>82.937730108321503</v>
      </c>
    </row>
    <row r="94" spans="1:7" s="38" customFormat="1" ht="15.75" customHeight="1" x14ac:dyDescent="0.25">
      <c r="A94" s="42"/>
      <c r="B94" s="44"/>
      <c r="C94" s="181"/>
      <c r="D94" s="182"/>
      <c r="E94" s="227"/>
      <c r="F94" s="182"/>
      <c r="G94" s="182"/>
    </row>
    <row r="95" spans="1:7" s="38" customFormat="1" ht="12.75" hidden="1" customHeight="1" x14ac:dyDescent="0.25">
      <c r="A95" s="42"/>
      <c r="B95" s="44"/>
      <c r="C95" s="181"/>
      <c r="D95" s="182"/>
      <c r="E95" s="182"/>
      <c r="F95" s="182"/>
      <c r="G95" s="182"/>
    </row>
    <row r="96" spans="1:7" s="38" customFormat="1" ht="12.75" hidden="1" customHeight="1" x14ac:dyDescent="0.25">
      <c r="A96" s="42"/>
      <c r="B96" s="44"/>
      <c r="C96" s="181"/>
      <c r="D96" s="182"/>
      <c r="E96" s="182"/>
      <c r="F96" s="182"/>
      <c r="G96" s="182"/>
    </row>
    <row r="97" spans="1:7" s="38" customFormat="1" ht="12.75" hidden="1" customHeight="1" x14ac:dyDescent="0.25">
      <c r="A97" s="42"/>
      <c r="B97" s="44"/>
      <c r="C97" s="181"/>
      <c r="D97" s="182"/>
      <c r="E97" s="182"/>
      <c r="F97" s="182"/>
      <c r="G97" s="182"/>
    </row>
    <row r="98" spans="1:7" s="38" customFormat="1" ht="12.75" hidden="1" customHeight="1" x14ac:dyDescent="0.25">
      <c r="A98" s="42"/>
      <c r="B98" s="44"/>
      <c r="C98" s="181"/>
      <c r="D98" s="182"/>
      <c r="E98" s="182"/>
      <c r="F98" s="182"/>
      <c r="G98" s="182"/>
    </row>
    <row r="99" spans="1:7" s="38" customFormat="1" ht="15.75" customHeight="1" thickBot="1" x14ac:dyDescent="0.3">
      <c r="A99" s="42"/>
      <c r="B99" s="44"/>
      <c r="C99" s="181"/>
      <c r="D99" s="182"/>
      <c r="E99" s="182"/>
      <c r="F99" s="182"/>
      <c r="G99" s="182"/>
    </row>
    <row r="100" spans="1:7" s="38" customFormat="1" ht="15.75" x14ac:dyDescent="0.25">
      <c r="A100" s="184" t="s">
        <v>56</v>
      </c>
      <c r="B100" s="185" t="s">
        <v>55</v>
      </c>
      <c r="C100" s="184" t="s">
        <v>53</v>
      </c>
      <c r="D100" s="184" t="s">
        <v>52</v>
      </c>
      <c r="E100" s="184" t="s">
        <v>52</v>
      </c>
      <c r="F100" s="88" t="s">
        <v>7</v>
      </c>
      <c r="G100" s="184" t="s">
        <v>194</v>
      </c>
    </row>
    <row r="101" spans="1:7" s="38" customFormat="1" ht="15.75" customHeight="1" thickBot="1" x14ac:dyDescent="0.3">
      <c r="A101" s="186"/>
      <c r="B101" s="187"/>
      <c r="C101" s="188"/>
      <c r="D101" s="189" t="s">
        <v>50</v>
      </c>
      <c r="E101" s="189" t="s">
        <v>49</v>
      </c>
      <c r="F101" s="85" t="s">
        <v>470</v>
      </c>
      <c r="G101" s="189" t="s">
        <v>195</v>
      </c>
    </row>
    <row r="102" spans="1:7" s="38" customFormat="1" ht="16.5" thickTop="1" x14ac:dyDescent="0.25">
      <c r="A102" s="190">
        <v>50</v>
      </c>
      <c r="B102" s="191"/>
      <c r="C102" s="196" t="s">
        <v>142</v>
      </c>
      <c r="D102" s="128"/>
      <c r="E102" s="127"/>
      <c r="F102" s="123"/>
      <c r="G102" s="128"/>
    </row>
    <row r="103" spans="1:7" s="38" customFormat="1" ht="14.25" customHeight="1" x14ac:dyDescent="0.25">
      <c r="A103" s="190"/>
      <c r="B103" s="191"/>
      <c r="C103" s="196"/>
      <c r="D103" s="128"/>
      <c r="E103" s="127"/>
      <c r="F103" s="123"/>
      <c r="G103" s="128"/>
    </row>
    <row r="104" spans="1:7" s="38" customFormat="1" ht="15" x14ac:dyDescent="0.2">
      <c r="A104" s="130"/>
      <c r="B104" s="194">
        <v>2143</v>
      </c>
      <c r="C104" s="130" t="s">
        <v>509</v>
      </c>
      <c r="D104" s="118">
        <v>795</v>
      </c>
      <c r="E104" s="64">
        <v>987.5</v>
      </c>
      <c r="F104" s="63">
        <v>532.6</v>
      </c>
      <c r="G104" s="126">
        <f t="shared" ref="G104:G156" si="5">(F104/E104)*100</f>
        <v>53.93417721518987</v>
      </c>
    </row>
    <row r="105" spans="1:7" s="38" customFormat="1" ht="15" x14ac:dyDescent="0.2">
      <c r="A105" s="130"/>
      <c r="B105" s="194">
        <v>3111</v>
      </c>
      <c r="C105" s="130" t="s">
        <v>248</v>
      </c>
      <c r="D105" s="118">
        <v>8250</v>
      </c>
      <c r="E105" s="64">
        <v>8607.4</v>
      </c>
      <c r="F105" s="63">
        <v>7950.2</v>
      </c>
      <c r="G105" s="126">
        <f t="shared" si="5"/>
        <v>92.364709436066633</v>
      </c>
    </row>
    <row r="106" spans="1:7" s="38" customFormat="1" ht="15" x14ac:dyDescent="0.2">
      <c r="A106" s="130"/>
      <c r="B106" s="194">
        <v>3113</v>
      </c>
      <c r="C106" s="130" t="s">
        <v>249</v>
      </c>
      <c r="D106" s="118">
        <v>30717</v>
      </c>
      <c r="E106" s="64">
        <v>34247.699999999997</v>
      </c>
      <c r="F106" s="63">
        <v>31696.7</v>
      </c>
      <c r="G106" s="126">
        <f t="shared" si="5"/>
        <v>92.551324614499677</v>
      </c>
    </row>
    <row r="107" spans="1:7" s="38" customFormat="1" ht="15" hidden="1" x14ac:dyDescent="0.2">
      <c r="A107" s="130"/>
      <c r="B107" s="194">
        <v>3114</v>
      </c>
      <c r="C107" s="130" t="s">
        <v>250</v>
      </c>
      <c r="D107" s="118">
        <v>0</v>
      </c>
      <c r="E107" s="64">
        <v>0</v>
      </c>
      <c r="F107" s="63">
        <v>0</v>
      </c>
      <c r="G107" s="126" t="e">
        <f t="shared" si="5"/>
        <v>#DIV/0!</v>
      </c>
    </row>
    <row r="108" spans="1:7" s="38" customFormat="1" ht="15" hidden="1" x14ac:dyDescent="0.2">
      <c r="A108" s="130"/>
      <c r="B108" s="194">
        <v>3122</v>
      </c>
      <c r="C108" s="130" t="s">
        <v>251</v>
      </c>
      <c r="D108" s="118">
        <v>0</v>
      </c>
      <c r="E108" s="64">
        <v>0</v>
      </c>
      <c r="F108" s="63">
        <v>0</v>
      </c>
      <c r="G108" s="126" t="e">
        <f t="shared" si="5"/>
        <v>#DIV/0!</v>
      </c>
    </row>
    <row r="109" spans="1:7" s="38" customFormat="1" ht="15" hidden="1" x14ac:dyDescent="0.2">
      <c r="A109" s="130"/>
      <c r="B109" s="194">
        <v>3115</v>
      </c>
      <c r="C109" s="130" t="s">
        <v>453</v>
      </c>
      <c r="D109" s="118">
        <v>0</v>
      </c>
      <c r="E109" s="64">
        <v>0</v>
      </c>
      <c r="F109" s="63">
        <v>0</v>
      </c>
      <c r="G109" s="126" t="e">
        <f t="shared" si="5"/>
        <v>#DIV/0!</v>
      </c>
    </row>
    <row r="110" spans="1:7" s="38" customFormat="1" ht="15" x14ac:dyDescent="0.2">
      <c r="A110" s="130"/>
      <c r="B110" s="194">
        <v>3231</v>
      </c>
      <c r="C110" s="130" t="s">
        <v>252</v>
      </c>
      <c r="D110" s="118">
        <v>600</v>
      </c>
      <c r="E110" s="64">
        <v>600</v>
      </c>
      <c r="F110" s="63">
        <v>550</v>
      </c>
      <c r="G110" s="126">
        <f t="shared" si="5"/>
        <v>91.666666666666657</v>
      </c>
    </row>
    <row r="111" spans="1:7" s="38" customFormat="1" ht="15" hidden="1" x14ac:dyDescent="0.2">
      <c r="A111" s="130"/>
      <c r="B111" s="194">
        <v>3299</v>
      </c>
      <c r="C111" s="130" t="s">
        <v>454</v>
      </c>
      <c r="D111" s="118">
        <v>0</v>
      </c>
      <c r="E111" s="64">
        <v>0</v>
      </c>
      <c r="F111" s="63">
        <v>0</v>
      </c>
      <c r="G111" s="126" t="e">
        <f t="shared" si="5"/>
        <v>#DIV/0!</v>
      </c>
    </row>
    <row r="112" spans="1:7" s="38" customFormat="1" ht="15" x14ac:dyDescent="0.2">
      <c r="A112" s="130"/>
      <c r="B112" s="194">
        <v>3313</v>
      </c>
      <c r="C112" s="130" t="s">
        <v>253</v>
      </c>
      <c r="D112" s="118">
        <v>1200</v>
      </c>
      <c r="E112" s="64">
        <v>1200</v>
      </c>
      <c r="F112" s="63">
        <v>1200</v>
      </c>
      <c r="G112" s="126">
        <f t="shared" si="5"/>
        <v>100</v>
      </c>
    </row>
    <row r="113" spans="1:7" s="38" customFormat="1" ht="15" x14ac:dyDescent="0.2">
      <c r="A113" s="130"/>
      <c r="B113" s="194">
        <v>3314</v>
      </c>
      <c r="C113" s="130" t="s">
        <v>254</v>
      </c>
      <c r="D113" s="118">
        <v>11379</v>
      </c>
      <c r="E113" s="64">
        <v>11652</v>
      </c>
      <c r="F113" s="63">
        <v>10713</v>
      </c>
      <c r="G113" s="126">
        <f t="shared" si="5"/>
        <v>91.941297631307933</v>
      </c>
    </row>
    <row r="114" spans="1:7" s="38" customFormat="1" ht="15" x14ac:dyDescent="0.2">
      <c r="A114" s="130"/>
      <c r="B114" s="194">
        <v>3315</v>
      </c>
      <c r="C114" s="130" t="s">
        <v>255</v>
      </c>
      <c r="D114" s="118">
        <v>17200</v>
      </c>
      <c r="E114" s="64">
        <v>17941</v>
      </c>
      <c r="F114" s="63">
        <v>17741</v>
      </c>
      <c r="G114" s="126">
        <f t="shared" si="5"/>
        <v>98.885234936737092</v>
      </c>
    </row>
    <row r="115" spans="1:7" s="38" customFormat="1" ht="15" x14ac:dyDescent="0.2">
      <c r="A115" s="130"/>
      <c r="B115" s="194">
        <v>3319</v>
      </c>
      <c r="C115" s="130" t="s">
        <v>256</v>
      </c>
      <c r="D115" s="118">
        <v>580</v>
      </c>
      <c r="E115" s="64">
        <v>822.5</v>
      </c>
      <c r="F115" s="63">
        <v>716.6</v>
      </c>
      <c r="G115" s="126">
        <f t="shared" si="5"/>
        <v>87.124620060790278</v>
      </c>
    </row>
    <row r="116" spans="1:7" s="38" customFormat="1" ht="15" x14ac:dyDescent="0.2">
      <c r="A116" s="130"/>
      <c r="B116" s="194">
        <v>3322</v>
      </c>
      <c r="C116" s="130" t="s">
        <v>257</v>
      </c>
      <c r="D116" s="118">
        <v>20</v>
      </c>
      <c r="E116" s="64">
        <v>8</v>
      </c>
      <c r="F116" s="63">
        <v>0</v>
      </c>
      <c r="G116" s="126">
        <f t="shared" si="5"/>
        <v>0</v>
      </c>
    </row>
    <row r="117" spans="1:7" s="38" customFormat="1" ht="15" x14ac:dyDescent="0.2">
      <c r="A117" s="130"/>
      <c r="B117" s="194">
        <v>3326</v>
      </c>
      <c r="C117" s="130" t="s">
        <v>258</v>
      </c>
      <c r="D117" s="118">
        <v>20</v>
      </c>
      <c r="E117" s="64">
        <v>10</v>
      </c>
      <c r="F117" s="63">
        <v>0</v>
      </c>
      <c r="G117" s="126">
        <f t="shared" si="5"/>
        <v>0</v>
      </c>
    </row>
    <row r="118" spans="1:7" s="38" customFormat="1" ht="15" x14ac:dyDescent="0.2">
      <c r="A118" s="130"/>
      <c r="B118" s="194">
        <v>3330</v>
      </c>
      <c r="C118" s="130" t="s">
        <v>259</v>
      </c>
      <c r="D118" s="118">
        <v>140</v>
      </c>
      <c r="E118" s="64">
        <v>105</v>
      </c>
      <c r="F118" s="63">
        <v>45</v>
      </c>
      <c r="G118" s="126">
        <f t="shared" si="5"/>
        <v>42.857142857142854</v>
      </c>
    </row>
    <row r="119" spans="1:7" s="38" customFormat="1" ht="15" x14ac:dyDescent="0.2">
      <c r="A119" s="130"/>
      <c r="B119" s="194">
        <v>3392</v>
      </c>
      <c r="C119" s="130" t="s">
        <v>260</v>
      </c>
      <c r="D119" s="118">
        <v>800</v>
      </c>
      <c r="E119" s="64">
        <v>1102</v>
      </c>
      <c r="F119" s="63">
        <v>807.4</v>
      </c>
      <c r="G119" s="126">
        <f t="shared" si="5"/>
        <v>73.266787658802173</v>
      </c>
    </row>
    <row r="120" spans="1:7" s="38" customFormat="1" ht="15" x14ac:dyDescent="0.2">
      <c r="A120" s="130"/>
      <c r="B120" s="194">
        <v>3412</v>
      </c>
      <c r="C120" s="130" t="s">
        <v>414</v>
      </c>
      <c r="D120" s="118">
        <v>18031</v>
      </c>
      <c r="E120" s="64">
        <v>18166.5</v>
      </c>
      <c r="F120" s="63">
        <v>16948.400000000001</v>
      </c>
      <c r="G120" s="126">
        <f t="shared" si="5"/>
        <v>93.294800869732754</v>
      </c>
    </row>
    <row r="121" spans="1:7" s="38" customFormat="1" ht="15" x14ac:dyDescent="0.2">
      <c r="A121" s="130"/>
      <c r="B121" s="194">
        <v>3412</v>
      </c>
      <c r="C121" s="130" t="s">
        <v>410</v>
      </c>
      <c r="D121" s="118">
        <v>150</v>
      </c>
      <c r="E121" s="64">
        <v>150</v>
      </c>
      <c r="F121" s="63">
        <v>88.9</v>
      </c>
      <c r="G121" s="126">
        <f t="shared" si="5"/>
        <v>59.266666666666666</v>
      </c>
    </row>
    <row r="122" spans="1:7" s="38" customFormat="1" ht="15" x14ac:dyDescent="0.2">
      <c r="A122" s="130"/>
      <c r="B122" s="194">
        <v>3419</v>
      </c>
      <c r="C122" s="130" t="s">
        <v>405</v>
      </c>
      <c r="D122" s="118">
        <v>800</v>
      </c>
      <c r="E122" s="64">
        <v>1268</v>
      </c>
      <c r="F122" s="63">
        <v>1253</v>
      </c>
      <c r="G122" s="126">
        <f t="shared" si="5"/>
        <v>98.81703470031546</v>
      </c>
    </row>
    <row r="123" spans="1:7" s="38" customFormat="1" ht="15" x14ac:dyDescent="0.2">
      <c r="A123" s="130"/>
      <c r="B123" s="194">
        <v>3421</v>
      </c>
      <c r="C123" s="130" t="s">
        <v>404</v>
      </c>
      <c r="D123" s="118">
        <v>14200</v>
      </c>
      <c r="E123" s="64">
        <v>13782</v>
      </c>
      <c r="F123" s="63">
        <v>13691</v>
      </c>
      <c r="G123" s="126">
        <f t="shared" si="5"/>
        <v>99.339718473371065</v>
      </c>
    </row>
    <row r="124" spans="1:7" s="38" customFormat="1" ht="15" x14ac:dyDescent="0.2">
      <c r="A124" s="130"/>
      <c r="B124" s="194">
        <v>3429</v>
      </c>
      <c r="C124" s="130" t="s">
        <v>261</v>
      </c>
      <c r="D124" s="118">
        <v>2000</v>
      </c>
      <c r="E124" s="64">
        <v>2118</v>
      </c>
      <c r="F124" s="63">
        <v>1924</v>
      </c>
      <c r="G124" s="126">
        <f t="shared" si="5"/>
        <v>90.840415486307833</v>
      </c>
    </row>
    <row r="125" spans="1:7" s="38" customFormat="1" ht="15" x14ac:dyDescent="0.2">
      <c r="A125" s="130"/>
      <c r="B125" s="194">
        <v>3541</v>
      </c>
      <c r="C125" s="130" t="s">
        <v>262</v>
      </c>
      <c r="D125" s="118">
        <v>146</v>
      </c>
      <c r="E125" s="64">
        <v>146</v>
      </c>
      <c r="F125" s="63">
        <v>145.30000000000001</v>
      </c>
      <c r="G125" s="126">
        <f t="shared" si="5"/>
        <v>99.520547945205479</v>
      </c>
    </row>
    <row r="126" spans="1:7" s="38" customFormat="1" ht="15" x14ac:dyDescent="0.2">
      <c r="A126" s="130"/>
      <c r="B126" s="194">
        <v>3599</v>
      </c>
      <c r="C126" s="130" t="s">
        <v>263</v>
      </c>
      <c r="D126" s="118">
        <v>5</v>
      </c>
      <c r="E126" s="64">
        <v>5</v>
      </c>
      <c r="F126" s="63">
        <v>2.4</v>
      </c>
      <c r="G126" s="126">
        <f t="shared" si="5"/>
        <v>48</v>
      </c>
    </row>
    <row r="127" spans="1:7" s="38" customFormat="1" ht="15" x14ac:dyDescent="0.2">
      <c r="A127" s="130"/>
      <c r="B127" s="194">
        <v>3639</v>
      </c>
      <c r="C127" s="130" t="s">
        <v>406</v>
      </c>
      <c r="D127" s="118">
        <v>12766</v>
      </c>
      <c r="E127" s="64">
        <v>9124</v>
      </c>
      <c r="F127" s="63">
        <v>8398</v>
      </c>
      <c r="G127" s="126">
        <f t="shared" si="5"/>
        <v>92.042963612450677</v>
      </c>
    </row>
    <row r="128" spans="1:7" s="38" customFormat="1" ht="15" hidden="1" x14ac:dyDescent="0.2">
      <c r="A128" s="130"/>
      <c r="B128" s="194">
        <v>4193</v>
      </c>
      <c r="C128" s="130" t="s">
        <v>264</v>
      </c>
      <c r="D128" s="118">
        <v>0</v>
      </c>
      <c r="E128" s="64">
        <v>0</v>
      </c>
      <c r="F128" s="63">
        <v>0</v>
      </c>
      <c r="G128" s="126" t="e">
        <f t="shared" si="5"/>
        <v>#DIV/0!</v>
      </c>
    </row>
    <row r="129" spans="1:7" s="38" customFormat="1" ht="15" x14ac:dyDescent="0.2">
      <c r="A129" s="228"/>
      <c r="B129" s="194">
        <v>4312</v>
      </c>
      <c r="C129" s="130" t="s">
        <v>407</v>
      </c>
      <c r="D129" s="118">
        <v>4</v>
      </c>
      <c r="E129" s="64">
        <v>38</v>
      </c>
      <c r="F129" s="63">
        <v>5.2</v>
      </c>
      <c r="G129" s="126">
        <f t="shared" si="5"/>
        <v>13.684210526315791</v>
      </c>
    </row>
    <row r="130" spans="1:7" s="38" customFormat="1" ht="15" x14ac:dyDescent="0.2">
      <c r="A130" s="228"/>
      <c r="B130" s="194">
        <v>4319</v>
      </c>
      <c r="C130" s="130" t="s">
        <v>499</v>
      </c>
      <c r="D130" s="118">
        <v>0</v>
      </c>
      <c r="E130" s="64">
        <v>348</v>
      </c>
      <c r="F130" s="63">
        <v>209.5</v>
      </c>
      <c r="G130" s="126">
        <f t="shared" si="5"/>
        <v>60.201149425287362</v>
      </c>
    </row>
    <row r="131" spans="1:7" s="38" customFormat="1" ht="15" x14ac:dyDescent="0.2">
      <c r="A131" s="228"/>
      <c r="B131" s="194">
        <v>4329</v>
      </c>
      <c r="C131" s="130" t="s">
        <v>265</v>
      </c>
      <c r="D131" s="118">
        <v>40</v>
      </c>
      <c r="E131" s="64">
        <v>40.5</v>
      </c>
      <c r="F131" s="63">
        <v>10.5</v>
      </c>
      <c r="G131" s="126">
        <f t="shared" si="5"/>
        <v>25.925925925925924</v>
      </c>
    </row>
    <row r="132" spans="1:7" s="38" customFormat="1" ht="15" hidden="1" x14ac:dyDescent="0.2">
      <c r="A132" s="130"/>
      <c r="B132" s="194">
        <v>4333</v>
      </c>
      <c r="C132" s="130" t="s">
        <v>266</v>
      </c>
      <c r="D132" s="118">
        <v>0</v>
      </c>
      <c r="E132" s="64">
        <v>0</v>
      </c>
      <c r="F132" s="63">
        <v>0</v>
      </c>
      <c r="G132" s="126" t="e">
        <f t="shared" si="5"/>
        <v>#DIV/0!</v>
      </c>
    </row>
    <row r="133" spans="1:7" s="38" customFormat="1" ht="15" customHeight="1" x14ac:dyDescent="0.2">
      <c r="A133" s="130"/>
      <c r="B133" s="194">
        <v>4339</v>
      </c>
      <c r="C133" s="130" t="s">
        <v>267</v>
      </c>
      <c r="D133" s="118">
        <v>0</v>
      </c>
      <c r="E133" s="64">
        <v>6428.5</v>
      </c>
      <c r="F133" s="63">
        <v>5567.4</v>
      </c>
      <c r="G133" s="126">
        <f t="shared" si="5"/>
        <v>86.604962277358638</v>
      </c>
    </row>
    <row r="134" spans="1:7" s="38" customFormat="1" ht="15" x14ac:dyDescent="0.2">
      <c r="A134" s="130"/>
      <c r="B134" s="194">
        <v>4342</v>
      </c>
      <c r="C134" s="130" t="s">
        <v>268</v>
      </c>
      <c r="D134" s="118">
        <v>20</v>
      </c>
      <c r="E134" s="64">
        <v>20</v>
      </c>
      <c r="F134" s="63">
        <v>0</v>
      </c>
      <c r="G134" s="126">
        <f t="shared" si="5"/>
        <v>0</v>
      </c>
    </row>
    <row r="135" spans="1:7" s="38" customFormat="1" ht="15" x14ac:dyDescent="0.2">
      <c r="A135" s="130"/>
      <c r="B135" s="194">
        <v>4343</v>
      </c>
      <c r="C135" s="130" t="s">
        <v>269</v>
      </c>
      <c r="D135" s="118">
        <v>50</v>
      </c>
      <c r="E135" s="64">
        <v>16</v>
      </c>
      <c r="F135" s="63">
        <v>0</v>
      </c>
      <c r="G135" s="126">
        <f t="shared" si="5"/>
        <v>0</v>
      </c>
    </row>
    <row r="136" spans="1:7" s="38" customFormat="1" ht="15" x14ac:dyDescent="0.2">
      <c r="A136" s="130"/>
      <c r="B136" s="194">
        <v>4344</v>
      </c>
      <c r="C136" s="130" t="s">
        <v>429</v>
      </c>
      <c r="D136" s="118">
        <v>62</v>
      </c>
      <c r="E136" s="64">
        <v>112.1</v>
      </c>
      <c r="F136" s="63">
        <v>110.7</v>
      </c>
      <c r="G136" s="126">
        <f t="shared" si="5"/>
        <v>98.751115075825169</v>
      </c>
    </row>
    <row r="137" spans="1:7" s="38" customFormat="1" ht="15" x14ac:dyDescent="0.2">
      <c r="A137" s="130"/>
      <c r="B137" s="194">
        <v>4349</v>
      </c>
      <c r="C137" s="130" t="s">
        <v>270</v>
      </c>
      <c r="D137" s="118">
        <v>4500</v>
      </c>
      <c r="E137" s="64">
        <v>2662.1</v>
      </c>
      <c r="F137" s="63">
        <v>1316</v>
      </c>
      <c r="G137" s="126">
        <f t="shared" si="5"/>
        <v>49.434656849855379</v>
      </c>
    </row>
    <row r="138" spans="1:7" s="38" customFormat="1" ht="15" x14ac:dyDescent="0.2">
      <c r="A138" s="228"/>
      <c r="B138" s="229">
        <v>4351</v>
      </c>
      <c r="C138" s="228" t="s">
        <v>271</v>
      </c>
      <c r="D138" s="118">
        <v>2807</v>
      </c>
      <c r="E138" s="64">
        <v>2941.6</v>
      </c>
      <c r="F138" s="63">
        <v>1066.7</v>
      </c>
      <c r="G138" s="126">
        <f t="shared" si="5"/>
        <v>36.262578188740825</v>
      </c>
    </row>
    <row r="139" spans="1:7" s="38" customFormat="1" ht="15" x14ac:dyDescent="0.2">
      <c r="A139" s="228"/>
      <c r="B139" s="229">
        <v>4353</v>
      </c>
      <c r="C139" s="228" t="s">
        <v>492</v>
      </c>
      <c r="D139" s="118">
        <v>1</v>
      </c>
      <c r="E139" s="64">
        <v>1</v>
      </c>
      <c r="F139" s="63">
        <v>0.7</v>
      </c>
      <c r="G139" s="126">
        <f t="shared" si="5"/>
        <v>70</v>
      </c>
    </row>
    <row r="140" spans="1:7" s="38" customFormat="1" ht="15" x14ac:dyDescent="0.2">
      <c r="A140" s="228"/>
      <c r="B140" s="229">
        <v>4356</v>
      </c>
      <c r="C140" s="228" t="s">
        <v>408</v>
      </c>
      <c r="D140" s="118">
        <v>1292</v>
      </c>
      <c r="E140" s="64">
        <v>2333.8000000000002</v>
      </c>
      <c r="F140" s="63">
        <v>1249.2</v>
      </c>
      <c r="G140" s="126">
        <f t="shared" si="5"/>
        <v>53.526437569628925</v>
      </c>
    </row>
    <row r="141" spans="1:7" s="38" customFormat="1" ht="15" x14ac:dyDescent="0.2">
      <c r="A141" s="228"/>
      <c r="B141" s="229">
        <v>4357</v>
      </c>
      <c r="C141" s="228" t="s">
        <v>409</v>
      </c>
      <c r="D141" s="118">
        <v>19331</v>
      </c>
      <c r="E141" s="64">
        <v>51679.5</v>
      </c>
      <c r="F141" s="63">
        <v>43066.8</v>
      </c>
      <c r="G141" s="126">
        <f t="shared" si="5"/>
        <v>83.334397585115966</v>
      </c>
    </row>
    <row r="142" spans="1:7" s="38" customFormat="1" ht="15" x14ac:dyDescent="0.2">
      <c r="A142" s="228"/>
      <c r="B142" s="229">
        <v>4358</v>
      </c>
      <c r="C142" s="228" t="s">
        <v>412</v>
      </c>
      <c r="D142" s="118">
        <v>175</v>
      </c>
      <c r="E142" s="64">
        <v>175</v>
      </c>
      <c r="F142" s="63">
        <v>174.8</v>
      </c>
      <c r="G142" s="126">
        <f t="shared" si="5"/>
        <v>99.885714285714286</v>
      </c>
    </row>
    <row r="143" spans="1:7" s="38" customFormat="1" ht="15" x14ac:dyDescent="0.2">
      <c r="A143" s="228"/>
      <c r="B143" s="229">
        <v>4359</v>
      </c>
      <c r="C143" s="230" t="s">
        <v>411</v>
      </c>
      <c r="D143" s="118">
        <v>2131</v>
      </c>
      <c r="E143" s="64">
        <v>3443.1</v>
      </c>
      <c r="F143" s="63">
        <v>1346.7</v>
      </c>
      <c r="G143" s="126">
        <f t="shared" si="5"/>
        <v>39.11300862594755</v>
      </c>
    </row>
    <row r="144" spans="1:7" s="38" customFormat="1" ht="15" hidden="1" x14ac:dyDescent="0.2">
      <c r="A144" s="130"/>
      <c r="B144" s="194">
        <v>4371</v>
      </c>
      <c r="C144" s="231" t="s">
        <v>272</v>
      </c>
      <c r="D144" s="118">
        <v>0</v>
      </c>
      <c r="E144" s="64">
        <v>0</v>
      </c>
      <c r="F144" s="63">
        <v>0</v>
      </c>
      <c r="G144" s="126" t="e">
        <f t="shared" si="5"/>
        <v>#DIV/0!</v>
      </c>
    </row>
    <row r="145" spans="1:7" s="38" customFormat="1" ht="15" hidden="1" x14ac:dyDescent="0.2">
      <c r="A145" s="130"/>
      <c r="B145" s="194">
        <v>4374</v>
      </c>
      <c r="C145" s="130" t="s">
        <v>273</v>
      </c>
      <c r="D145" s="118">
        <v>0</v>
      </c>
      <c r="E145" s="64">
        <v>0</v>
      </c>
      <c r="F145" s="63">
        <v>0</v>
      </c>
      <c r="G145" s="126" t="e">
        <f t="shared" si="5"/>
        <v>#DIV/0!</v>
      </c>
    </row>
    <row r="146" spans="1:7" s="38" customFormat="1" ht="15" x14ac:dyDescent="0.2">
      <c r="A146" s="130"/>
      <c r="B146" s="229">
        <v>4371</v>
      </c>
      <c r="C146" s="228" t="s">
        <v>272</v>
      </c>
      <c r="D146" s="118">
        <v>101</v>
      </c>
      <c r="E146" s="64">
        <v>59</v>
      </c>
      <c r="F146" s="63">
        <v>58.9</v>
      </c>
      <c r="G146" s="126">
        <f t="shared" si="5"/>
        <v>99.830508474576277</v>
      </c>
    </row>
    <row r="147" spans="1:7" s="38" customFormat="1" ht="15" x14ac:dyDescent="0.2">
      <c r="A147" s="130"/>
      <c r="B147" s="229">
        <v>4372</v>
      </c>
      <c r="C147" s="228" t="s">
        <v>430</v>
      </c>
      <c r="D147" s="118">
        <v>33</v>
      </c>
      <c r="E147" s="64">
        <v>33</v>
      </c>
      <c r="F147" s="63">
        <v>33</v>
      </c>
      <c r="G147" s="126">
        <f t="shared" si="5"/>
        <v>100</v>
      </c>
    </row>
    <row r="148" spans="1:7" s="38" customFormat="1" ht="15" x14ac:dyDescent="0.2">
      <c r="A148" s="130"/>
      <c r="B148" s="229">
        <v>4374</v>
      </c>
      <c r="C148" s="228" t="s">
        <v>431</v>
      </c>
      <c r="D148" s="118">
        <v>0</v>
      </c>
      <c r="E148" s="64">
        <v>498</v>
      </c>
      <c r="F148" s="63">
        <v>495.2</v>
      </c>
      <c r="G148" s="126">
        <f t="shared" si="5"/>
        <v>99.437751004016064</v>
      </c>
    </row>
    <row r="149" spans="1:7" s="38" customFormat="1" ht="15" x14ac:dyDescent="0.2">
      <c r="A149" s="130"/>
      <c r="B149" s="229">
        <v>4378</v>
      </c>
      <c r="C149" s="228" t="s">
        <v>432</v>
      </c>
      <c r="D149" s="118">
        <v>65</v>
      </c>
      <c r="E149" s="64">
        <v>266.89999999999998</v>
      </c>
      <c r="F149" s="63">
        <v>266.5</v>
      </c>
      <c r="G149" s="126">
        <f t="shared" si="5"/>
        <v>99.85013113525666</v>
      </c>
    </row>
    <row r="150" spans="1:7" s="38" customFormat="1" ht="15" x14ac:dyDescent="0.2">
      <c r="A150" s="228"/>
      <c r="B150" s="229">
        <v>4379</v>
      </c>
      <c r="C150" s="228" t="s">
        <v>413</v>
      </c>
      <c r="D150" s="118">
        <v>259</v>
      </c>
      <c r="E150" s="64">
        <v>4944.3999999999996</v>
      </c>
      <c r="F150" s="63">
        <v>877.7</v>
      </c>
      <c r="G150" s="126">
        <f t="shared" si="5"/>
        <v>17.751395518161964</v>
      </c>
    </row>
    <row r="151" spans="1:7" s="38" customFormat="1" ht="15" x14ac:dyDescent="0.2">
      <c r="A151" s="228"/>
      <c r="B151" s="229">
        <v>4399</v>
      </c>
      <c r="C151" s="228" t="s">
        <v>274</v>
      </c>
      <c r="D151" s="118">
        <v>55</v>
      </c>
      <c r="E151" s="64">
        <v>1926.8</v>
      </c>
      <c r="F151" s="63">
        <v>1424.6</v>
      </c>
      <c r="G151" s="126">
        <f t="shared" si="5"/>
        <v>73.936059788249935</v>
      </c>
    </row>
    <row r="152" spans="1:7" s="38" customFormat="1" ht="18.75" hidden="1" customHeight="1" x14ac:dyDescent="0.2">
      <c r="A152" s="228"/>
      <c r="B152" s="229">
        <v>6402</v>
      </c>
      <c r="C152" s="228" t="s">
        <v>275</v>
      </c>
      <c r="D152" s="118">
        <v>0</v>
      </c>
      <c r="E152" s="64">
        <v>0</v>
      </c>
      <c r="F152" s="63">
        <v>0</v>
      </c>
      <c r="G152" s="126" t="e">
        <f t="shared" si="5"/>
        <v>#DIV/0!</v>
      </c>
    </row>
    <row r="153" spans="1:7" s="38" customFormat="1" ht="19.5" hidden="1" customHeight="1" x14ac:dyDescent="0.2">
      <c r="A153" s="228"/>
      <c r="B153" s="229">
        <v>6409</v>
      </c>
      <c r="C153" s="228" t="s">
        <v>276</v>
      </c>
      <c r="D153" s="118">
        <v>0</v>
      </c>
      <c r="E153" s="64">
        <v>0</v>
      </c>
      <c r="F153" s="63">
        <v>0</v>
      </c>
      <c r="G153" s="126" t="e">
        <f t="shared" si="5"/>
        <v>#DIV/0!</v>
      </c>
    </row>
    <row r="154" spans="1:7" s="38" customFormat="1" ht="15" x14ac:dyDescent="0.2">
      <c r="A154" s="130"/>
      <c r="B154" s="194">
        <v>6223</v>
      </c>
      <c r="C154" s="130" t="s">
        <v>277</v>
      </c>
      <c r="D154" s="118">
        <v>50</v>
      </c>
      <c r="E154" s="64">
        <v>50</v>
      </c>
      <c r="F154" s="63">
        <v>0</v>
      </c>
      <c r="G154" s="126">
        <f t="shared" si="5"/>
        <v>0</v>
      </c>
    </row>
    <row r="155" spans="1:7" s="38" customFormat="1" ht="18.75" customHeight="1" x14ac:dyDescent="0.2">
      <c r="A155" s="228"/>
      <c r="B155" s="229">
        <v>6402</v>
      </c>
      <c r="C155" s="228" t="s">
        <v>275</v>
      </c>
      <c r="D155" s="118">
        <v>0</v>
      </c>
      <c r="E155" s="64">
        <v>75.2</v>
      </c>
      <c r="F155" s="63">
        <v>75.2</v>
      </c>
      <c r="G155" s="126">
        <f t="shared" si="5"/>
        <v>100</v>
      </c>
    </row>
    <row r="156" spans="1:7" s="38" customFormat="1" ht="15" x14ac:dyDescent="0.2">
      <c r="A156" s="130"/>
      <c r="B156" s="194">
        <v>6409</v>
      </c>
      <c r="C156" s="130" t="s">
        <v>278</v>
      </c>
      <c r="D156" s="118">
        <v>30</v>
      </c>
      <c r="E156" s="64">
        <v>30</v>
      </c>
      <c r="F156" s="63">
        <v>0</v>
      </c>
      <c r="G156" s="126">
        <f t="shared" si="5"/>
        <v>0</v>
      </c>
    </row>
    <row r="157" spans="1:7" s="38" customFormat="1" ht="15" customHeight="1" thickBot="1" x14ac:dyDescent="0.25">
      <c r="A157" s="228"/>
      <c r="B157" s="229"/>
      <c r="C157" s="228"/>
      <c r="D157" s="219"/>
      <c r="E157" s="220"/>
      <c r="F157" s="224"/>
      <c r="G157" s="126"/>
    </row>
    <row r="158" spans="1:7" s="38" customFormat="1" ht="18.75" customHeight="1" thickTop="1" thickBot="1" x14ac:dyDescent="0.3">
      <c r="A158" s="210"/>
      <c r="B158" s="211"/>
      <c r="C158" s="232" t="s">
        <v>279</v>
      </c>
      <c r="D158" s="213">
        <f t="shared" ref="D158:F158" si="6">SUM(D104:D157)</f>
        <v>150805</v>
      </c>
      <c r="E158" s="214">
        <f t="shared" si="6"/>
        <v>200165.1</v>
      </c>
      <c r="F158" s="215">
        <f t="shared" si="6"/>
        <v>171758.8</v>
      </c>
      <c r="G158" s="126">
        <f>(F158/E158)*100</f>
        <v>85.808565029568086</v>
      </c>
    </row>
    <row r="159" spans="1:7" s="38" customFormat="1" ht="15.75" customHeight="1" x14ac:dyDescent="0.25">
      <c r="A159" s="42"/>
      <c r="B159" s="44"/>
      <c r="C159" s="181"/>
      <c r="D159" s="233"/>
      <c r="E159" s="233"/>
      <c r="F159" s="233"/>
      <c r="G159" s="233"/>
    </row>
    <row r="160" spans="1:7" s="38" customFormat="1" ht="24" customHeight="1" x14ac:dyDescent="0.25">
      <c r="A160" s="42"/>
      <c r="B160" s="44"/>
      <c r="C160" s="181"/>
      <c r="D160" s="182"/>
      <c r="E160" s="182"/>
      <c r="F160" s="182"/>
      <c r="G160" s="182"/>
    </row>
    <row r="161" spans="1:7" s="38" customFormat="1" ht="12.75" hidden="1" customHeight="1" x14ac:dyDescent="0.25">
      <c r="A161" s="42"/>
      <c r="C161" s="44"/>
      <c r="D161" s="182"/>
      <c r="E161" s="182"/>
      <c r="F161" s="182"/>
      <c r="G161" s="182"/>
    </row>
    <row r="162" spans="1:7" s="38" customFormat="1" ht="12.75" hidden="1" customHeight="1" x14ac:dyDescent="0.25">
      <c r="A162" s="42"/>
      <c r="B162" s="44"/>
      <c r="C162" s="181"/>
      <c r="D162" s="182"/>
      <c r="E162" s="182"/>
      <c r="F162" s="182"/>
      <c r="G162" s="182"/>
    </row>
    <row r="163" spans="1:7" s="38" customFormat="1" ht="12.75" hidden="1" customHeight="1" x14ac:dyDescent="0.25">
      <c r="A163" s="42"/>
      <c r="B163" s="44"/>
      <c r="C163" s="181"/>
      <c r="D163" s="182"/>
      <c r="E163" s="182"/>
      <c r="F163" s="182"/>
      <c r="G163" s="182"/>
    </row>
    <row r="164" spans="1:7" s="38" customFormat="1" ht="12.75" hidden="1" customHeight="1" x14ac:dyDescent="0.25">
      <c r="A164" s="42"/>
      <c r="B164" s="44"/>
      <c r="C164" s="181"/>
      <c r="D164" s="182"/>
      <c r="E164" s="182"/>
      <c r="F164" s="182"/>
      <c r="G164" s="182"/>
    </row>
    <row r="165" spans="1:7" s="38" customFormat="1" ht="12.75" hidden="1" customHeight="1" x14ac:dyDescent="0.25">
      <c r="A165" s="42"/>
      <c r="B165" s="44"/>
      <c r="C165" s="181"/>
      <c r="D165" s="182"/>
      <c r="E165" s="182"/>
      <c r="F165" s="182"/>
      <c r="G165" s="182"/>
    </row>
    <row r="166" spans="1:7" s="38" customFormat="1" ht="12.75" hidden="1" customHeight="1" x14ac:dyDescent="0.25">
      <c r="A166" s="42"/>
      <c r="B166" s="44"/>
      <c r="C166" s="181"/>
      <c r="D166" s="182"/>
      <c r="E166" s="182"/>
      <c r="F166" s="182"/>
      <c r="G166" s="182"/>
    </row>
    <row r="167" spans="1:7" s="38" customFormat="1" ht="12.75" hidden="1" customHeight="1" x14ac:dyDescent="0.25">
      <c r="A167" s="42"/>
      <c r="B167" s="44"/>
      <c r="C167" s="181"/>
      <c r="D167" s="182"/>
      <c r="E167" s="172"/>
      <c r="F167" s="172"/>
      <c r="G167" s="172"/>
    </row>
    <row r="168" spans="1:7" s="38" customFormat="1" ht="12.75" hidden="1" customHeight="1" x14ac:dyDescent="0.25">
      <c r="A168" s="42"/>
      <c r="B168" s="44"/>
      <c r="C168" s="181"/>
      <c r="D168" s="182"/>
      <c r="E168" s="182"/>
      <c r="F168" s="182"/>
      <c r="G168" s="182"/>
    </row>
    <row r="169" spans="1:7" s="38" customFormat="1" ht="12.75" hidden="1" customHeight="1" x14ac:dyDescent="0.25">
      <c r="A169" s="42"/>
      <c r="B169" s="44"/>
      <c r="C169" s="181"/>
      <c r="D169" s="182"/>
      <c r="E169" s="182"/>
      <c r="F169" s="182"/>
      <c r="G169" s="182"/>
    </row>
    <row r="170" spans="1:7" s="38" customFormat="1" ht="18" hidden="1" customHeight="1" x14ac:dyDescent="0.25">
      <c r="A170" s="42"/>
      <c r="B170" s="44"/>
      <c r="C170" s="181"/>
      <c r="D170" s="182"/>
      <c r="E170" s="172"/>
      <c r="F170" s="172"/>
      <c r="G170" s="172"/>
    </row>
    <row r="171" spans="1:7" s="38" customFormat="1" ht="15.75" customHeight="1" thickBot="1" x14ac:dyDescent="0.3">
      <c r="A171" s="42"/>
      <c r="B171" s="44"/>
      <c r="C171" s="181"/>
      <c r="D171" s="182"/>
      <c r="E171" s="179"/>
      <c r="F171" s="179"/>
      <c r="G171" s="179"/>
    </row>
    <row r="172" spans="1:7" s="38" customFormat="1" ht="15.75" x14ac:dyDescent="0.25">
      <c r="A172" s="184" t="s">
        <v>56</v>
      </c>
      <c r="B172" s="185" t="s">
        <v>55</v>
      </c>
      <c r="C172" s="184" t="s">
        <v>53</v>
      </c>
      <c r="D172" s="184" t="s">
        <v>52</v>
      </c>
      <c r="E172" s="184" t="s">
        <v>52</v>
      </c>
      <c r="F172" s="88" t="s">
        <v>7</v>
      </c>
      <c r="G172" s="184" t="s">
        <v>194</v>
      </c>
    </row>
    <row r="173" spans="1:7" s="38" customFormat="1" ht="15.75" customHeight="1" thickBot="1" x14ac:dyDescent="0.3">
      <c r="A173" s="186"/>
      <c r="B173" s="187"/>
      <c r="C173" s="188"/>
      <c r="D173" s="189" t="s">
        <v>50</v>
      </c>
      <c r="E173" s="189" t="s">
        <v>49</v>
      </c>
      <c r="F173" s="85" t="s">
        <v>470</v>
      </c>
      <c r="G173" s="189" t="s">
        <v>195</v>
      </c>
    </row>
    <row r="174" spans="1:7" s="38" customFormat="1" ht="16.5" thickTop="1" x14ac:dyDescent="0.25">
      <c r="A174" s="190">
        <v>60</v>
      </c>
      <c r="B174" s="191"/>
      <c r="C174" s="196" t="s">
        <v>118</v>
      </c>
      <c r="D174" s="128"/>
      <c r="E174" s="127"/>
      <c r="F174" s="123"/>
      <c r="G174" s="128"/>
    </row>
    <row r="175" spans="1:7" s="38" customFormat="1" ht="15.75" x14ac:dyDescent="0.25">
      <c r="A175" s="134"/>
      <c r="B175" s="192"/>
      <c r="C175" s="134"/>
      <c r="D175" s="126"/>
      <c r="E175" s="125"/>
      <c r="F175" s="193"/>
      <c r="G175" s="126"/>
    </row>
    <row r="176" spans="1:7" s="38" customFormat="1" ht="15" x14ac:dyDescent="0.2">
      <c r="A176" s="130"/>
      <c r="B176" s="194">
        <v>1014</v>
      </c>
      <c r="C176" s="130" t="s">
        <v>280</v>
      </c>
      <c r="D176" s="118">
        <v>625</v>
      </c>
      <c r="E176" s="64">
        <v>625</v>
      </c>
      <c r="F176" s="63">
        <v>438.1</v>
      </c>
      <c r="G176" s="126">
        <f t="shared" ref="G176:G190" si="7">(F176/E176)*100</f>
        <v>70.096000000000004</v>
      </c>
    </row>
    <row r="177" spans="1:7" s="38" customFormat="1" ht="15" hidden="1" customHeight="1" x14ac:dyDescent="0.2">
      <c r="A177" s="228"/>
      <c r="B177" s="229">
        <v>1031</v>
      </c>
      <c r="C177" s="228" t="s">
        <v>281</v>
      </c>
      <c r="D177" s="118">
        <v>0</v>
      </c>
      <c r="E177" s="64">
        <v>0</v>
      </c>
      <c r="F177" s="63">
        <v>0</v>
      </c>
      <c r="G177" s="126" t="e">
        <f t="shared" si="7"/>
        <v>#DIV/0!</v>
      </c>
    </row>
    <row r="178" spans="1:7" s="38" customFormat="1" ht="15" x14ac:dyDescent="0.2">
      <c r="A178" s="130"/>
      <c r="B178" s="194">
        <v>1036</v>
      </c>
      <c r="C178" s="130" t="s">
        <v>282</v>
      </c>
      <c r="D178" s="118">
        <v>0</v>
      </c>
      <c r="E178" s="64">
        <v>0</v>
      </c>
      <c r="F178" s="63">
        <v>0</v>
      </c>
      <c r="G178" s="126" t="e">
        <f t="shared" si="7"/>
        <v>#DIV/0!</v>
      </c>
    </row>
    <row r="179" spans="1:7" s="38" customFormat="1" ht="15" hidden="1" customHeight="1" x14ac:dyDescent="0.2">
      <c r="A179" s="228"/>
      <c r="B179" s="229">
        <v>1037</v>
      </c>
      <c r="C179" s="228" t="s">
        <v>283</v>
      </c>
      <c r="D179" s="118">
        <v>0</v>
      </c>
      <c r="E179" s="64">
        <v>0</v>
      </c>
      <c r="F179" s="63">
        <v>0</v>
      </c>
      <c r="G179" s="126" t="e">
        <f t="shared" si="7"/>
        <v>#DIV/0!</v>
      </c>
    </row>
    <row r="180" spans="1:7" s="38" customFormat="1" ht="15" hidden="1" x14ac:dyDescent="0.2">
      <c r="A180" s="228"/>
      <c r="B180" s="229">
        <v>1039</v>
      </c>
      <c r="C180" s="228" t="s">
        <v>284</v>
      </c>
      <c r="D180" s="118">
        <v>0</v>
      </c>
      <c r="E180" s="64">
        <v>0</v>
      </c>
      <c r="F180" s="63">
        <v>0</v>
      </c>
      <c r="G180" s="126" t="e">
        <f t="shared" si="7"/>
        <v>#DIV/0!</v>
      </c>
    </row>
    <row r="181" spans="1:7" s="38" customFormat="1" ht="18" hidden="1" customHeight="1" x14ac:dyDescent="0.2">
      <c r="A181" s="130"/>
      <c r="B181" s="194">
        <v>1036</v>
      </c>
      <c r="C181" s="228" t="s">
        <v>282</v>
      </c>
      <c r="D181" s="118">
        <v>0</v>
      </c>
      <c r="E181" s="64">
        <v>0</v>
      </c>
      <c r="F181" s="63">
        <v>0</v>
      </c>
      <c r="G181" s="126" t="e">
        <f t="shared" si="7"/>
        <v>#DIV/0!</v>
      </c>
    </row>
    <row r="182" spans="1:7" s="38" customFormat="1" ht="18" hidden="1" customHeight="1" x14ac:dyDescent="0.2">
      <c r="A182" s="130"/>
      <c r="B182" s="194">
        <v>1037</v>
      </c>
      <c r="C182" s="228" t="s">
        <v>447</v>
      </c>
      <c r="D182" s="118">
        <v>0</v>
      </c>
      <c r="E182" s="64">
        <v>0</v>
      </c>
      <c r="F182" s="63">
        <v>0</v>
      </c>
      <c r="G182" s="126" t="e">
        <f t="shared" si="7"/>
        <v>#DIV/0!</v>
      </c>
    </row>
    <row r="183" spans="1:7" s="38" customFormat="1" ht="15" x14ac:dyDescent="0.2">
      <c r="A183" s="228"/>
      <c r="B183" s="229">
        <v>1070</v>
      </c>
      <c r="C183" s="228" t="s">
        <v>285</v>
      </c>
      <c r="D183" s="118">
        <v>7</v>
      </c>
      <c r="E183" s="64">
        <v>7</v>
      </c>
      <c r="F183" s="63">
        <v>7</v>
      </c>
      <c r="G183" s="126">
        <f t="shared" si="7"/>
        <v>100</v>
      </c>
    </row>
    <row r="184" spans="1:7" s="38" customFormat="1" ht="15" hidden="1" x14ac:dyDescent="0.2">
      <c r="A184" s="228"/>
      <c r="B184" s="229">
        <v>2331</v>
      </c>
      <c r="C184" s="228" t="s">
        <v>286</v>
      </c>
      <c r="D184" s="118">
        <v>0</v>
      </c>
      <c r="E184" s="64">
        <v>0</v>
      </c>
      <c r="F184" s="63">
        <v>0</v>
      </c>
      <c r="G184" s="126" t="e">
        <f t="shared" si="7"/>
        <v>#DIV/0!</v>
      </c>
    </row>
    <row r="185" spans="1:7" s="38" customFormat="1" ht="15" x14ac:dyDescent="0.2">
      <c r="A185" s="130"/>
      <c r="B185" s="197">
        <v>3322</v>
      </c>
      <c r="C185" s="130" t="s">
        <v>415</v>
      </c>
      <c r="D185" s="118">
        <v>30</v>
      </c>
      <c r="E185" s="64">
        <v>30</v>
      </c>
      <c r="F185" s="63">
        <v>5</v>
      </c>
      <c r="G185" s="126">
        <f t="shared" si="7"/>
        <v>16.666666666666664</v>
      </c>
    </row>
    <row r="186" spans="1:7" s="38" customFormat="1" ht="15" x14ac:dyDescent="0.2">
      <c r="A186" s="228"/>
      <c r="B186" s="229">
        <v>3716</v>
      </c>
      <c r="C186" s="228" t="s">
        <v>496</v>
      </c>
      <c r="D186" s="118">
        <v>200</v>
      </c>
      <c r="E186" s="64">
        <v>200</v>
      </c>
      <c r="F186" s="63">
        <v>196</v>
      </c>
      <c r="G186" s="126">
        <f t="shared" si="7"/>
        <v>98</v>
      </c>
    </row>
    <row r="187" spans="1:7" s="38" customFormat="1" ht="15" x14ac:dyDescent="0.2">
      <c r="A187" s="228"/>
      <c r="B187" s="229">
        <v>3739</v>
      </c>
      <c r="C187" s="228" t="s">
        <v>287</v>
      </c>
      <c r="D187" s="118">
        <v>50</v>
      </c>
      <c r="E187" s="64">
        <v>50</v>
      </c>
      <c r="F187" s="63">
        <v>2.4</v>
      </c>
      <c r="G187" s="126">
        <f t="shared" si="7"/>
        <v>4.8</v>
      </c>
    </row>
    <row r="188" spans="1:7" s="38" customFormat="1" ht="15" x14ac:dyDescent="0.2">
      <c r="A188" s="130"/>
      <c r="B188" s="194">
        <v>3749</v>
      </c>
      <c r="C188" s="130" t="s">
        <v>288</v>
      </c>
      <c r="D188" s="118">
        <v>70</v>
      </c>
      <c r="E188" s="64">
        <v>70</v>
      </c>
      <c r="F188" s="63">
        <v>8.5</v>
      </c>
      <c r="G188" s="126">
        <f t="shared" si="7"/>
        <v>12.142857142857142</v>
      </c>
    </row>
    <row r="189" spans="1:7" s="38" customFormat="1" ht="15" hidden="1" x14ac:dyDescent="0.2">
      <c r="A189" s="130"/>
      <c r="B189" s="194">
        <v>5272</v>
      </c>
      <c r="C189" s="130" t="s">
        <v>289</v>
      </c>
      <c r="D189" s="118">
        <v>0</v>
      </c>
      <c r="E189" s="64">
        <v>0</v>
      </c>
      <c r="F189" s="63">
        <v>0</v>
      </c>
      <c r="G189" s="126" t="e">
        <f t="shared" si="7"/>
        <v>#DIV/0!</v>
      </c>
    </row>
    <row r="190" spans="1:7" s="38" customFormat="1" ht="15" x14ac:dyDescent="0.2">
      <c r="A190" s="130"/>
      <c r="B190" s="194">
        <v>6171</v>
      </c>
      <c r="C190" s="130" t="s">
        <v>290</v>
      </c>
      <c r="D190" s="118">
        <v>10</v>
      </c>
      <c r="E190" s="64">
        <v>10</v>
      </c>
      <c r="F190" s="63">
        <v>0</v>
      </c>
      <c r="G190" s="126">
        <f t="shared" si="7"/>
        <v>0</v>
      </c>
    </row>
    <row r="191" spans="1:7" s="38" customFormat="1" ht="15.75" thickBot="1" x14ac:dyDescent="0.25">
      <c r="A191" s="234"/>
      <c r="B191" s="235"/>
      <c r="C191" s="234"/>
      <c r="D191" s="219"/>
      <c r="E191" s="220"/>
      <c r="F191" s="224"/>
      <c r="G191" s="219"/>
    </row>
    <row r="192" spans="1:7" s="38" customFormat="1" ht="18.75" customHeight="1" thickTop="1" thickBot="1" x14ac:dyDescent="0.3">
      <c r="A192" s="236"/>
      <c r="B192" s="237"/>
      <c r="C192" s="238" t="s">
        <v>291</v>
      </c>
      <c r="D192" s="213">
        <f>SUM(D174:D191)</f>
        <v>992</v>
      </c>
      <c r="E192" s="214">
        <f>SUM(E175:E191)</f>
        <v>992</v>
      </c>
      <c r="F192" s="215">
        <f t="shared" ref="F192" si="8">SUM(F174:F191)</f>
        <v>657</v>
      </c>
      <c r="G192" s="126">
        <f>(F192/E192)*100</f>
        <v>66.229838709677423</v>
      </c>
    </row>
    <row r="193" spans="1:82" s="38" customFormat="1" ht="12.75" customHeight="1" x14ac:dyDescent="0.25">
      <c r="A193" s="42"/>
      <c r="B193" s="44"/>
      <c r="C193" s="181"/>
      <c r="D193" s="182"/>
      <c r="E193" s="182"/>
      <c r="F193" s="182"/>
      <c r="G193" s="182"/>
    </row>
    <row r="194" spans="1:82" s="38" customFormat="1" ht="17.25" customHeight="1" thickBot="1" x14ac:dyDescent="0.3">
      <c r="A194" s="42"/>
      <c r="B194" s="44"/>
      <c r="C194" s="181"/>
      <c r="D194" s="182"/>
      <c r="E194" s="182"/>
      <c r="F194" s="182"/>
      <c r="G194" s="182"/>
    </row>
    <row r="195" spans="1:82" s="38" customFormat="1" ht="15.75" x14ac:dyDescent="0.25">
      <c r="A195" s="184" t="s">
        <v>56</v>
      </c>
      <c r="B195" s="185" t="s">
        <v>55</v>
      </c>
      <c r="C195" s="184" t="s">
        <v>53</v>
      </c>
      <c r="D195" s="184" t="s">
        <v>52</v>
      </c>
      <c r="E195" s="184" t="s">
        <v>52</v>
      </c>
      <c r="F195" s="88" t="s">
        <v>7</v>
      </c>
      <c r="G195" s="184" t="s">
        <v>194</v>
      </c>
    </row>
    <row r="196" spans="1:82" s="38" customFormat="1" ht="15.75" customHeight="1" thickBot="1" x14ac:dyDescent="0.3">
      <c r="A196" s="186"/>
      <c r="B196" s="187"/>
      <c r="C196" s="188"/>
      <c r="D196" s="189" t="s">
        <v>50</v>
      </c>
      <c r="E196" s="189" t="s">
        <v>49</v>
      </c>
      <c r="F196" s="85" t="s">
        <v>470</v>
      </c>
      <c r="G196" s="189" t="s">
        <v>195</v>
      </c>
    </row>
    <row r="197" spans="1:82" s="38" customFormat="1" ht="16.5" thickTop="1" x14ac:dyDescent="0.25">
      <c r="A197" s="190">
        <v>70</v>
      </c>
      <c r="B197" s="190"/>
      <c r="C197" s="109" t="s">
        <v>478</v>
      </c>
      <c r="D197" s="128"/>
      <c r="E197" s="127"/>
      <c r="F197" s="123"/>
      <c r="G197" s="128"/>
    </row>
    <row r="198" spans="1:82" s="38" customFormat="1" ht="15.75" x14ac:dyDescent="0.25">
      <c r="A198" s="190"/>
      <c r="B198" s="190"/>
      <c r="C198" s="109"/>
      <c r="D198" s="128"/>
      <c r="E198" s="127"/>
      <c r="F198" s="123"/>
      <c r="G198" s="128"/>
    </row>
    <row r="199" spans="1:82" s="38" customFormat="1" ht="15.75" thickBot="1" x14ac:dyDescent="0.25">
      <c r="A199" s="228"/>
      <c r="B199" s="239">
        <v>2169</v>
      </c>
      <c r="C199" s="117" t="s">
        <v>494</v>
      </c>
      <c r="D199" s="118">
        <v>50</v>
      </c>
      <c r="E199" s="64">
        <v>50</v>
      </c>
      <c r="F199" s="63">
        <v>0</v>
      </c>
      <c r="G199" s="126">
        <f>(F199/E199)*100</f>
        <v>0</v>
      </c>
    </row>
    <row r="200" spans="1:82" s="42" customFormat="1" ht="18.75" customHeight="1" thickTop="1" thickBot="1" x14ac:dyDescent="0.3">
      <c r="A200" s="210"/>
      <c r="B200" s="225"/>
      <c r="C200" s="232" t="s">
        <v>493</v>
      </c>
      <c r="D200" s="213">
        <f t="shared" ref="D200:F200" si="9">SUM(D199:D199)</f>
        <v>50</v>
      </c>
      <c r="E200" s="213">
        <f t="shared" si="9"/>
        <v>50</v>
      </c>
      <c r="F200" s="213">
        <f t="shared" si="9"/>
        <v>0</v>
      </c>
      <c r="G200" s="126">
        <f>(F200/E200)*100</f>
        <v>0</v>
      </c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</row>
    <row r="201" spans="1:82" s="38" customFormat="1" ht="12.75" customHeight="1" x14ac:dyDescent="0.2">
      <c r="B201" s="183"/>
    </row>
    <row r="202" spans="1:82" s="38" customFormat="1" ht="12.75" customHeight="1" x14ac:dyDescent="0.2">
      <c r="B202" s="183"/>
    </row>
    <row r="203" spans="1:82" s="38" customFormat="1" ht="24" customHeight="1" x14ac:dyDescent="0.2">
      <c r="B203" s="183"/>
    </row>
    <row r="204" spans="1:82" s="38" customFormat="1" ht="12.75" customHeight="1" thickBot="1" x14ac:dyDescent="0.25">
      <c r="B204" s="183"/>
    </row>
    <row r="205" spans="1:82" s="38" customFormat="1" ht="15.75" x14ac:dyDescent="0.25">
      <c r="A205" s="184" t="s">
        <v>56</v>
      </c>
      <c r="B205" s="185" t="s">
        <v>55</v>
      </c>
      <c r="C205" s="184" t="s">
        <v>53</v>
      </c>
      <c r="D205" s="184" t="s">
        <v>52</v>
      </c>
      <c r="E205" s="184" t="s">
        <v>52</v>
      </c>
      <c r="F205" s="88" t="s">
        <v>7</v>
      </c>
      <c r="G205" s="184" t="s">
        <v>194</v>
      </c>
    </row>
    <row r="206" spans="1:82" s="38" customFormat="1" ht="15.75" customHeight="1" thickBot="1" x14ac:dyDescent="0.3">
      <c r="A206" s="186"/>
      <c r="B206" s="187"/>
      <c r="C206" s="188"/>
      <c r="D206" s="189" t="s">
        <v>50</v>
      </c>
      <c r="E206" s="189" t="s">
        <v>49</v>
      </c>
      <c r="F206" s="85" t="s">
        <v>470</v>
      </c>
      <c r="G206" s="189" t="s">
        <v>195</v>
      </c>
    </row>
    <row r="207" spans="1:82" s="38" customFormat="1" ht="16.5" thickTop="1" x14ac:dyDescent="0.25">
      <c r="A207" s="190">
        <v>80</v>
      </c>
      <c r="B207" s="190"/>
      <c r="C207" s="196" t="s">
        <v>111</v>
      </c>
      <c r="D207" s="128"/>
      <c r="E207" s="127"/>
      <c r="F207" s="123"/>
      <c r="G207" s="128"/>
    </row>
    <row r="208" spans="1:82" s="38" customFormat="1" ht="15.75" x14ac:dyDescent="0.25">
      <c r="A208" s="134"/>
      <c r="B208" s="218"/>
      <c r="C208" s="134"/>
      <c r="D208" s="126"/>
      <c r="E208" s="125"/>
      <c r="F208" s="193"/>
      <c r="G208" s="126"/>
    </row>
    <row r="209" spans="1:82" s="38" customFormat="1" ht="15" x14ac:dyDescent="0.2">
      <c r="A209" s="130"/>
      <c r="B209" s="197">
        <v>2219</v>
      </c>
      <c r="C209" s="130" t="s">
        <v>292</v>
      </c>
      <c r="D209" s="118">
        <v>400</v>
      </c>
      <c r="E209" s="64">
        <v>430</v>
      </c>
      <c r="F209" s="63">
        <v>181.9</v>
      </c>
      <c r="G209" s="126">
        <f t="shared" ref="G209:G216" si="10">(F209/E209)*100</f>
        <v>42.302325581395351</v>
      </c>
    </row>
    <row r="210" spans="1:82" s="42" customFormat="1" ht="15" x14ac:dyDescent="0.2">
      <c r="A210" s="130"/>
      <c r="B210" s="197">
        <v>2229</v>
      </c>
      <c r="C210" s="130" t="s">
        <v>293</v>
      </c>
      <c r="D210" s="118">
        <v>0</v>
      </c>
      <c r="E210" s="64">
        <v>260</v>
      </c>
      <c r="F210" s="63">
        <v>259.3</v>
      </c>
      <c r="G210" s="126">
        <f t="shared" si="10"/>
        <v>99.730769230769241</v>
      </c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</row>
    <row r="211" spans="1:82" s="42" customFormat="1" ht="15" hidden="1" x14ac:dyDescent="0.2">
      <c r="A211" s="130"/>
      <c r="B211" s="197">
        <v>2292</v>
      </c>
      <c r="C211" s="130" t="s">
        <v>416</v>
      </c>
      <c r="D211" s="118">
        <v>0</v>
      </c>
      <c r="E211" s="64">
        <v>0</v>
      </c>
      <c r="F211" s="63">
        <v>0</v>
      </c>
      <c r="G211" s="126" t="e">
        <f t="shared" si="10"/>
        <v>#DIV/0!</v>
      </c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</row>
    <row r="212" spans="1:82" s="42" customFormat="1" ht="15" x14ac:dyDescent="0.2">
      <c r="A212" s="130"/>
      <c r="B212" s="197">
        <v>2293</v>
      </c>
      <c r="C212" s="130" t="s">
        <v>495</v>
      </c>
      <c r="D212" s="118">
        <v>22990</v>
      </c>
      <c r="E212" s="64">
        <v>22984</v>
      </c>
      <c r="F212" s="63">
        <v>20830.3</v>
      </c>
      <c r="G212" s="126">
        <f t="shared" si="10"/>
        <v>90.629568395405485</v>
      </c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</row>
    <row r="213" spans="1:82" s="42" customFormat="1" ht="15" x14ac:dyDescent="0.2">
      <c r="A213" s="130"/>
      <c r="B213" s="197">
        <v>2299</v>
      </c>
      <c r="C213" s="130" t="s">
        <v>293</v>
      </c>
      <c r="D213" s="118">
        <v>0</v>
      </c>
      <c r="E213" s="64">
        <v>5</v>
      </c>
      <c r="F213" s="63">
        <v>5</v>
      </c>
      <c r="G213" s="126">
        <f t="shared" si="10"/>
        <v>100</v>
      </c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</row>
    <row r="214" spans="1:82" s="42" customFormat="1" ht="15" hidden="1" x14ac:dyDescent="0.2">
      <c r="A214" s="228"/>
      <c r="B214" s="239">
        <v>2299</v>
      </c>
      <c r="C214" s="228" t="s">
        <v>293</v>
      </c>
      <c r="D214" s="118">
        <v>0</v>
      </c>
      <c r="E214" s="64">
        <v>0</v>
      </c>
      <c r="F214" s="63">
        <v>0</v>
      </c>
      <c r="G214" s="126" t="e">
        <f t="shared" si="10"/>
        <v>#DIV/0!</v>
      </c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</row>
    <row r="215" spans="1:82" s="42" customFormat="1" ht="15" x14ac:dyDescent="0.2">
      <c r="A215" s="228"/>
      <c r="B215" s="239">
        <v>3399</v>
      </c>
      <c r="C215" s="228" t="s">
        <v>294</v>
      </c>
      <c r="D215" s="118">
        <v>150</v>
      </c>
      <c r="E215" s="64">
        <v>150</v>
      </c>
      <c r="F215" s="63">
        <v>95</v>
      </c>
      <c r="G215" s="126">
        <f t="shared" si="10"/>
        <v>63.333333333333329</v>
      </c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</row>
    <row r="216" spans="1:82" s="42" customFormat="1" ht="15" x14ac:dyDescent="0.2">
      <c r="A216" s="228"/>
      <c r="B216" s="239">
        <v>6171</v>
      </c>
      <c r="C216" s="228" t="s">
        <v>417</v>
      </c>
      <c r="D216" s="118">
        <v>0</v>
      </c>
      <c r="E216" s="64">
        <v>1</v>
      </c>
      <c r="F216" s="63">
        <v>28</v>
      </c>
      <c r="G216" s="126">
        <f t="shared" si="10"/>
        <v>2800</v>
      </c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</row>
    <row r="217" spans="1:82" s="42" customFormat="1" ht="15" hidden="1" x14ac:dyDescent="0.2">
      <c r="A217" s="228"/>
      <c r="B217" s="239">
        <v>6402</v>
      </c>
      <c r="C217" s="228" t="s">
        <v>295</v>
      </c>
      <c r="D217" s="126"/>
      <c r="E217" s="125"/>
      <c r="F217" s="63">
        <v>0</v>
      </c>
      <c r="G217" s="126" t="e">
        <f>(#REF!/E217)*100</f>
        <v>#REF!</v>
      </c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</row>
    <row r="218" spans="1:82" s="42" customFormat="1" ht="15" hidden="1" x14ac:dyDescent="0.2">
      <c r="A218" s="228"/>
      <c r="B218" s="239">
        <v>6409</v>
      </c>
      <c r="C218" s="228" t="s">
        <v>296</v>
      </c>
      <c r="D218" s="126">
        <v>0</v>
      </c>
      <c r="E218" s="125"/>
      <c r="F218" s="193"/>
      <c r="G218" s="126" t="e">
        <f>(#REF!/E218)*100</f>
        <v>#REF!</v>
      </c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</row>
    <row r="219" spans="1:82" s="42" customFormat="1" ht="15.75" thickBot="1" x14ac:dyDescent="0.25">
      <c r="A219" s="223"/>
      <c r="B219" s="222"/>
      <c r="C219" s="223"/>
      <c r="D219" s="240"/>
      <c r="E219" s="241"/>
      <c r="F219" s="242"/>
      <c r="G219" s="240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</row>
    <row r="220" spans="1:82" s="42" customFormat="1" ht="18.75" customHeight="1" thickTop="1" thickBot="1" x14ac:dyDescent="0.3">
      <c r="A220" s="236"/>
      <c r="B220" s="243"/>
      <c r="C220" s="238" t="s">
        <v>297</v>
      </c>
      <c r="D220" s="213">
        <f t="shared" ref="D220:F220" si="11">SUM(D209:D218)</f>
        <v>23540</v>
      </c>
      <c r="E220" s="214">
        <f t="shared" si="11"/>
        <v>23830</v>
      </c>
      <c r="F220" s="215">
        <f t="shared" si="11"/>
        <v>21399.5</v>
      </c>
      <c r="G220" s="126">
        <f>(F220/E220)*100</f>
        <v>89.800671422576585</v>
      </c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</row>
    <row r="221" spans="1:82" s="42" customFormat="1" ht="15.75" customHeight="1" x14ac:dyDescent="0.25">
      <c r="B221" s="44"/>
      <c r="C221" s="181"/>
      <c r="D221" s="182"/>
      <c r="E221" s="182"/>
      <c r="F221" s="182"/>
      <c r="G221" s="182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</row>
    <row r="222" spans="1:82" s="42" customFormat="1" ht="12.75" hidden="1" customHeight="1" x14ac:dyDescent="0.25">
      <c r="B222" s="44"/>
      <c r="C222" s="181"/>
      <c r="D222" s="182"/>
      <c r="E222" s="182"/>
      <c r="F222" s="182"/>
      <c r="G222" s="182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</row>
    <row r="223" spans="1:82" s="42" customFormat="1" ht="12.75" hidden="1" customHeight="1" x14ac:dyDescent="0.25">
      <c r="B223" s="44"/>
      <c r="C223" s="181"/>
      <c r="D223" s="182"/>
      <c r="E223" s="182"/>
      <c r="F223" s="182"/>
      <c r="G223" s="182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</row>
    <row r="224" spans="1:82" s="42" customFormat="1" ht="12.75" hidden="1" customHeight="1" x14ac:dyDescent="0.25">
      <c r="B224" s="44"/>
      <c r="C224" s="181"/>
      <c r="D224" s="182"/>
      <c r="E224" s="182"/>
      <c r="F224" s="182"/>
      <c r="G224" s="182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</row>
    <row r="225" spans="1:82" s="42" customFormat="1" ht="12.75" hidden="1" customHeight="1" x14ac:dyDescent="0.25">
      <c r="B225" s="44"/>
      <c r="C225" s="181"/>
      <c r="D225" s="182"/>
      <c r="E225" s="182"/>
      <c r="F225" s="182"/>
      <c r="G225" s="182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</row>
    <row r="226" spans="1:82" s="42" customFormat="1" ht="12.75" hidden="1" customHeight="1" x14ac:dyDescent="0.25">
      <c r="B226" s="44"/>
      <c r="C226" s="181"/>
      <c r="D226" s="182"/>
      <c r="E226" s="182"/>
      <c r="F226" s="182"/>
      <c r="G226" s="182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</row>
    <row r="227" spans="1:82" s="42" customFormat="1" ht="12.75" hidden="1" customHeight="1" x14ac:dyDescent="0.25">
      <c r="B227" s="44"/>
      <c r="C227" s="181"/>
      <c r="D227" s="182"/>
      <c r="E227" s="182"/>
      <c r="F227" s="182"/>
      <c r="G227" s="182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</row>
    <row r="228" spans="1:82" s="42" customFormat="1" ht="12.75" hidden="1" customHeight="1" x14ac:dyDescent="0.25">
      <c r="B228" s="44"/>
      <c r="C228" s="181"/>
      <c r="D228" s="182"/>
      <c r="E228" s="182"/>
      <c r="F228" s="182"/>
      <c r="G228" s="182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</row>
    <row r="229" spans="1:82" s="42" customFormat="1" ht="15.75" customHeight="1" x14ac:dyDescent="0.25">
      <c r="B229" s="44"/>
      <c r="C229" s="181"/>
      <c r="D229" s="182"/>
      <c r="E229" s="172"/>
      <c r="F229" s="172"/>
      <c r="G229" s="172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</row>
    <row r="230" spans="1:82" s="42" customFormat="1" ht="15.75" customHeight="1" x14ac:dyDescent="0.25">
      <c r="B230" s="44"/>
      <c r="C230" s="181"/>
      <c r="D230" s="182"/>
      <c r="E230" s="182"/>
      <c r="F230" s="182"/>
      <c r="G230" s="182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</row>
    <row r="231" spans="1:82" s="42" customFormat="1" ht="15.75" customHeight="1" thickBot="1" x14ac:dyDescent="0.3">
      <c r="B231" s="44"/>
      <c r="C231" s="181"/>
      <c r="D231" s="182"/>
      <c r="E231" s="179"/>
      <c r="F231" s="179"/>
      <c r="G231" s="17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</row>
    <row r="232" spans="1:82" s="38" customFormat="1" ht="15.75" x14ac:dyDescent="0.25">
      <c r="A232" s="184" t="s">
        <v>56</v>
      </c>
      <c r="B232" s="185" t="s">
        <v>55</v>
      </c>
      <c r="C232" s="184" t="s">
        <v>53</v>
      </c>
      <c r="D232" s="184" t="s">
        <v>52</v>
      </c>
      <c r="E232" s="184" t="s">
        <v>52</v>
      </c>
      <c r="F232" s="88" t="s">
        <v>7</v>
      </c>
      <c r="G232" s="184" t="s">
        <v>194</v>
      </c>
    </row>
    <row r="233" spans="1:82" s="38" customFormat="1" ht="15.75" customHeight="1" thickBot="1" x14ac:dyDescent="0.3">
      <c r="A233" s="186"/>
      <c r="B233" s="187"/>
      <c r="C233" s="188"/>
      <c r="D233" s="189" t="s">
        <v>50</v>
      </c>
      <c r="E233" s="189" t="s">
        <v>49</v>
      </c>
      <c r="F233" s="85" t="s">
        <v>470</v>
      </c>
      <c r="G233" s="189" t="s">
        <v>195</v>
      </c>
    </row>
    <row r="234" spans="1:82" s="38" customFormat="1" ht="16.5" thickTop="1" x14ac:dyDescent="0.25">
      <c r="A234" s="190">
        <v>90</v>
      </c>
      <c r="B234" s="190"/>
      <c r="C234" s="196" t="s">
        <v>104</v>
      </c>
      <c r="D234" s="128"/>
      <c r="E234" s="127"/>
      <c r="F234" s="123"/>
      <c r="G234" s="128"/>
    </row>
    <row r="235" spans="1:82" s="38" customFormat="1" ht="15.75" x14ac:dyDescent="0.25">
      <c r="A235" s="134"/>
      <c r="B235" s="218"/>
      <c r="C235" s="134"/>
      <c r="D235" s="126"/>
      <c r="E235" s="125"/>
      <c r="F235" s="193"/>
      <c r="G235" s="126"/>
    </row>
    <row r="236" spans="1:82" s="38" customFormat="1" ht="15" x14ac:dyDescent="0.2">
      <c r="A236" s="130"/>
      <c r="B236" s="197">
        <v>2219</v>
      </c>
      <c r="C236" s="130" t="s">
        <v>200</v>
      </c>
      <c r="D236" s="118">
        <v>2657</v>
      </c>
      <c r="E236" s="64">
        <v>2841</v>
      </c>
      <c r="F236" s="193">
        <v>2482.1999999999998</v>
      </c>
      <c r="G236" s="126">
        <f t="shared" ref="G236:G240" si="12">(F236/E236)*100</f>
        <v>87.370644139387537</v>
      </c>
    </row>
    <row r="237" spans="1:82" s="38" customFormat="1" ht="15" x14ac:dyDescent="0.2">
      <c r="A237" s="130"/>
      <c r="B237" s="197">
        <v>3421</v>
      </c>
      <c r="C237" s="130" t="s">
        <v>439</v>
      </c>
      <c r="D237" s="118">
        <v>907</v>
      </c>
      <c r="E237" s="64">
        <v>907</v>
      </c>
      <c r="F237" s="193">
        <v>723.1</v>
      </c>
      <c r="G237" s="126">
        <f t="shared" si="12"/>
        <v>79.72436604189636</v>
      </c>
    </row>
    <row r="238" spans="1:82" s="38" customFormat="1" ht="15" x14ac:dyDescent="0.2">
      <c r="A238" s="130"/>
      <c r="B238" s="197">
        <v>4349</v>
      </c>
      <c r="C238" s="130" t="s">
        <v>418</v>
      </c>
      <c r="D238" s="118">
        <v>959</v>
      </c>
      <c r="E238" s="64">
        <v>4606.2</v>
      </c>
      <c r="F238" s="193">
        <v>3320.7</v>
      </c>
      <c r="G238" s="126">
        <f t="shared" si="12"/>
        <v>72.091963006382699</v>
      </c>
    </row>
    <row r="239" spans="1:82" s="38" customFormat="1" ht="15" x14ac:dyDescent="0.2">
      <c r="A239" s="130"/>
      <c r="B239" s="197">
        <v>5311</v>
      </c>
      <c r="C239" s="130" t="s">
        <v>298</v>
      </c>
      <c r="D239" s="118">
        <v>27544</v>
      </c>
      <c r="E239" s="64">
        <v>29694.3</v>
      </c>
      <c r="F239" s="193">
        <v>24581.4</v>
      </c>
      <c r="G239" s="126">
        <f t="shared" si="12"/>
        <v>82.781543932673955</v>
      </c>
    </row>
    <row r="240" spans="1:82" s="38" customFormat="1" ht="15.75" x14ac:dyDescent="0.25">
      <c r="A240" s="218"/>
      <c r="B240" s="198">
        <v>6402</v>
      </c>
      <c r="C240" s="199" t="s">
        <v>295</v>
      </c>
      <c r="D240" s="118">
        <v>0</v>
      </c>
      <c r="E240" s="64">
        <v>30.4</v>
      </c>
      <c r="F240" s="193">
        <v>30.3</v>
      </c>
      <c r="G240" s="126">
        <f t="shared" si="12"/>
        <v>99.671052631578945</v>
      </c>
    </row>
    <row r="241" spans="1:7" s="38" customFormat="1" ht="16.5" thickBot="1" x14ac:dyDescent="0.3">
      <c r="A241" s="221"/>
      <c r="B241" s="221"/>
      <c r="C241" s="244"/>
      <c r="D241" s="245"/>
      <c r="E241" s="246"/>
      <c r="F241" s="247"/>
      <c r="G241" s="245"/>
    </row>
    <row r="242" spans="1:7" s="38" customFormat="1" ht="18.75" customHeight="1" thickTop="1" thickBot="1" x14ac:dyDescent="0.3">
      <c r="A242" s="236"/>
      <c r="B242" s="243"/>
      <c r="C242" s="238" t="s">
        <v>299</v>
      </c>
      <c r="D242" s="213">
        <f t="shared" ref="D242:F242" si="13">SUM(D234:D241)</f>
        <v>32067</v>
      </c>
      <c r="E242" s="214">
        <f t="shared" si="13"/>
        <v>38078.9</v>
      </c>
      <c r="F242" s="215">
        <f t="shared" si="13"/>
        <v>31137.7</v>
      </c>
      <c r="G242" s="126">
        <f>(F242/E242)*100</f>
        <v>81.771532265900532</v>
      </c>
    </row>
    <row r="243" spans="1:7" s="38" customFormat="1" ht="15.75" customHeight="1" x14ac:dyDescent="0.25">
      <c r="A243" s="42"/>
      <c r="B243" s="44"/>
      <c r="C243" s="181"/>
      <c r="D243" s="182"/>
      <c r="E243" s="182"/>
      <c r="F243" s="182"/>
      <c r="G243" s="182"/>
    </row>
    <row r="244" spans="1:7" s="38" customFormat="1" ht="15.75" customHeight="1" thickBot="1" x14ac:dyDescent="0.3">
      <c r="A244" s="42"/>
      <c r="B244" s="44"/>
      <c r="C244" s="181"/>
      <c r="D244" s="182"/>
      <c r="E244" s="182"/>
      <c r="F244" s="182"/>
      <c r="G244" s="182"/>
    </row>
    <row r="245" spans="1:7" s="38" customFormat="1" ht="15.75" x14ac:dyDescent="0.25">
      <c r="A245" s="184" t="s">
        <v>56</v>
      </c>
      <c r="B245" s="185" t="s">
        <v>55</v>
      </c>
      <c r="C245" s="184" t="s">
        <v>53</v>
      </c>
      <c r="D245" s="184" t="s">
        <v>52</v>
      </c>
      <c r="E245" s="184" t="s">
        <v>52</v>
      </c>
      <c r="F245" s="88" t="s">
        <v>7</v>
      </c>
      <c r="G245" s="184" t="s">
        <v>194</v>
      </c>
    </row>
    <row r="246" spans="1:7" s="38" customFormat="1" ht="15.75" customHeight="1" thickBot="1" x14ac:dyDescent="0.3">
      <c r="A246" s="186"/>
      <c r="B246" s="187"/>
      <c r="C246" s="188"/>
      <c r="D246" s="189" t="s">
        <v>50</v>
      </c>
      <c r="E246" s="189" t="s">
        <v>49</v>
      </c>
      <c r="F246" s="85" t="s">
        <v>470</v>
      </c>
      <c r="G246" s="189" t="s">
        <v>195</v>
      </c>
    </row>
    <row r="247" spans="1:7" s="38" customFormat="1" ht="16.5" thickTop="1" x14ac:dyDescent="0.25">
      <c r="A247" s="190">
        <v>100</v>
      </c>
      <c r="B247" s="190"/>
      <c r="C247" s="134" t="s">
        <v>477</v>
      </c>
      <c r="D247" s="128"/>
      <c r="E247" s="127"/>
      <c r="F247" s="123"/>
      <c r="G247" s="128"/>
    </row>
    <row r="248" spans="1:7" s="38" customFormat="1" ht="15.75" x14ac:dyDescent="0.25">
      <c r="A248" s="134"/>
      <c r="B248" s="218"/>
      <c r="C248" s="134"/>
      <c r="D248" s="126"/>
      <c r="E248" s="125"/>
      <c r="F248" s="193"/>
      <c r="G248" s="126"/>
    </row>
    <row r="249" spans="1:7" s="38" customFormat="1" ht="15.75" hidden="1" x14ac:dyDescent="0.25">
      <c r="A249" s="134"/>
      <c r="B249" s="218"/>
      <c r="C249" s="134"/>
      <c r="D249" s="126"/>
      <c r="E249" s="125"/>
      <c r="F249" s="193"/>
      <c r="G249" s="126"/>
    </row>
    <row r="250" spans="1:7" s="38" customFormat="1" ht="15.75" x14ac:dyDescent="0.25">
      <c r="A250" s="218"/>
      <c r="B250" s="198">
        <v>2169</v>
      </c>
      <c r="C250" s="199" t="s">
        <v>300</v>
      </c>
      <c r="D250" s="118">
        <v>300</v>
      </c>
      <c r="E250" s="64">
        <v>300</v>
      </c>
      <c r="F250" s="193">
        <v>3.6</v>
      </c>
      <c r="G250" s="126">
        <f>(F250/E250)*100</f>
        <v>1.2</v>
      </c>
    </row>
    <row r="251" spans="1:7" s="38" customFormat="1" ht="15.75" hidden="1" x14ac:dyDescent="0.25">
      <c r="A251" s="218"/>
      <c r="B251" s="198">
        <v>6171</v>
      </c>
      <c r="C251" s="199" t="s">
        <v>301</v>
      </c>
      <c r="D251" s="118"/>
      <c r="E251" s="64"/>
      <c r="F251" s="63">
        <v>0</v>
      </c>
      <c r="G251" s="126" t="e">
        <f>(#REF!/E251)*100</f>
        <v>#REF!</v>
      </c>
    </row>
    <row r="252" spans="1:7" s="38" customFormat="1" ht="16.5" thickBot="1" x14ac:dyDescent="0.3">
      <c r="A252" s="221"/>
      <c r="B252" s="248"/>
      <c r="C252" s="249"/>
      <c r="D252" s="250"/>
      <c r="E252" s="114"/>
      <c r="F252" s="113"/>
      <c r="G252" s="126"/>
    </row>
    <row r="253" spans="1:7" s="38" customFormat="1" ht="18.75" customHeight="1" thickTop="1" thickBot="1" x14ac:dyDescent="0.3">
      <c r="A253" s="236"/>
      <c r="B253" s="243"/>
      <c r="C253" s="238" t="s">
        <v>302</v>
      </c>
      <c r="D253" s="213">
        <f t="shared" ref="D253:F253" si="14">SUM(D247:D252)</f>
        <v>300</v>
      </c>
      <c r="E253" s="214">
        <f t="shared" si="14"/>
        <v>300</v>
      </c>
      <c r="F253" s="215">
        <f t="shared" si="14"/>
        <v>3.6</v>
      </c>
      <c r="G253" s="126">
        <f>(F253/E253)*100</f>
        <v>1.2</v>
      </c>
    </row>
    <row r="254" spans="1:7" s="38" customFormat="1" ht="15.75" customHeight="1" x14ac:dyDescent="0.25">
      <c r="A254" s="42"/>
      <c r="B254" s="44"/>
      <c r="C254" s="181"/>
      <c r="D254" s="182"/>
      <c r="E254" s="182"/>
      <c r="F254" s="182"/>
      <c r="G254" s="182"/>
    </row>
    <row r="255" spans="1:7" s="38" customFormat="1" ht="15.75" customHeight="1" x14ac:dyDescent="0.25">
      <c r="A255" s="42"/>
      <c r="B255" s="44"/>
      <c r="C255" s="181"/>
      <c r="D255" s="182"/>
      <c r="E255" s="182"/>
      <c r="F255" s="182"/>
      <c r="G255" s="182"/>
    </row>
    <row r="256" spans="1:7" s="38" customFormat="1" ht="15.75" customHeight="1" thickBot="1" x14ac:dyDescent="0.25">
      <c r="B256" s="183"/>
    </row>
    <row r="257" spans="1:7" s="38" customFormat="1" ht="15.75" x14ac:dyDescent="0.25">
      <c r="A257" s="184" t="s">
        <v>56</v>
      </c>
      <c r="B257" s="185" t="s">
        <v>55</v>
      </c>
      <c r="C257" s="184" t="s">
        <v>53</v>
      </c>
      <c r="D257" s="184" t="s">
        <v>52</v>
      </c>
      <c r="E257" s="184" t="s">
        <v>52</v>
      </c>
      <c r="F257" s="88" t="s">
        <v>7</v>
      </c>
      <c r="G257" s="184" t="s">
        <v>194</v>
      </c>
    </row>
    <row r="258" spans="1:7" s="38" customFormat="1" ht="15.75" customHeight="1" thickBot="1" x14ac:dyDescent="0.3">
      <c r="A258" s="186"/>
      <c r="B258" s="187"/>
      <c r="C258" s="188"/>
      <c r="D258" s="189" t="s">
        <v>50</v>
      </c>
      <c r="E258" s="189" t="s">
        <v>49</v>
      </c>
      <c r="F258" s="85" t="s">
        <v>470</v>
      </c>
      <c r="G258" s="189" t="s">
        <v>195</v>
      </c>
    </row>
    <row r="259" spans="1:7" s="38" customFormat="1" ht="16.5" thickTop="1" x14ac:dyDescent="0.25">
      <c r="A259" s="190">
        <v>110</v>
      </c>
      <c r="B259" s="190"/>
      <c r="C259" s="196" t="s">
        <v>94</v>
      </c>
      <c r="D259" s="128"/>
      <c r="E259" s="127"/>
      <c r="F259" s="123"/>
      <c r="G259" s="128"/>
    </row>
    <row r="260" spans="1:7" s="38" customFormat="1" ht="15" customHeight="1" x14ac:dyDescent="0.25">
      <c r="A260" s="134"/>
      <c r="B260" s="218"/>
      <c r="C260" s="134"/>
      <c r="D260" s="126"/>
      <c r="E260" s="125"/>
      <c r="F260" s="193"/>
      <c r="G260" s="126"/>
    </row>
    <row r="261" spans="1:7" s="38" customFormat="1" ht="15" customHeight="1" x14ac:dyDescent="0.2">
      <c r="A261" s="130"/>
      <c r="B261" s="197">
        <v>6171</v>
      </c>
      <c r="C261" s="130" t="s">
        <v>419</v>
      </c>
      <c r="D261" s="118">
        <v>5</v>
      </c>
      <c r="E261" s="64">
        <v>5</v>
      </c>
      <c r="F261" s="123">
        <v>41.7</v>
      </c>
      <c r="G261" s="126">
        <f t="shared" ref="G261:G266" si="15">(F261/E261)*100</f>
        <v>834</v>
      </c>
    </row>
    <row r="262" spans="1:7" s="38" customFormat="1" ht="15" x14ac:dyDescent="0.2">
      <c r="A262" s="130"/>
      <c r="B262" s="197">
        <v>6310</v>
      </c>
      <c r="C262" s="130" t="s">
        <v>303</v>
      </c>
      <c r="D262" s="118">
        <v>932</v>
      </c>
      <c r="E262" s="64">
        <v>1426.4</v>
      </c>
      <c r="F262" s="123">
        <v>1326.3</v>
      </c>
      <c r="G262" s="126">
        <f t="shared" si="15"/>
        <v>92.982333146382487</v>
      </c>
    </row>
    <row r="263" spans="1:7" s="38" customFormat="1" ht="15" x14ac:dyDescent="0.2">
      <c r="A263" s="130"/>
      <c r="B263" s="197">
        <v>6399</v>
      </c>
      <c r="C263" s="130" t="s">
        <v>304</v>
      </c>
      <c r="D263" s="118">
        <v>14090</v>
      </c>
      <c r="E263" s="64">
        <v>28890</v>
      </c>
      <c r="F263" s="123">
        <v>27178.799999999999</v>
      </c>
      <c r="G263" s="126">
        <f t="shared" si="15"/>
        <v>94.076843198338523</v>
      </c>
    </row>
    <row r="264" spans="1:7" s="38" customFormat="1" ht="18" hidden="1" customHeight="1" x14ac:dyDescent="0.2">
      <c r="A264" s="130"/>
      <c r="B264" s="197">
        <v>6402</v>
      </c>
      <c r="C264" s="130" t="s">
        <v>305</v>
      </c>
      <c r="D264" s="118">
        <v>0</v>
      </c>
      <c r="E264" s="64">
        <v>0</v>
      </c>
      <c r="F264" s="123">
        <v>0</v>
      </c>
      <c r="G264" s="126" t="e">
        <f t="shared" si="15"/>
        <v>#DIV/0!</v>
      </c>
    </row>
    <row r="265" spans="1:7" s="38" customFormat="1" ht="15" x14ac:dyDescent="0.2">
      <c r="A265" s="130"/>
      <c r="B265" s="197">
        <v>6409</v>
      </c>
      <c r="C265" s="130" t="s">
        <v>306</v>
      </c>
      <c r="D265" s="118">
        <v>0</v>
      </c>
      <c r="E265" s="64">
        <v>5.3</v>
      </c>
      <c r="F265" s="123">
        <v>2.5</v>
      </c>
      <c r="G265" s="126">
        <f t="shared" si="15"/>
        <v>47.169811320754718</v>
      </c>
    </row>
    <row r="266" spans="1:7" s="40" customFormat="1" ht="15.75" customHeight="1" x14ac:dyDescent="0.25">
      <c r="A266" s="196"/>
      <c r="B266" s="190">
        <v>6409</v>
      </c>
      <c r="C266" s="196" t="s">
        <v>307</v>
      </c>
      <c r="D266" s="118">
        <v>13566</v>
      </c>
      <c r="E266" s="64">
        <v>4027.1</v>
      </c>
      <c r="F266" s="123">
        <v>0</v>
      </c>
      <c r="G266" s="126">
        <f t="shared" si="15"/>
        <v>0</v>
      </c>
    </row>
    <row r="267" spans="1:7" s="38" customFormat="1" ht="15.75" thickBot="1" x14ac:dyDescent="0.25">
      <c r="A267" s="223"/>
      <c r="B267" s="222"/>
      <c r="C267" s="223"/>
      <c r="D267" s="251"/>
      <c r="E267" s="252"/>
      <c r="F267" s="253"/>
      <c r="G267" s="251"/>
    </row>
    <row r="268" spans="1:7" s="38" customFormat="1" ht="18.75" customHeight="1" thickTop="1" thickBot="1" x14ac:dyDescent="0.3">
      <c r="A268" s="236"/>
      <c r="B268" s="243"/>
      <c r="C268" s="238" t="s">
        <v>308</v>
      </c>
      <c r="D268" s="254">
        <f t="shared" ref="D268:F268" si="16">SUM(D260:D266)</f>
        <v>28593</v>
      </c>
      <c r="E268" s="255">
        <f t="shared" si="16"/>
        <v>34353.800000000003</v>
      </c>
      <c r="F268" s="256">
        <f t="shared" si="16"/>
        <v>28549.3</v>
      </c>
      <c r="G268" s="126">
        <f>(F268/E268)*100</f>
        <v>83.103761447059711</v>
      </c>
    </row>
    <row r="269" spans="1:7" s="38" customFormat="1" ht="18.75" customHeight="1" x14ac:dyDescent="0.25">
      <c r="A269" s="42"/>
      <c r="B269" s="44"/>
      <c r="C269" s="181"/>
      <c r="D269" s="182"/>
      <c r="E269" s="182"/>
      <c r="F269" s="182"/>
      <c r="G269" s="182"/>
    </row>
    <row r="270" spans="1:7" s="38" customFormat="1" ht="13.5" hidden="1" customHeight="1" x14ac:dyDescent="0.25">
      <c r="A270" s="42"/>
      <c r="B270" s="44"/>
      <c r="C270" s="181"/>
      <c r="D270" s="182"/>
      <c r="E270" s="182"/>
      <c r="F270" s="182"/>
      <c r="G270" s="182"/>
    </row>
    <row r="271" spans="1:7" s="38" customFormat="1" ht="13.5" hidden="1" customHeight="1" x14ac:dyDescent="0.25">
      <c r="A271" s="42"/>
      <c r="B271" s="44"/>
      <c r="C271" s="181"/>
      <c r="D271" s="182"/>
      <c r="E271" s="182"/>
      <c r="F271" s="182"/>
      <c r="G271" s="182"/>
    </row>
    <row r="272" spans="1:7" s="38" customFormat="1" ht="13.5" hidden="1" customHeight="1" x14ac:dyDescent="0.25">
      <c r="A272" s="42"/>
      <c r="B272" s="44"/>
      <c r="C272" s="181"/>
      <c r="D272" s="182"/>
      <c r="E272" s="182"/>
      <c r="F272" s="182"/>
      <c r="G272" s="182"/>
    </row>
    <row r="273" spans="1:7" s="38" customFormat="1" ht="13.5" hidden="1" customHeight="1" x14ac:dyDescent="0.25">
      <c r="A273" s="42"/>
      <c r="B273" s="44"/>
      <c r="C273" s="181"/>
      <c r="D273" s="182"/>
      <c r="E273" s="182"/>
      <c r="F273" s="182"/>
      <c r="G273" s="182"/>
    </row>
    <row r="274" spans="1:7" s="38" customFormat="1" ht="13.5" hidden="1" customHeight="1" x14ac:dyDescent="0.25">
      <c r="A274" s="42"/>
      <c r="B274" s="44"/>
      <c r="C274" s="181"/>
      <c r="D274" s="182"/>
      <c r="E274" s="182"/>
      <c r="F274" s="182"/>
      <c r="G274" s="182"/>
    </row>
    <row r="275" spans="1:7" s="38" customFormat="1" ht="16.5" customHeight="1" x14ac:dyDescent="0.25">
      <c r="A275" s="42"/>
      <c r="B275" s="44"/>
      <c r="C275" s="181"/>
      <c r="D275" s="182"/>
      <c r="E275" s="182"/>
      <c r="F275" s="182"/>
      <c r="G275" s="182"/>
    </row>
    <row r="276" spans="1:7" s="38" customFormat="1" ht="15.75" customHeight="1" thickBot="1" x14ac:dyDescent="0.3">
      <c r="A276" s="42"/>
      <c r="B276" s="44"/>
      <c r="C276" s="181"/>
      <c r="D276" s="182"/>
      <c r="E276" s="182"/>
      <c r="F276" s="182"/>
      <c r="G276" s="182"/>
    </row>
    <row r="277" spans="1:7" s="38" customFormat="1" ht="15.75" x14ac:dyDescent="0.25">
      <c r="A277" s="184" t="s">
        <v>56</v>
      </c>
      <c r="B277" s="185" t="s">
        <v>55</v>
      </c>
      <c r="C277" s="184" t="s">
        <v>53</v>
      </c>
      <c r="D277" s="184" t="s">
        <v>52</v>
      </c>
      <c r="E277" s="184" t="s">
        <v>52</v>
      </c>
      <c r="F277" s="88" t="s">
        <v>7</v>
      </c>
      <c r="G277" s="184" t="s">
        <v>194</v>
      </c>
    </row>
    <row r="278" spans="1:7" s="38" customFormat="1" ht="15.75" customHeight="1" thickBot="1" x14ac:dyDescent="0.3">
      <c r="A278" s="186"/>
      <c r="B278" s="187"/>
      <c r="C278" s="188"/>
      <c r="D278" s="189" t="s">
        <v>50</v>
      </c>
      <c r="E278" s="189" t="s">
        <v>49</v>
      </c>
      <c r="F278" s="85" t="s">
        <v>470</v>
      </c>
      <c r="G278" s="189" t="s">
        <v>195</v>
      </c>
    </row>
    <row r="279" spans="1:7" s="38" customFormat="1" ht="16.5" thickTop="1" x14ac:dyDescent="0.25">
      <c r="A279" s="190">
        <v>120</v>
      </c>
      <c r="B279" s="190"/>
      <c r="C279" s="119" t="s">
        <v>75</v>
      </c>
      <c r="D279" s="128"/>
      <c r="E279" s="127"/>
      <c r="F279" s="123"/>
      <c r="G279" s="128"/>
    </row>
    <row r="280" spans="1:7" s="38" customFormat="1" ht="15" customHeight="1" x14ac:dyDescent="0.25">
      <c r="A280" s="134"/>
      <c r="B280" s="218"/>
      <c r="C280" s="119"/>
      <c r="D280" s="126"/>
      <c r="E280" s="125"/>
      <c r="F280" s="193"/>
      <c r="G280" s="126"/>
    </row>
    <row r="281" spans="1:7" s="38" customFormat="1" ht="15" customHeight="1" x14ac:dyDescent="0.25">
      <c r="A281" s="134"/>
      <c r="B281" s="218"/>
      <c r="C281" s="119"/>
      <c r="D281" s="219"/>
      <c r="E281" s="220"/>
      <c r="F281" s="224"/>
      <c r="G281" s="126"/>
    </row>
    <row r="282" spans="1:7" s="38" customFormat="1" ht="15.75" x14ac:dyDescent="0.25">
      <c r="A282" s="134"/>
      <c r="B282" s="197">
        <v>1014</v>
      </c>
      <c r="C282" s="130" t="s">
        <v>420</v>
      </c>
      <c r="D282" s="118">
        <v>155</v>
      </c>
      <c r="E282" s="64">
        <v>155</v>
      </c>
      <c r="F282" s="224">
        <v>0</v>
      </c>
      <c r="G282" s="126">
        <f t="shared" ref="G282:G296" si="17">(F282/E282)*100</f>
        <v>0</v>
      </c>
    </row>
    <row r="283" spans="1:7" s="38" customFormat="1" ht="15.75" x14ac:dyDescent="0.25">
      <c r="A283" s="134"/>
      <c r="B283" s="197">
        <v>2310</v>
      </c>
      <c r="C283" s="130" t="s">
        <v>309</v>
      </c>
      <c r="D283" s="118">
        <v>20</v>
      </c>
      <c r="E283" s="64">
        <v>20</v>
      </c>
      <c r="F283" s="224">
        <v>0</v>
      </c>
      <c r="G283" s="126">
        <f t="shared" si="17"/>
        <v>0</v>
      </c>
    </row>
    <row r="284" spans="1:7" s="38" customFormat="1" ht="15" x14ac:dyDescent="0.2">
      <c r="A284" s="130"/>
      <c r="B284" s="197">
        <v>3313</v>
      </c>
      <c r="C284" s="130" t="s">
        <v>421</v>
      </c>
      <c r="D284" s="118">
        <v>95</v>
      </c>
      <c r="E284" s="64">
        <v>255</v>
      </c>
      <c r="F284" s="224">
        <v>134.1</v>
      </c>
      <c r="G284" s="126">
        <f t="shared" si="17"/>
        <v>52.588235294117645</v>
      </c>
    </row>
    <row r="285" spans="1:7" s="38" customFormat="1" ht="15" x14ac:dyDescent="0.2">
      <c r="A285" s="130"/>
      <c r="B285" s="197">
        <v>3412</v>
      </c>
      <c r="C285" s="130" t="s">
        <v>214</v>
      </c>
      <c r="D285" s="118">
        <v>9</v>
      </c>
      <c r="E285" s="64">
        <v>11</v>
      </c>
      <c r="F285" s="224">
        <v>3.6</v>
      </c>
      <c r="G285" s="126">
        <f t="shared" si="17"/>
        <v>32.727272727272727</v>
      </c>
    </row>
    <row r="286" spans="1:7" s="38" customFormat="1" ht="15" x14ac:dyDescent="0.2">
      <c r="A286" s="130"/>
      <c r="B286" s="197">
        <v>3612</v>
      </c>
      <c r="C286" s="130" t="s">
        <v>310</v>
      </c>
      <c r="D286" s="118">
        <v>7258</v>
      </c>
      <c r="E286" s="64">
        <v>7258.2</v>
      </c>
      <c r="F286" s="224">
        <v>5585.3</v>
      </c>
      <c r="G286" s="126">
        <f t="shared" si="17"/>
        <v>76.951585792620776</v>
      </c>
    </row>
    <row r="287" spans="1:7" s="38" customFormat="1" ht="15" x14ac:dyDescent="0.2">
      <c r="A287" s="130"/>
      <c r="B287" s="197">
        <v>3613</v>
      </c>
      <c r="C287" s="130" t="s">
        <v>311</v>
      </c>
      <c r="D287" s="118">
        <v>7750</v>
      </c>
      <c r="E287" s="64">
        <v>8042</v>
      </c>
      <c r="F287" s="224">
        <v>5822.1</v>
      </c>
      <c r="G287" s="126">
        <f t="shared" si="17"/>
        <v>72.39617010693857</v>
      </c>
    </row>
    <row r="288" spans="1:7" s="38" customFormat="1" ht="15" x14ac:dyDescent="0.2">
      <c r="A288" s="130"/>
      <c r="B288" s="197">
        <v>3632</v>
      </c>
      <c r="C288" s="130" t="s">
        <v>219</v>
      </c>
      <c r="D288" s="118">
        <v>1838</v>
      </c>
      <c r="E288" s="64">
        <v>2324.4</v>
      </c>
      <c r="F288" s="224">
        <v>1410.1</v>
      </c>
      <c r="G288" s="126">
        <f t="shared" si="17"/>
        <v>60.665117879882978</v>
      </c>
    </row>
    <row r="289" spans="1:7" s="38" customFormat="1" ht="15" x14ac:dyDescent="0.2">
      <c r="A289" s="130"/>
      <c r="B289" s="197">
        <v>3634</v>
      </c>
      <c r="C289" s="130" t="s">
        <v>312</v>
      </c>
      <c r="D289" s="118">
        <v>1200</v>
      </c>
      <c r="E289" s="64">
        <v>1200</v>
      </c>
      <c r="F289" s="224">
        <v>854.3</v>
      </c>
      <c r="G289" s="126">
        <f t="shared" si="17"/>
        <v>71.191666666666663</v>
      </c>
    </row>
    <row r="290" spans="1:7" s="38" customFormat="1" ht="15" x14ac:dyDescent="0.2">
      <c r="A290" s="130"/>
      <c r="B290" s="197">
        <v>3639</v>
      </c>
      <c r="C290" s="130" t="s">
        <v>313</v>
      </c>
      <c r="D290" s="118">
        <v>3909</v>
      </c>
      <c r="E290" s="64">
        <v>4212</v>
      </c>
      <c r="F290" s="224">
        <v>841.7</v>
      </c>
      <c r="G290" s="126">
        <f t="shared" si="17"/>
        <v>19.983380816714153</v>
      </c>
    </row>
    <row r="291" spans="1:7" s="38" customFormat="1" ht="15" hidden="1" customHeight="1" x14ac:dyDescent="0.2">
      <c r="A291" s="130"/>
      <c r="B291" s="197">
        <v>3639</v>
      </c>
      <c r="C291" s="130" t="s">
        <v>314</v>
      </c>
      <c r="D291" s="118">
        <v>0</v>
      </c>
      <c r="E291" s="64">
        <v>0</v>
      </c>
      <c r="F291" s="224">
        <v>0</v>
      </c>
      <c r="G291" s="126" t="e">
        <f t="shared" si="17"/>
        <v>#DIV/0!</v>
      </c>
    </row>
    <row r="292" spans="1:7" s="38" customFormat="1" ht="15" x14ac:dyDescent="0.2">
      <c r="A292" s="130"/>
      <c r="B292" s="197">
        <v>3639</v>
      </c>
      <c r="C292" s="130" t="s">
        <v>315</v>
      </c>
      <c r="D292" s="118">
        <v>10742</v>
      </c>
      <c r="E292" s="64">
        <v>9291.2999999999993</v>
      </c>
      <c r="F292" s="224">
        <v>509.5</v>
      </c>
      <c r="G292" s="126">
        <f t="shared" si="17"/>
        <v>5.4836244658982061</v>
      </c>
    </row>
    <row r="293" spans="1:7" s="38" customFormat="1" ht="15" x14ac:dyDescent="0.2">
      <c r="A293" s="130"/>
      <c r="B293" s="197">
        <v>3729</v>
      </c>
      <c r="C293" s="130" t="s">
        <v>316</v>
      </c>
      <c r="D293" s="118">
        <v>1</v>
      </c>
      <c r="E293" s="64">
        <v>1</v>
      </c>
      <c r="F293" s="224">
        <v>0.5</v>
      </c>
      <c r="G293" s="126">
        <f t="shared" si="17"/>
        <v>50</v>
      </c>
    </row>
    <row r="294" spans="1:7" s="38" customFormat="1" ht="15" x14ac:dyDescent="0.2">
      <c r="A294" s="228"/>
      <c r="B294" s="239">
        <v>4349</v>
      </c>
      <c r="C294" s="228" t="s">
        <v>317</v>
      </c>
      <c r="D294" s="118">
        <v>8</v>
      </c>
      <c r="E294" s="64">
        <v>64.099999999999994</v>
      </c>
      <c r="F294" s="224">
        <v>28.4</v>
      </c>
      <c r="G294" s="126">
        <f t="shared" si="17"/>
        <v>44.305772230889239</v>
      </c>
    </row>
    <row r="295" spans="1:7" s="38" customFormat="1" ht="15" x14ac:dyDescent="0.2">
      <c r="A295" s="228"/>
      <c r="B295" s="239">
        <v>4374</v>
      </c>
      <c r="C295" s="228" t="s">
        <v>460</v>
      </c>
      <c r="D295" s="118">
        <v>115</v>
      </c>
      <c r="E295" s="64">
        <v>158</v>
      </c>
      <c r="F295" s="224">
        <v>121.8</v>
      </c>
      <c r="G295" s="126">
        <f t="shared" si="17"/>
        <v>77.088607594936704</v>
      </c>
    </row>
    <row r="296" spans="1:7" s="38" customFormat="1" ht="15" x14ac:dyDescent="0.2">
      <c r="A296" s="228"/>
      <c r="B296" s="239">
        <v>5512</v>
      </c>
      <c r="C296" s="228" t="s">
        <v>403</v>
      </c>
      <c r="D296" s="118">
        <v>341</v>
      </c>
      <c r="E296" s="64">
        <v>349</v>
      </c>
      <c r="F296" s="224">
        <v>191.9</v>
      </c>
      <c r="G296" s="126">
        <f t="shared" si="17"/>
        <v>54.985673352435526</v>
      </c>
    </row>
    <row r="297" spans="1:7" s="38" customFormat="1" ht="18" hidden="1" customHeight="1" x14ac:dyDescent="0.2">
      <c r="A297" s="228"/>
      <c r="B297" s="239">
        <v>6409</v>
      </c>
      <c r="C297" s="228" t="s">
        <v>318</v>
      </c>
      <c r="D297" s="118">
        <v>0</v>
      </c>
      <c r="E297" s="64">
        <v>0</v>
      </c>
      <c r="F297" s="224">
        <v>0</v>
      </c>
      <c r="G297" s="126" t="e">
        <f>(#REF!/E297)*100</f>
        <v>#REF!</v>
      </c>
    </row>
    <row r="298" spans="1:7" s="38" customFormat="1" ht="15" hidden="1" x14ac:dyDescent="0.2">
      <c r="A298" s="228"/>
      <c r="B298" s="239">
        <v>5599</v>
      </c>
      <c r="C298" s="228" t="s">
        <v>468</v>
      </c>
      <c r="D298" s="118">
        <v>0</v>
      </c>
      <c r="E298" s="64">
        <v>0</v>
      </c>
      <c r="F298" s="224">
        <v>0</v>
      </c>
      <c r="G298" s="126" t="e">
        <f>(#REF!/E298)*100</f>
        <v>#REF!</v>
      </c>
    </row>
    <row r="299" spans="1:7" s="38" customFormat="1" ht="15" customHeight="1" thickBot="1" x14ac:dyDescent="0.3">
      <c r="A299" s="221"/>
      <c r="B299" s="221"/>
      <c r="C299" s="244"/>
      <c r="D299" s="251"/>
      <c r="E299" s="252"/>
      <c r="F299" s="253"/>
      <c r="G299" s="251"/>
    </row>
    <row r="300" spans="1:7" s="38" customFormat="1" ht="18.75" customHeight="1" thickTop="1" thickBot="1" x14ac:dyDescent="0.3">
      <c r="A300" s="210"/>
      <c r="B300" s="243"/>
      <c r="C300" s="238" t="s">
        <v>319</v>
      </c>
      <c r="D300" s="254">
        <f>SUM(D282:D298)</f>
        <v>33441</v>
      </c>
      <c r="E300" s="254">
        <f t="shared" ref="E300:F300" si="18">SUM(E282:E298)</f>
        <v>33341</v>
      </c>
      <c r="F300" s="254">
        <f t="shared" si="18"/>
        <v>15503.3</v>
      </c>
      <c r="G300" s="126">
        <f>(F300/E300)*100</f>
        <v>46.499205182807948</v>
      </c>
    </row>
    <row r="301" spans="1:7" s="38" customFormat="1" ht="15.75" customHeight="1" x14ac:dyDescent="0.25">
      <c r="A301" s="42"/>
      <c r="B301" s="44"/>
      <c r="C301" s="181"/>
      <c r="D301" s="182"/>
      <c r="E301" s="182"/>
      <c r="F301" s="182"/>
      <c r="G301" s="182"/>
    </row>
    <row r="302" spans="1:7" s="38" customFormat="1" ht="15.75" customHeight="1" x14ac:dyDescent="0.25">
      <c r="A302" s="42"/>
      <c r="B302" s="44"/>
      <c r="C302" s="181"/>
      <c r="D302" s="182"/>
      <c r="E302" s="182"/>
      <c r="F302" s="182"/>
      <c r="G302" s="182"/>
    </row>
    <row r="303" spans="1:7" s="38" customFormat="1" ht="15.75" customHeight="1" thickBot="1" x14ac:dyDescent="0.25"/>
    <row r="304" spans="1:7" s="38" customFormat="1" ht="15.75" x14ac:dyDescent="0.25">
      <c r="A304" s="184" t="s">
        <v>56</v>
      </c>
      <c r="B304" s="185" t="s">
        <v>55</v>
      </c>
      <c r="C304" s="184" t="s">
        <v>53</v>
      </c>
      <c r="D304" s="184" t="s">
        <v>52</v>
      </c>
      <c r="E304" s="184" t="s">
        <v>52</v>
      </c>
      <c r="F304" s="88" t="s">
        <v>7</v>
      </c>
      <c r="G304" s="184" t="s">
        <v>194</v>
      </c>
    </row>
    <row r="305" spans="1:7" s="38" customFormat="1" ht="15.75" customHeight="1" thickBot="1" x14ac:dyDescent="0.3">
      <c r="A305" s="186"/>
      <c r="B305" s="187"/>
      <c r="C305" s="188"/>
      <c r="D305" s="189" t="s">
        <v>50</v>
      </c>
      <c r="E305" s="189" t="s">
        <v>49</v>
      </c>
      <c r="F305" s="85" t="s">
        <v>470</v>
      </c>
      <c r="G305" s="189" t="s">
        <v>195</v>
      </c>
    </row>
    <row r="306" spans="1:7" s="38" customFormat="1" ht="38.25" customHeight="1" thickTop="1" thickBot="1" x14ac:dyDescent="0.3">
      <c r="A306" s="238"/>
      <c r="B306" s="257"/>
      <c r="C306" s="258" t="s">
        <v>320</v>
      </c>
      <c r="D306" s="259">
        <f>SUM(D63,D93,D158,D192,D200,D220,D242,D253,D268,D300)</f>
        <v>656233</v>
      </c>
      <c r="E306" s="259">
        <f t="shared" ref="E306:F306" si="19">SUM(E63,E93,E158,E192,E200,E220,E242,E253,E268,E300,)</f>
        <v>792010.10000000009</v>
      </c>
      <c r="F306" s="259">
        <f t="shared" si="19"/>
        <v>652754.30000000016</v>
      </c>
      <c r="G306" s="126">
        <f>(F306/E306)*100</f>
        <v>82.41742119197724</v>
      </c>
    </row>
    <row r="307" spans="1:7" ht="15" x14ac:dyDescent="0.2">
      <c r="A307" s="47"/>
      <c r="B307" s="47"/>
      <c r="C307" s="47"/>
      <c r="D307" s="47"/>
      <c r="E307" s="47"/>
      <c r="F307" s="47"/>
      <c r="G307" s="47"/>
    </row>
    <row r="308" spans="1:7" ht="15" customHeight="1" x14ac:dyDescent="0.2">
      <c r="A308" s="47"/>
      <c r="B308" s="47"/>
      <c r="C308" s="47"/>
      <c r="D308" s="47"/>
      <c r="E308" s="47"/>
      <c r="F308" s="47"/>
      <c r="G308" s="47"/>
    </row>
    <row r="309" spans="1:7" ht="15" customHeight="1" x14ac:dyDescent="0.2">
      <c r="A309" s="47"/>
      <c r="B309" s="47"/>
      <c r="C309" s="47"/>
      <c r="D309" s="47"/>
      <c r="E309" s="47"/>
      <c r="F309" s="47"/>
      <c r="G309" s="47"/>
    </row>
    <row r="310" spans="1:7" ht="15" customHeight="1" x14ac:dyDescent="0.2">
      <c r="A310" s="47"/>
      <c r="B310" s="47"/>
      <c r="C310" s="46"/>
      <c r="D310" s="47"/>
      <c r="E310" s="47"/>
      <c r="F310" s="47"/>
      <c r="G310" s="47"/>
    </row>
    <row r="311" spans="1:7" ht="15" x14ac:dyDescent="0.2">
      <c r="A311" s="47"/>
      <c r="B311" s="47"/>
      <c r="C311" s="47"/>
      <c r="D311" s="47"/>
      <c r="E311" s="47"/>
      <c r="F311" s="47"/>
      <c r="G311" s="47"/>
    </row>
    <row r="312" spans="1:7" ht="15" x14ac:dyDescent="0.2">
      <c r="A312" s="47"/>
      <c r="B312" s="47"/>
      <c r="C312" s="47"/>
      <c r="D312" s="47"/>
      <c r="E312" s="47"/>
      <c r="F312" s="47"/>
      <c r="G312" s="47"/>
    </row>
    <row r="313" spans="1:7" ht="15" x14ac:dyDescent="0.2">
      <c r="A313" s="47"/>
      <c r="B313" s="47"/>
      <c r="C313" s="46"/>
      <c r="D313" s="47"/>
      <c r="E313" s="47"/>
      <c r="F313" s="47"/>
      <c r="G313" s="47"/>
    </row>
    <row r="314" spans="1:7" ht="15" x14ac:dyDescent="0.2">
      <c r="A314" s="47"/>
      <c r="B314" s="47"/>
      <c r="C314" s="47"/>
      <c r="D314" s="47"/>
      <c r="E314" s="47"/>
      <c r="F314" s="47"/>
      <c r="G314" s="47"/>
    </row>
    <row r="315" spans="1:7" ht="15" x14ac:dyDescent="0.2">
      <c r="A315" s="47"/>
      <c r="B315" s="47"/>
      <c r="C315" s="47"/>
      <c r="D315" s="47"/>
      <c r="E315" s="47"/>
      <c r="F315" s="47"/>
      <c r="G315" s="47"/>
    </row>
    <row r="316" spans="1:7" ht="15" x14ac:dyDescent="0.2">
      <c r="A316" s="47"/>
      <c r="B316" s="47"/>
      <c r="C316" s="47"/>
      <c r="D316" s="47"/>
      <c r="E316" s="47"/>
      <c r="F316" s="47"/>
      <c r="G316" s="47"/>
    </row>
    <row r="317" spans="1:7" ht="15" x14ac:dyDescent="0.2">
      <c r="A317" s="47"/>
      <c r="B317" s="47"/>
      <c r="C317" s="47"/>
      <c r="D317" s="47"/>
      <c r="E317" s="47"/>
      <c r="F317" s="47"/>
      <c r="G317" s="47"/>
    </row>
    <row r="318" spans="1:7" ht="15" x14ac:dyDescent="0.2">
      <c r="A318" s="47"/>
      <c r="B318" s="47"/>
      <c r="C318" s="47"/>
      <c r="D318" s="47"/>
      <c r="E318" s="47"/>
      <c r="F318" s="47"/>
      <c r="G318" s="47"/>
    </row>
    <row r="319" spans="1:7" ht="15" x14ac:dyDescent="0.2">
      <c r="A319" s="47"/>
      <c r="B319" s="47"/>
      <c r="C319" s="47"/>
      <c r="D319" s="47"/>
      <c r="E319" s="47"/>
      <c r="F319" s="47"/>
      <c r="G319" s="47"/>
    </row>
    <row r="320" spans="1:7" ht="15" x14ac:dyDescent="0.2">
      <c r="A320" s="47"/>
      <c r="B320" s="47"/>
      <c r="C320" s="47"/>
      <c r="D320" s="47"/>
      <c r="E320" s="47"/>
      <c r="F320" s="47"/>
      <c r="G320" s="47"/>
    </row>
    <row r="321" spans="1:7" ht="15" x14ac:dyDescent="0.2">
      <c r="A321" s="47"/>
      <c r="B321" s="47"/>
      <c r="C321" s="47"/>
      <c r="D321" s="47"/>
      <c r="E321" s="47"/>
      <c r="F321" s="47"/>
      <c r="G321" s="47"/>
    </row>
    <row r="322" spans="1:7" ht="15" x14ac:dyDescent="0.2">
      <c r="A322" s="47"/>
      <c r="B322" s="47"/>
      <c r="C322" s="47"/>
      <c r="D322" s="47"/>
      <c r="E322" s="47"/>
      <c r="F322" s="47"/>
      <c r="G322" s="47"/>
    </row>
    <row r="323" spans="1:7" ht="15" x14ac:dyDescent="0.2">
      <c r="A323" s="47"/>
      <c r="B323" s="47"/>
      <c r="C323" s="47"/>
      <c r="D323" s="47"/>
      <c r="E323" s="47"/>
      <c r="F323" s="47"/>
      <c r="G323" s="47"/>
    </row>
    <row r="324" spans="1:7" ht="15" x14ac:dyDescent="0.2">
      <c r="A324" s="47"/>
      <c r="B324" s="47"/>
      <c r="C324" s="47"/>
      <c r="D324" s="47"/>
      <c r="E324" s="47"/>
      <c r="F324" s="47"/>
      <c r="G324" s="47"/>
    </row>
    <row r="325" spans="1:7" ht="15" x14ac:dyDescent="0.2">
      <c r="A325" s="47"/>
      <c r="B325" s="47"/>
      <c r="C325" s="47"/>
      <c r="D325" s="47"/>
      <c r="E325" s="47"/>
      <c r="F325" s="47"/>
      <c r="G325" s="47"/>
    </row>
    <row r="326" spans="1:7" ht="15" x14ac:dyDescent="0.2">
      <c r="A326" s="47"/>
      <c r="B326" s="47"/>
      <c r="C326" s="47"/>
      <c r="D326" s="47"/>
      <c r="E326" s="47"/>
      <c r="F326" s="47"/>
      <c r="G326" s="47"/>
    </row>
    <row r="327" spans="1:7" ht="15" x14ac:dyDescent="0.2">
      <c r="A327" s="47"/>
      <c r="B327" s="47"/>
      <c r="C327" s="47"/>
      <c r="D327" s="47"/>
      <c r="E327" s="47"/>
      <c r="F327" s="47"/>
      <c r="G327" s="47"/>
    </row>
  </sheetData>
  <pageMargins left="0.19685039370078741" right="0.19685039370078741" top="0.27559055118110237" bottom="0.19685039370078741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opLeftCell="A7" workbookViewId="0">
      <selection activeCell="D37" sqref="D37"/>
    </sheetView>
  </sheetViews>
  <sheetFormatPr defaultRowHeight="12.75" x14ac:dyDescent="0.2"/>
  <cols>
    <col min="1" max="1" width="4.85546875" style="274" customWidth="1"/>
    <col min="2" max="2" width="10.42578125" style="274" customWidth="1"/>
    <col min="3" max="3" width="10.140625" style="274" customWidth="1"/>
    <col min="4" max="4" width="97.5703125" style="274" customWidth="1"/>
    <col min="5" max="5" width="11.28515625" style="274" customWidth="1"/>
    <col min="6" max="6" width="11.28515625" style="274" hidden="1" customWidth="1"/>
    <col min="7" max="7" width="12.28515625" style="274" hidden="1" customWidth="1"/>
    <col min="8" max="8" width="9.7109375" style="274" bestFit="1" customWidth="1"/>
    <col min="9" max="256" width="9.140625" style="274"/>
    <col min="257" max="257" width="4.85546875" style="274" customWidth="1"/>
    <col min="258" max="258" width="10.42578125" style="274" customWidth="1"/>
    <col min="259" max="259" width="10.140625" style="274" customWidth="1"/>
    <col min="260" max="260" width="97.5703125" style="274" customWidth="1"/>
    <col min="261" max="261" width="11.28515625" style="274" customWidth="1"/>
    <col min="262" max="263" width="0" style="274" hidden="1" customWidth="1"/>
    <col min="264" max="264" width="9.7109375" style="274" bestFit="1" customWidth="1"/>
    <col min="265" max="512" width="9.140625" style="274"/>
    <col min="513" max="513" width="4.85546875" style="274" customWidth="1"/>
    <col min="514" max="514" width="10.42578125" style="274" customWidth="1"/>
    <col min="515" max="515" width="10.140625" style="274" customWidth="1"/>
    <col min="516" max="516" width="97.5703125" style="274" customWidth="1"/>
    <col min="517" max="517" width="11.28515625" style="274" customWidth="1"/>
    <col min="518" max="519" width="0" style="274" hidden="1" customWidth="1"/>
    <col min="520" max="520" width="9.7109375" style="274" bestFit="1" customWidth="1"/>
    <col min="521" max="768" width="9.140625" style="274"/>
    <col min="769" max="769" width="4.85546875" style="274" customWidth="1"/>
    <col min="770" max="770" width="10.42578125" style="274" customWidth="1"/>
    <col min="771" max="771" width="10.140625" style="274" customWidth="1"/>
    <col min="772" max="772" width="97.5703125" style="274" customWidth="1"/>
    <col min="773" max="773" width="11.28515625" style="274" customWidth="1"/>
    <col min="774" max="775" width="0" style="274" hidden="1" customWidth="1"/>
    <col min="776" max="776" width="9.7109375" style="274" bestFit="1" customWidth="1"/>
    <col min="777" max="1024" width="9.140625" style="274"/>
    <col min="1025" max="1025" width="4.85546875" style="274" customWidth="1"/>
    <col min="1026" max="1026" width="10.42578125" style="274" customWidth="1"/>
    <col min="1027" max="1027" width="10.140625" style="274" customWidth="1"/>
    <col min="1028" max="1028" width="97.5703125" style="274" customWidth="1"/>
    <col min="1029" max="1029" width="11.28515625" style="274" customWidth="1"/>
    <col min="1030" max="1031" width="0" style="274" hidden="1" customWidth="1"/>
    <col min="1032" max="1032" width="9.7109375" style="274" bestFit="1" customWidth="1"/>
    <col min="1033" max="1280" width="9.140625" style="274"/>
    <col min="1281" max="1281" width="4.85546875" style="274" customWidth="1"/>
    <col min="1282" max="1282" width="10.42578125" style="274" customWidth="1"/>
    <col min="1283" max="1283" width="10.140625" style="274" customWidth="1"/>
    <col min="1284" max="1284" width="97.5703125" style="274" customWidth="1"/>
    <col min="1285" max="1285" width="11.28515625" style="274" customWidth="1"/>
    <col min="1286" max="1287" width="0" style="274" hidden="1" customWidth="1"/>
    <col min="1288" max="1288" width="9.7109375" style="274" bestFit="1" customWidth="1"/>
    <col min="1289" max="1536" width="9.140625" style="274"/>
    <col min="1537" max="1537" width="4.85546875" style="274" customWidth="1"/>
    <col min="1538" max="1538" width="10.42578125" style="274" customWidth="1"/>
    <col min="1539" max="1539" width="10.140625" style="274" customWidth="1"/>
    <col min="1540" max="1540" width="97.5703125" style="274" customWidth="1"/>
    <col min="1541" max="1541" width="11.28515625" style="274" customWidth="1"/>
    <col min="1542" max="1543" width="0" style="274" hidden="1" customWidth="1"/>
    <col min="1544" max="1544" width="9.7109375" style="274" bestFit="1" customWidth="1"/>
    <col min="1545" max="1792" width="9.140625" style="274"/>
    <col min="1793" max="1793" width="4.85546875" style="274" customWidth="1"/>
    <col min="1794" max="1794" width="10.42578125" style="274" customWidth="1"/>
    <col min="1795" max="1795" width="10.140625" style="274" customWidth="1"/>
    <col min="1796" max="1796" width="97.5703125" style="274" customWidth="1"/>
    <col min="1797" max="1797" width="11.28515625" style="274" customWidth="1"/>
    <col min="1798" max="1799" width="0" style="274" hidden="1" customWidth="1"/>
    <col min="1800" max="1800" width="9.7109375" style="274" bestFit="1" customWidth="1"/>
    <col min="1801" max="2048" width="9.140625" style="274"/>
    <col min="2049" max="2049" width="4.85546875" style="274" customWidth="1"/>
    <col min="2050" max="2050" width="10.42578125" style="274" customWidth="1"/>
    <col min="2051" max="2051" width="10.140625" style="274" customWidth="1"/>
    <col min="2052" max="2052" width="97.5703125" style="274" customWidth="1"/>
    <col min="2053" max="2053" width="11.28515625" style="274" customWidth="1"/>
    <col min="2054" max="2055" width="0" style="274" hidden="1" customWidth="1"/>
    <col min="2056" max="2056" width="9.7109375" style="274" bestFit="1" customWidth="1"/>
    <col min="2057" max="2304" width="9.140625" style="274"/>
    <col min="2305" max="2305" width="4.85546875" style="274" customWidth="1"/>
    <col min="2306" max="2306" width="10.42578125" style="274" customWidth="1"/>
    <col min="2307" max="2307" width="10.140625" style="274" customWidth="1"/>
    <col min="2308" max="2308" width="97.5703125" style="274" customWidth="1"/>
    <col min="2309" max="2309" width="11.28515625" style="274" customWidth="1"/>
    <col min="2310" max="2311" width="0" style="274" hidden="1" customWidth="1"/>
    <col min="2312" max="2312" width="9.7109375" style="274" bestFit="1" customWidth="1"/>
    <col min="2313" max="2560" width="9.140625" style="274"/>
    <col min="2561" max="2561" width="4.85546875" style="274" customWidth="1"/>
    <col min="2562" max="2562" width="10.42578125" style="274" customWidth="1"/>
    <col min="2563" max="2563" width="10.140625" style="274" customWidth="1"/>
    <col min="2564" max="2564" width="97.5703125" style="274" customWidth="1"/>
    <col min="2565" max="2565" width="11.28515625" style="274" customWidth="1"/>
    <col min="2566" max="2567" width="0" style="274" hidden="1" customWidth="1"/>
    <col min="2568" max="2568" width="9.7109375" style="274" bestFit="1" customWidth="1"/>
    <col min="2569" max="2816" width="9.140625" style="274"/>
    <col min="2817" max="2817" width="4.85546875" style="274" customWidth="1"/>
    <col min="2818" max="2818" width="10.42578125" style="274" customWidth="1"/>
    <col min="2819" max="2819" width="10.140625" style="274" customWidth="1"/>
    <col min="2820" max="2820" width="97.5703125" style="274" customWidth="1"/>
    <col min="2821" max="2821" width="11.28515625" style="274" customWidth="1"/>
    <col min="2822" max="2823" width="0" style="274" hidden="1" customWidth="1"/>
    <col min="2824" max="2824" width="9.7109375" style="274" bestFit="1" customWidth="1"/>
    <col min="2825" max="3072" width="9.140625" style="274"/>
    <col min="3073" max="3073" width="4.85546875" style="274" customWidth="1"/>
    <col min="3074" max="3074" width="10.42578125" style="274" customWidth="1"/>
    <col min="3075" max="3075" width="10.140625" style="274" customWidth="1"/>
    <col min="3076" max="3076" width="97.5703125" style="274" customWidth="1"/>
    <col min="3077" max="3077" width="11.28515625" style="274" customWidth="1"/>
    <col min="3078" max="3079" width="0" style="274" hidden="1" customWidth="1"/>
    <col min="3080" max="3080" width="9.7109375" style="274" bestFit="1" customWidth="1"/>
    <col min="3081" max="3328" width="9.140625" style="274"/>
    <col min="3329" max="3329" width="4.85546875" style="274" customWidth="1"/>
    <col min="3330" max="3330" width="10.42578125" style="274" customWidth="1"/>
    <col min="3331" max="3331" width="10.140625" style="274" customWidth="1"/>
    <col min="3332" max="3332" width="97.5703125" style="274" customWidth="1"/>
    <col min="3333" max="3333" width="11.28515625" style="274" customWidth="1"/>
    <col min="3334" max="3335" width="0" style="274" hidden="1" customWidth="1"/>
    <col min="3336" max="3336" width="9.7109375" style="274" bestFit="1" customWidth="1"/>
    <col min="3337" max="3584" width="9.140625" style="274"/>
    <col min="3585" max="3585" width="4.85546875" style="274" customWidth="1"/>
    <col min="3586" max="3586" width="10.42578125" style="274" customWidth="1"/>
    <col min="3587" max="3587" width="10.140625" style="274" customWidth="1"/>
    <col min="3588" max="3588" width="97.5703125" style="274" customWidth="1"/>
    <col min="3589" max="3589" width="11.28515625" style="274" customWidth="1"/>
    <col min="3590" max="3591" width="0" style="274" hidden="1" customWidth="1"/>
    <col min="3592" max="3592" width="9.7109375" style="274" bestFit="1" customWidth="1"/>
    <col min="3593" max="3840" width="9.140625" style="274"/>
    <col min="3841" max="3841" width="4.85546875" style="274" customWidth="1"/>
    <col min="3842" max="3842" width="10.42578125" style="274" customWidth="1"/>
    <col min="3843" max="3843" width="10.140625" style="274" customWidth="1"/>
    <col min="3844" max="3844" width="97.5703125" style="274" customWidth="1"/>
    <col min="3845" max="3845" width="11.28515625" style="274" customWidth="1"/>
    <col min="3846" max="3847" width="0" style="274" hidden="1" customWidth="1"/>
    <col min="3848" max="3848" width="9.7109375" style="274" bestFit="1" customWidth="1"/>
    <col min="3849" max="4096" width="9.140625" style="274"/>
    <col min="4097" max="4097" width="4.85546875" style="274" customWidth="1"/>
    <col min="4098" max="4098" width="10.42578125" style="274" customWidth="1"/>
    <col min="4099" max="4099" width="10.140625" style="274" customWidth="1"/>
    <col min="4100" max="4100" width="97.5703125" style="274" customWidth="1"/>
    <col min="4101" max="4101" width="11.28515625" style="274" customWidth="1"/>
    <col min="4102" max="4103" width="0" style="274" hidden="1" customWidth="1"/>
    <col min="4104" max="4104" width="9.7109375" style="274" bestFit="1" customWidth="1"/>
    <col min="4105" max="4352" width="9.140625" style="274"/>
    <col min="4353" max="4353" width="4.85546875" style="274" customWidth="1"/>
    <col min="4354" max="4354" width="10.42578125" style="274" customWidth="1"/>
    <col min="4355" max="4355" width="10.140625" style="274" customWidth="1"/>
    <col min="4356" max="4356" width="97.5703125" style="274" customWidth="1"/>
    <col min="4357" max="4357" width="11.28515625" style="274" customWidth="1"/>
    <col min="4358" max="4359" width="0" style="274" hidden="1" customWidth="1"/>
    <col min="4360" max="4360" width="9.7109375" style="274" bestFit="1" customWidth="1"/>
    <col min="4361" max="4608" width="9.140625" style="274"/>
    <col min="4609" max="4609" width="4.85546875" style="274" customWidth="1"/>
    <col min="4610" max="4610" width="10.42578125" style="274" customWidth="1"/>
    <col min="4611" max="4611" width="10.140625" style="274" customWidth="1"/>
    <col min="4612" max="4612" width="97.5703125" style="274" customWidth="1"/>
    <col min="4613" max="4613" width="11.28515625" style="274" customWidth="1"/>
    <col min="4614" max="4615" width="0" style="274" hidden="1" customWidth="1"/>
    <col min="4616" max="4616" width="9.7109375" style="274" bestFit="1" customWidth="1"/>
    <col min="4617" max="4864" width="9.140625" style="274"/>
    <col min="4865" max="4865" width="4.85546875" style="274" customWidth="1"/>
    <col min="4866" max="4866" width="10.42578125" style="274" customWidth="1"/>
    <col min="4867" max="4867" width="10.140625" style="274" customWidth="1"/>
    <col min="4868" max="4868" width="97.5703125" style="274" customWidth="1"/>
    <col min="4869" max="4869" width="11.28515625" style="274" customWidth="1"/>
    <col min="4870" max="4871" width="0" style="274" hidden="1" customWidth="1"/>
    <col min="4872" max="4872" width="9.7109375" style="274" bestFit="1" customWidth="1"/>
    <col min="4873" max="5120" width="9.140625" style="274"/>
    <col min="5121" max="5121" width="4.85546875" style="274" customWidth="1"/>
    <col min="5122" max="5122" width="10.42578125" style="274" customWidth="1"/>
    <col min="5123" max="5123" width="10.140625" style="274" customWidth="1"/>
    <col min="5124" max="5124" width="97.5703125" style="274" customWidth="1"/>
    <col min="5125" max="5125" width="11.28515625" style="274" customWidth="1"/>
    <col min="5126" max="5127" width="0" style="274" hidden="1" customWidth="1"/>
    <col min="5128" max="5128" width="9.7109375" style="274" bestFit="1" customWidth="1"/>
    <col min="5129" max="5376" width="9.140625" style="274"/>
    <col min="5377" max="5377" width="4.85546875" style="274" customWidth="1"/>
    <col min="5378" max="5378" width="10.42578125" style="274" customWidth="1"/>
    <col min="5379" max="5379" width="10.140625" style="274" customWidth="1"/>
    <col min="5380" max="5380" width="97.5703125" style="274" customWidth="1"/>
    <col min="5381" max="5381" width="11.28515625" style="274" customWidth="1"/>
    <col min="5382" max="5383" width="0" style="274" hidden="1" customWidth="1"/>
    <col min="5384" max="5384" width="9.7109375" style="274" bestFit="1" customWidth="1"/>
    <col min="5385" max="5632" width="9.140625" style="274"/>
    <col min="5633" max="5633" width="4.85546875" style="274" customWidth="1"/>
    <col min="5634" max="5634" width="10.42578125" style="274" customWidth="1"/>
    <col min="5635" max="5635" width="10.140625" style="274" customWidth="1"/>
    <col min="5636" max="5636" width="97.5703125" style="274" customWidth="1"/>
    <col min="5637" max="5637" width="11.28515625" style="274" customWidth="1"/>
    <col min="5638" max="5639" width="0" style="274" hidden="1" customWidth="1"/>
    <col min="5640" max="5640" width="9.7109375" style="274" bestFit="1" customWidth="1"/>
    <col min="5641" max="5888" width="9.140625" style="274"/>
    <col min="5889" max="5889" width="4.85546875" style="274" customWidth="1"/>
    <col min="5890" max="5890" width="10.42578125" style="274" customWidth="1"/>
    <col min="5891" max="5891" width="10.140625" style="274" customWidth="1"/>
    <col min="5892" max="5892" width="97.5703125" style="274" customWidth="1"/>
    <col min="5893" max="5893" width="11.28515625" style="274" customWidth="1"/>
    <col min="5894" max="5895" width="0" style="274" hidden="1" customWidth="1"/>
    <col min="5896" max="5896" width="9.7109375" style="274" bestFit="1" customWidth="1"/>
    <col min="5897" max="6144" width="9.140625" style="274"/>
    <col min="6145" max="6145" width="4.85546875" style="274" customWidth="1"/>
    <col min="6146" max="6146" width="10.42578125" style="274" customWidth="1"/>
    <col min="6147" max="6147" width="10.140625" style="274" customWidth="1"/>
    <col min="6148" max="6148" width="97.5703125" style="274" customWidth="1"/>
    <col min="6149" max="6149" width="11.28515625" style="274" customWidth="1"/>
    <col min="6150" max="6151" width="0" style="274" hidden="1" customWidth="1"/>
    <col min="6152" max="6152" width="9.7109375" style="274" bestFit="1" customWidth="1"/>
    <col min="6153" max="6400" width="9.140625" style="274"/>
    <col min="6401" max="6401" width="4.85546875" style="274" customWidth="1"/>
    <col min="6402" max="6402" width="10.42578125" style="274" customWidth="1"/>
    <col min="6403" max="6403" width="10.140625" style="274" customWidth="1"/>
    <col min="6404" max="6404" width="97.5703125" style="274" customWidth="1"/>
    <col min="6405" max="6405" width="11.28515625" style="274" customWidth="1"/>
    <col min="6406" max="6407" width="0" style="274" hidden="1" customWidth="1"/>
    <col min="6408" max="6408" width="9.7109375" style="274" bestFit="1" customWidth="1"/>
    <col min="6409" max="6656" width="9.140625" style="274"/>
    <col min="6657" max="6657" width="4.85546875" style="274" customWidth="1"/>
    <col min="6658" max="6658" width="10.42578125" style="274" customWidth="1"/>
    <col min="6659" max="6659" width="10.140625" style="274" customWidth="1"/>
    <col min="6660" max="6660" width="97.5703125" style="274" customWidth="1"/>
    <col min="6661" max="6661" width="11.28515625" style="274" customWidth="1"/>
    <col min="6662" max="6663" width="0" style="274" hidden="1" customWidth="1"/>
    <col min="6664" max="6664" width="9.7109375" style="274" bestFit="1" customWidth="1"/>
    <col min="6665" max="6912" width="9.140625" style="274"/>
    <col min="6913" max="6913" width="4.85546875" style="274" customWidth="1"/>
    <col min="6914" max="6914" width="10.42578125" style="274" customWidth="1"/>
    <col min="6915" max="6915" width="10.140625" style="274" customWidth="1"/>
    <col min="6916" max="6916" width="97.5703125" style="274" customWidth="1"/>
    <col min="6917" max="6917" width="11.28515625" style="274" customWidth="1"/>
    <col min="6918" max="6919" width="0" style="274" hidden="1" customWidth="1"/>
    <col min="6920" max="6920" width="9.7109375" style="274" bestFit="1" customWidth="1"/>
    <col min="6921" max="7168" width="9.140625" style="274"/>
    <col min="7169" max="7169" width="4.85546875" style="274" customWidth="1"/>
    <col min="7170" max="7170" width="10.42578125" style="274" customWidth="1"/>
    <col min="7171" max="7171" width="10.140625" style="274" customWidth="1"/>
    <col min="7172" max="7172" width="97.5703125" style="274" customWidth="1"/>
    <col min="7173" max="7173" width="11.28515625" style="274" customWidth="1"/>
    <col min="7174" max="7175" width="0" style="274" hidden="1" customWidth="1"/>
    <col min="7176" max="7176" width="9.7109375" style="274" bestFit="1" customWidth="1"/>
    <col min="7177" max="7424" width="9.140625" style="274"/>
    <col min="7425" max="7425" width="4.85546875" style="274" customWidth="1"/>
    <col min="7426" max="7426" width="10.42578125" style="274" customWidth="1"/>
    <col min="7427" max="7427" width="10.140625" style="274" customWidth="1"/>
    <col min="7428" max="7428" width="97.5703125" style="274" customWidth="1"/>
    <col min="7429" max="7429" width="11.28515625" style="274" customWidth="1"/>
    <col min="7430" max="7431" width="0" style="274" hidden="1" customWidth="1"/>
    <col min="7432" max="7432" width="9.7109375" style="274" bestFit="1" customWidth="1"/>
    <col min="7433" max="7680" width="9.140625" style="274"/>
    <col min="7681" max="7681" width="4.85546875" style="274" customWidth="1"/>
    <col min="7682" max="7682" width="10.42578125" style="274" customWidth="1"/>
    <col min="7683" max="7683" width="10.140625" style="274" customWidth="1"/>
    <col min="7684" max="7684" width="97.5703125" style="274" customWidth="1"/>
    <col min="7685" max="7685" width="11.28515625" style="274" customWidth="1"/>
    <col min="7686" max="7687" width="0" style="274" hidden="1" customWidth="1"/>
    <col min="7688" max="7688" width="9.7109375" style="274" bestFit="1" customWidth="1"/>
    <col min="7689" max="7936" width="9.140625" style="274"/>
    <col min="7937" max="7937" width="4.85546875" style="274" customWidth="1"/>
    <col min="7938" max="7938" width="10.42578125" style="274" customWidth="1"/>
    <col min="7939" max="7939" width="10.140625" style="274" customWidth="1"/>
    <col min="7940" max="7940" width="97.5703125" style="274" customWidth="1"/>
    <col min="7941" max="7941" width="11.28515625" style="274" customWidth="1"/>
    <col min="7942" max="7943" width="0" style="274" hidden="1" customWidth="1"/>
    <col min="7944" max="7944" width="9.7109375" style="274" bestFit="1" customWidth="1"/>
    <col min="7945" max="8192" width="9.140625" style="274"/>
    <col min="8193" max="8193" width="4.85546875" style="274" customWidth="1"/>
    <col min="8194" max="8194" width="10.42578125" style="274" customWidth="1"/>
    <col min="8195" max="8195" width="10.140625" style="274" customWidth="1"/>
    <col min="8196" max="8196" width="97.5703125" style="274" customWidth="1"/>
    <col min="8197" max="8197" width="11.28515625" style="274" customWidth="1"/>
    <col min="8198" max="8199" width="0" style="274" hidden="1" customWidth="1"/>
    <col min="8200" max="8200" width="9.7109375" style="274" bestFit="1" customWidth="1"/>
    <col min="8201" max="8448" width="9.140625" style="274"/>
    <col min="8449" max="8449" width="4.85546875" style="274" customWidth="1"/>
    <col min="8450" max="8450" width="10.42578125" style="274" customWidth="1"/>
    <col min="8451" max="8451" width="10.140625" style="274" customWidth="1"/>
    <col min="8452" max="8452" width="97.5703125" style="274" customWidth="1"/>
    <col min="8453" max="8453" width="11.28515625" style="274" customWidth="1"/>
    <col min="8454" max="8455" width="0" style="274" hidden="1" customWidth="1"/>
    <col min="8456" max="8456" width="9.7109375" style="274" bestFit="1" customWidth="1"/>
    <col min="8457" max="8704" width="9.140625" style="274"/>
    <col min="8705" max="8705" width="4.85546875" style="274" customWidth="1"/>
    <col min="8706" max="8706" width="10.42578125" style="274" customWidth="1"/>
    <col min="8707" max="8707" width="10.140625" style="274" customWidth="1"/>
    <col min="8708" max="8708" width="97.5703125" style="274" customWidth="1"/>
    <col min="8709" max="8709" width="11.28515625" style="274" customWidth="1"/>
    <col min="8710" max="8711" width="0" style="274" hidden="1" customWidth="1"/>
    <col min="8712" max="8712" width="9.7109375" style="274" bestFit="1" customWidth="1"/>
    <col min="8713" max="8960" width="9.140625" style="274"/>
    <col min="8961" max="8961" width="4.85546875" style="274" customWidth="1"/>
    <col min="8962" max="8962" width="10.42578125" style="274" customWidth="1"/>
    <col min="8963" max="8963" width="10.140625" style="274" customWidth="1"/>
    <col min="8964" max="8964" width="97.5703125" style="274" customWidth="1"/>
    <col min="8965" max="8965" width="11.28515625" style="274" customWidth="1"/>
    <col min="8966" max="8967" width="0" style="274" hidden="1" customWidth="1"/>
    <col min="8968" max="8968" width="9.7109375" style="274" bestFit="1" customWidth="1"/>
    <col min="8969" max="9216" width="9.140625" style="274"/>
    <col min="9217" max="9217" width="4.85546875" style="274" customWidth="1"/>
    <col min="9218" max="9218" width="10.42578125" style="274" customWidth="1"/>
    <col min="9219" max="9219" width="10.140625" style="274" customWidth="1"/>
    <col min="9220" max="9220" width="97.5703125" style="274" customWidth="1"/>
    <col min="9221" max="9221" width="11.28515625" style="274" customWidth="1"/>
    <col min="9222" max="9223" width="0" style="274" hidden="1" customWidth="1"/>
    <col min="9224" max="9224" width="9.7109375" style="274" bestFit="1" customWidth="1"/>
    <col min="9225" max="9472" width="9.140625" style="274"/>
    <col min="9473" max="9473" width="4.85546875" style="274" customWidth="1"/>
    <col min="9474" max="9474" width="10.42578125" style="274" customWidth="1"/>
    <col min="9475" max="9475" width="10.140625" style="274" customWidth="1"/>
    <col min="9476" max="9476" width="97.5703125" style="274" customWidth="1"/>
    <col min="9477" max="9477" width="11.28515625" style="274" customWidth="1"/>
    <col min="9478" max="9479" width="0" style="274" hidden="1" customWidth="1"/>
    <col min="9480" max="9480" width="9.7109375" style="274" bestFit="1" customWidth="1"/>
    <col min="9481" max="9728" width="9.140625" style="274"/>
    <col min="9729" max="9729" width="4.85546875" style="274" customWidth="1"/>
    <col min="9730" max="9730" width="10.42578125" style="274" customWidth="1"/>
    <col min="9731" max="9731" width="10.140625" style="274" customWidth="1"/>
    <col min="9732" max="9732" width="97.5703125" style="274" customWidth="1"/>
    <col min="9733" max="9733" width="11.28515625" style="274" customWidth="1"/>
    <col min="9734" max="9735" width="0" style="274" hidden="1" customWidth="1"/>
    <col min="9736" max="9736" width="9.7109375" style="274" bestFit="1" customWidth="1"/>
    <col min="9737" max="9984" width="9.140625" style="274"/>
    <col min="9985" max="9985" width="4.85546875" style="274" customWidth="1"/>
    <col min="9986" max="9986" width="10.42578125" style="274" customWidth="1"/>
    <col min="9987" max="9987" width="10.140625" style="274" customWidth="1"/>
    <col min="9988" max="9988" width="97.5703125" style="274" customWidth="1"/>
    <col min="9989" max="9989" width="11.28515625" style="274" customWidth="1"/>
    <col min="9990" max="9991" width="0" style="274" hidden="1" customWidth="1"/>
    <col min="9992" max="9992" width="9.7109375" style="274" bestFit="1" customWidth="1"/>
    <col min="9993" max="10240" width="9.140625" style="274"/>
    <col min="10241" max="10241" width="4.85546875" style="274" customWidth="1"/>
    <col min="10242" max="10242" width="10.42578125" style="274" customWidth="1"/>
    <col min="10243" max="10243" width="10.140625" style="274" customWidth="1"/>
    <col min="10244" max="10244" width="97.5703125" style="274" customWidth="1"/>
    <col min="10245" max="10245" width="11.28515625" style="274" customWidth="1"/>
    <col min="10246" max="10247" width="0" style="274" hidden="1" customWidth="1"/>
    <col min="10248" max="10248" width="9.7109375" style="274" bestFit="1" customWidth="1"/>
    <col min="10249" max="10496" width="9.140625" style="274"/>
    <col min="10497" max="10497" width="4.85546875" style="274" customWidth="1"/>
    <col min="10498" max="10498" width="10.42578125" style="274" customWidth="1"/>
    <col min="10499" max="10499" width="10.140625" style="274" customWidth="1"/>
    <col min="10500" max="10500" width="97.5703125" style="274" customWidth="1"/>
    <col min="10501" max="10501" width="11.28515625" style="274" customWidth="1"/>
    <col min="10502" max="10503" width="0" style="274" hidden="1" customWidth="1"/>
    <col min="10504" max="10504" width="9.7109375" style="274" bestFit="1" customWidth="1"/>
    <col min="10505" max="10752" width="9.140625" style="274"/>
    <col min="10753" max="10753" width="4.85546875" style="274" customWidth="1"/>
    <col min="10754" max="10754" width="10.42578125" style="274" customWidth="1"/>
    <col min="10755" max="10755" width="10.140625" style="274" customWidth="1"/>
    <col min="10756" max="10756" width="97.5703125" style="274" customWidth="1"/>
    <col min="10757" max="10757" width="11.28515625" style="274" customWidth="1"/>
    <col min="10758" max="10759" width="0" style="274" hidden="1" customWidth="1"/>
    <col min="10760" max="10760" width="9.7109375" style="274" bestFit="1" customWidth="1"/>
    <col min="10761" max="11008" width="9.140625" style="274"/>
    <col min="11009" max="11009" width="4.85546875" style="274" customWidth="1"/>
    <col min="11010" max="11010" width="10.42578125" style="274" customWidth="1"/>
    <col min="11011" max="11011" width="10.140625" style="274" customWidth="1"/>
    <col min="11012" max="11012" width="97.5703125" style="274" customWidth="1"/>
    <col min="11013" max="11013" width="11.28515625" style="274" customWidth="1"/>
    <col min="11014" max="11015" width="0" style="274" hidden="1" customWidth="1"/>
    <col min="11016" max="11016" width="9.7109375" style="274" bestFit="1" customWidth="1"/>
    <col min="11017" max="11264" width="9.140625" style="274"/>
    <col min="11265" max="11265" width="4.85546875" style="274" customWidth="1"/>
    <col min="11266" max="11266" width="10.42578125" style="274" customWidth="1"/>
    <col min="11267" max="11267" width="10.140625" style="274" customWidth="1"/>
    <col min="11268" max="11268" width="97.5703125" style="274" customWidth="1"/>
    <col min="11269" max="11269" width="11.28515625" style="274" customWidth="1"/>
    <col min="11270" max="11271" width="0" style="274" hidden="1" customWidth="1"/>
    <col min="11272" max="11272" width="9.7109375" style="274" bestFit="1" customWidth="1"/>
    <col min="11273" max="11520" width="9.140625" style="274"/>
    <col min="11521" max="11521" width="4.85546875" style="274" customWidth="1"/>
    <col min="11522" max="11522" width="10.42578125" style="274" customWidth="1"/>
    <col min="11523" max="11523" width="10.140625" style="274" customWidth="1"/>
    <col min="11524" max="11524" width="97.5703125" style="274" customWidth="1"/>
    <col min="11525" max="11525" width="11.28515625" style="274" customWidth="1"/>
    <col min="11526" max="11527" width="0" style="274" hidden="1" customWidth="1"/>
    <col min="11528" max="11528" width="9.7109375" style="274" bestFit="1" customWidth="1"/>
    <col min="11529" max="11776" width="9.140625" style="274"/>
    <col min="11777" max="11777" width="4.85546875" style="274" customWidth="1"/>
    <col min="11778" max="11778" width="10.42578125" style="274" customWidth="1"/>
    <col min="11779" max="11779" width="10.140625" style="274" customWidth="1"/>
    <col min="11780" max="11780" width="97.5703125" style="274" customWidth="1"/>
    <col min="11781" max="11781" width="11.28515625" style="274" customWidth="1"/>
    <col min="11782" max="11783" width="0" style="274" hidden="1" customWidth="1"/>
    <col min="11784" max="11784" width="9.7109375" style="274" bestFit="1" customWidth="1"/>
    <col min="11785" max="12032" width="9.140625" style="274"/>
    <col min="12033" max="12033" width="4.85546875" style="274" customWidth="1"/>
    <col min="12034" max="12034" width="10.42578125" style="274" customWidth="1"/>
    <col min="12035" max="12035" width="10.140625" style="274" customWidth="1"/>
    <col min="12036" max="12036" width="97.5703125" style="274" customWidth="1"/>
    <col min="12037" max="12037" width="11.28515625" style="274" customWidth="1"/>
    <col min="12038" max="12039" width="0" style="274" hidden="1" customWidth="1"/>
    <col min="12040" max="12040" width="9.7109375" style="274" bestFit="1" customWidth="1"/>
    <col min="12041" max="12288" width="9.140625" style="274"/>
    <col min="12289" max="12289" width="4.85546875" style="274" customWidth="1"/>
    <col min="12290" max="12290" width="10.42578125" style="274" customWidth="1"/>
    <col min="12291" max="12291" width="10.140625" style="274" customWidth="1"/>
    <col min="12292" max="12292" width="97.5703125" style="274" customWidth="1"/>
    <col min="12293" max="12293" width="11.28515625" style="274" customWidth="1"/>
    <col min="12294" max="12295" width="0" style="274" hidden="1" customWidth="1"/>
    <col min="12296" max="12296" width="9.7109375" style="274" bestFit="1" customWidth="1"/>
    <col min="12297" max="12544" width="9.140625" style="274"/>
    <col min="12545" max="12545" width="4.85546875" style="274" customWidth="1"/>
    <col min="12546" max="12546" width="10.42578125" style="274" customWidth="1"/>
    <col min="12547" max="12547" width="10.140625" style="274" customWidth="1"/>
    <col min="12548" max="12548" width="97.5703125" style="274" customWidth="1"/>
    <col min="12549" max="12549" width="11.28515625" style="274" customWidth="1"/>
    <col min="12550" max="12551" width="0" style="274" hidden="1" customWidth="1"/>
    <col min="12552" max="12552" width="9.7109375" style="274" bestFit="1" customWidth="1"/>
    <col min="12553" max="12800" width="9.140625" style="274"/>
    <col min="12801" max="12801" width="4.85546875" style="274" customWidth="1"/>
    <col min="12802" max="12802" width="10.42578125" style="274" customWidth="1"/>
    <col min="12803" max="12803" width="10.140625" style="274" customWidth="1"/>
    <col min="12804" max="12804" width="97.5703125" style="274" customWidth="1"/>
    <col min="12805" max="12805" width="11.28515625" style="274" customWidth="1"/>
    <col min="12806" max="12807" width="0" style="274" hidden="1" customWidth="1"/>
    <col min="12808" max="12808" width="9.7109375" style="274" bestFit="1" customWidth="1"/>
    <col min="12809" max="13056" width="9.140625" style="274"/>
    <col min="13057" max="13057" width="4.85546875" style="274" customWidth="1"/>
    <col min="13058" max="13058" width="10.42578125" style="274" customWidth="1"/>
    <col min="13059" max="13059" width="10.140625" style="274" customWidth="1"/>
    <col min="13060" max="13060" width="97.5703125" style="274" customWidth="1"/>
    <col min="13061" max="13061" width="11.28515625" style="274" customWidth="1"/>
    <col min="13062" max="13063" width="0" style="274" hidden="1" customWidth="1"/>
    <col min="13064" max="13064" width="9.7109375" style="274" bestFit="1" customWidth="1"/>
    <col min="13065" max="13312" width="9.140625" style="274"/>
    <col min="13313" max="13313" width="4.85546875" style="274" customWidth="1"/>
    <col min="13314" max="13314" width="10.42578125" style="274" customWidth="1"/>
    <col min="13315" max="13315" width="10.140625" style="274" customWidth="1"/>
    <col min="13316" max="13316" width="97.5703125" style="274" customWidth="1"/>
    <col min="13317" max="13317" width="11.28515625" style="274" customWidth="1"/>
    <col min="13318" max="13319" width="0" style="274" hidden="1" customWidth="1"/>
    <col min="13320" max="13320" width="9.7109375" style="274" bestFit="1" customWidth="1"/>
    <col min="13321" max="13568" width="9.140625" style="274"/>
    <col min="13569" max="13569" width="4.85546875" style="274" customWidth="1"/>
    <col min="13570" max="13570" width="10.42578125" style="274" customWidth="1"/>
    <col min="13571" max="13571" width="10.140625" style="274" customWidth="1"/>
    <col min="13572" max="13572" width="97.5703125" style="274" customWidth="1"/>
    <col min="13573" max="13573" width="11.28515625" style="274" customWidth="1"/>
    <col min="13574" max="13575" width="0" style="274" hidden="1" customWidth="1"/>
    <col min="13576" max="13576" width="9.7109375" style="274" bestFit="1" customWidth="1"/>
    <col min="13577" max="13824" width="9.140625" style="274"/>
    <col min="13825" max="13825" width="4.85546875" style="274" customWidth="1"/>
    <col min="13826" max="13826" width="10.42578125" style="274" customWidth="1"/>
    <col min="13827" max="13827" width="10.140625" style="274" customWidth="1"/>
    <col min="13828" max="13828" width="97.5703125" style="274" customWidth="1"/>
    <col min="13829" max="13829" width="11.28515625" style="274" customWidth="1"/>
    <col min="13830" max="13831" width="0" style="274" hidden="1" customWidth="1"/>
    <col min="13832" max="13832" width="9.7109375" style="274" bestFit="1" customWidth="1"/>
    <col min="13833" max="14080" width="9.140625" style="274"/>
    <col min="14081" max="14081" width="4.85546875" style="274" customWidth="1"/>
    <col min="14082" max="14082" width="10.42578125" style="274" customWidth="1"/>
    <col min="14083" max="14083" width="10.140625" style="274" customWidth="1"/>
    <col min="14084" max="14084" width="97.5703125" style="274" customWidth="1"/>
    <col min="14085" max="14085" width="11.28515625" style="274" customWidth="1"/>
    <col min="14086" max="14087" width="0" style="274" hidden="1" customWidth="1"/>
    <col min="14088" max="14088" width="9.7109375" style="274" bestFit="1" customWidth="1"/>
    <col min="14089" max="14336" width="9.140625" style="274"/>
    <col min="14337" max="14337" width="4.85546875" style="274" customWidth="1"/>
    <col min="14338" max="14338" width="10.42578125" style="274" customWidth="1"/>
    <col min="14339" max="14339" width="10.140625" style="274" customWidth="1"/>
    <col min="14340" max="14340" width="97.5703125" style="274" customWidth="1"/>
    <col min="14341" max="14341" width="11.28515625" style="274" customWidth="1"/>
    <col min="14342" max="14343" width="0" style="274" hidden="1" customWidth="1"/>
    <col min="14344" max="14344" width="9.7109375" style="274" bestFit="1" customWidth="1"/>
    <col min="14345" max="14592" width="9.140625" style="274"/>
    <col min="14593" max="14593" width="4.85546875" style="274" customWidth="1"/>
    <col min="14594" max="14594" width="10.42578125" style="274" customWidth="1"/>
    <col min="14595" max="14595" width="10.140625" style="274" customWidth="1"/>
    <col min="14596" max="14596" width="97.5703125" style="274" customWidth="1"/>
    <col min="14597" max="14597" width="11.28515625" style="274" customWidth="1"/>
    <col min="14598" max="14599" width="0" style="274" hidden="1" customWidth="1"/>
    <col min="14600" max="14600" width="9.7109375" style="274" bestFit="1" customWidth="1"/>
    <col min="14601" max="14848" width="9.140625" style="274"/>
    <col min="14849" max="14849" width="4.85546875" style="274" customWidth="1"/>
    <col min="14850" max="14850" width="10.42578125" style="274" customWidth="1"/>
    <col min="14851" max="14851" width="10.140625" style="274" customWidth="1"/>
    <col min="14852" max="14852" width="97.5703125" style="274" customWidth="1"/>
    <col min="14853" max="14853" width="11.28515625" style="274" customWidth="1"/>
    <col min="14854" max="14855" width="0" style="274" hidden="1" customWidth="1"/>
    <col min="14856" max="14856" width="9.7109375" style="274" bestFit="1" customWidth="1"/>
    <col min="14857" max="15104" width="9.140625" style="274"/>
    <col min="15105" max="15105" width="4.85546875" style="274" customWidth="1"/>
    <col min="15106" max="15106" width="10.42578125" style="274" customWidth="1"/>
    <col min="15107" max="15107" width="10.140625" style="274" customWidth="1"/>
    <col min="15108" max="15108" width="97.5703125" style="274" customWidth="1"/>
    <col min="15109" max="15109" width="11.28515625" style="274" customWidth="1"/>
    <col min="15110" max="15111" width="0" style="274" hidden="1" customWidth="1"/>
    <col min="15112" max="15112" width="9.7109375" style="274" bestFit="1" customWidth="1"/>
    <col min="15113" max="15360" width="9.140625" style="274"/>
    <col min="15361" max="15361" width="4.85546875" style="274" customWidth="1"/>
    <col min="15362" max="15362" width="10.42578125" style="274" customWidth="1"/>
    <col min="15363" max="15363" width="10.140625" style="274" customWidth="1"/>
    <col min="15364" max="15364" width="97.5703125" style="274" customWidth="1"/>
    <col min="15365" max="15365" width="11.28515625" style="274" customWidth="1"/>
    <col min="15366" max="15367" width="0" style="274" hidden="1" customWidth="1"/>
    <col min="15368" max="15368" width="9.7109375" style="274" bestFit="1" customWidth="1"/>
    <col min="15369" max="15616" width="9.140625" style="274"/>
    <col min="15617" max="15617" width="4.85546875" style="274" customWidth="1"/>
    <col min="15618" max="15618" width="10.42578125" style="274" customWidth="1"/>
    <col min="15619" max="15619" width="10.140625" style="274" customWidth="1"/>
    <col min="15620" max="15620" width="97.5703125" style="274" customWidth="1"/>
    <col min="15621" max="15621" width="11.28515625" style="274" customWidth="1"/>
    <col min="15622" max="15623" width="0" style="274" hidden="1" customWidth="1"/>
    <col min="15624" max="15624" width="9.7109375" style="274" bestFit="1" customWidth="1"/>
    <col min="15625" max="15872" width="9.140625" style="274"/>
    <col min="15873" max="15873" width="4.85546875" style="274" customWidth="1"/>
    <col min="15874" max="15874" width="10.42578125" style="274" customWidth="1"/>
    <col min="15875" max="15875" width="10.140625" style="274" customWidth="1"/>
    <col min="15876" max="15876" width="97.5703125" style="274" customWidth="1"/>
    <col min="15877" max="15877" width="11.28515625" style="274" customWidth="1"/>
    <col min="15878" max="15879" width="0" style="274" hidden="1" customWidth="1"/>
    <col min="15880" max="15880" width="9.7109375" style="274" bestFit="1" customWidth="1"/>
    <col min="15881" max="16128" width="9.140625" style="274"/>
    <col min="16129" max="16129" width="4.85546875" style="274" customWidth="1"/>
    <col min="16130" max="16130" width="10.42578125" style="274" customWidth="1"/>
    <col min="16131" max="16131" width="10.140625" style="274" customWidth="1"/>
    <col min="16132" max="16132" width="97.5703125" style="274" customWidth="1"/>
    <col min="16133" max="16133" width="11.28515625" style="274" customWidth="1"/>
    <col min="16134" max="16135" width="0" style="274" hidden="1" customWidth="1"/>
    <col min="16136" max="16136" width="9.7109375" style="274" bestFit="1" customWidth="1"/>
    <col min="16137" max="16384" width="9.140625" style="274"/>
  </cols>
  <sheetData>
    <row r="2" spans="1:7" x14ac:dyDescent="0.2">
      <c r="A2" s="273" t="s">
        <v>528</v>
      </c>
      <c r="B2" s="273"/>
      <c r="C2" s="273"/>
      <c r="D2" s="273"/>
      <c r="E2" s="273"/>
      <c r="F2" s="273"/>
      <c r="G2" s="273"/>
    </row>
    <row r="3" spans="1:7" ht="12" customHeight="1" x14ac:dyDescent="0.2">
      <c r="A3" s="275"/>
      <c r="B3" s="275"/>
      <c r="C3" s="275"/>
      <c r="D3" s="275"/>
      <c r="E3" s="275"/>
      <c r="F3" s="275"/>
      <c r="G3" s="275"/>
    </row>
    <row r="4" spans="1:7" x14ac:dyDescent="0.2">
      <c r="C4" s="276" t="s">
        <v>3</v>
      </c>
      <c r="D4" s="276"/>
      <c r="E4" s="276"/>
      <c r="F4" s="276"/>
      <c r="G4" s="276"/>
    </row>
    <row r="5" spans="1:7" ht="23.25" customHeight="1" x14ac:dyDescent="0.2">
      <c r="A5" s="277" t="s">
        <v>529</v>
      </c>
      <c r="B5" s="277" t="s">
        <v>530</v>
      </c>
      <c r="C5" s="277" t="s">
        <v>3</v>
      </c>
      <c r="D5" s="277" t="s">
        <v>531</v>
      </c>
      <c r="E5" s="277" t="s">
        <v>56</v>
      </c>
      <c r="F5" s="278" t="s">
        <v>532</v>
      </c>
      <c r="G5" s="278" t="s">
        <v>533</v>
      </c>
    </row>
    <row r="6" spans="1:7" ht="17.25" customHeight="1" x14ac:dyDescent="0.2">
      <c r="A6" s="279"/>
      <c r="B6" s="280"/>
      <c r="C6" s="281">
        <v>13566</v>
      </c>
      <c r="D6" s="282" t="s">
        <v>534</v>
      </c>
      <c r="E6" s="283" t="s">
        <v>535</v>
      </c>
      <c r="F6" s="284"/>
      <c r="G6" s="284"/>
    </row>
    <row r="7" spans="1:7" x14ac:dyDescent="0.2">
      <c r="A7" s="279">
        <v>78</v>
      </c>
      <c r="B7" s="285">
        <v>43124</v>
      </c>
      <c r="C7" s="284">
        <v>-300</v>
      </c>
      <c r="D7" s="280" t="s">
        <v>536</v>
      </c>
      <c r="E7" s="286" t="s">
        <v>537</v>
      </c>
      <c r="F7" s="284"/>
      <c r="G7" s="284"/>
    </row>
    <row r="8" spans="1:7" x14ac:dyDescent="0.2">
      <c r="A8" s="279">
        <v>86</v>
      </c>
      <c r="B8" s="285">
        <v>43236</v>
      </c>
      <c r="C8" s="284">
        <v>200</v>
      </c>
      <c r="D8" s="287" t="s">
        <v>538</v>
      </c>
      <c r="E8" s="286" t="s">
        <v>537</v>
      </c>
      <c r="F8" s="284"/>
      <c r="G8" s="284"/>
    </row>
    <row r="9" spans="1:7" x14ac:dyDescent="0.2">
      <c r="A9" s="279">
        <v>88</v>
      </c>
      <c r="B9" s="285">
        <v>43264</v>
      </c>
      <c r="C9" s="284">
        <v>-100.5</v>
      </c>
      <c r="D9" s="280" t="s">
        <v>539</v>
      </c>
      <c r="E9" s="280" t="s">
        <v>537</v>
      </c>
    </row>
    <row r="10" spans="1:7" x14ac:dyDescent="0.2">
      <c r="A10" s="280">
        <v>88</v>
      </c>
      <c r="B10" s="285">
        <v>43264</v>
      </c>
      <c r="C10" s="284">
        <v>-507</v>
      </c>
      <c r="D10" s="280" t="s">
        <v>540</v>
      </c>
      <c r="E10" s="280" t="s">
        <v>541</v>
      </c>
    </row>
    <row r="11" spans="1:7" x14ac:dyDescent="0.2">
      <c r="A11" s="280">
        <v>89</v>
      </c>
      <c r="B11" s="285">
        <v>43278</v>
      </c>
      <c r="C11" s="284">
        <v>-3348.7</v>
      </c>
      <c r="D11" s="287" t="s">
        <v>542</v>
      </c>
      <c r="E11" s="280" t="s">
        <v>541</v>
      </c>
    </row>
    <row r="12" spans="1:7" x14ac:dyDescent="0.2">
      <c r="A12" s="280">
        <v>89</v>
      </c>
      <c r="B12" s="285">
        <v>43278</v>
      </c>
      <c r="C12" s="284">
        <v>-966.8</v>
      </c>
      <c r="D12" s="280" t="s">
        <v>543</v>
      </c>
      <c r="E12" s="280" t="s">
        <v>541</v>
      </c>
    </row>
    <row r="13" spans="1:7" x14ac:dyDescent="0.2">
      <c r="A13" s="279">
        <v>89</v>
      </c>
      <c r="B13" s="285">
        <v>43278</v>
      </c>
      <c r="C13" s="288">
        <v>-288</v>
      </c>
      <c r="D13" s="280" t="s">
        <v>544</v>
      </c>
      <c r="E13" s="286" t="s">
        <v>537</v>
      </c>
    </row>
    <row r="14" spans="1:7" x14ac:dyDescent="0.2">
      <c r="A14" s="279">
        <v>89</v>
      </c>
      <c r="B14" s="285">
        <v>43278</v>
      </c>
      <c r="C14" s="288">
        <v>-246</v>
      </c>
      <c r="D14" s="287" t="s">
        <v>545</v>
      </c>
      <c r="E14" s="286" t="s">
        <v>546</v>
      </c>
    </row>
    <row r="15" spans="1:7" x14ac:dyDescent="0.2">
      <c r="A15" s="279">
        <v>89</v>
      </c>
      <c r="B15" s="285">
        <v>43278</v>
      </c>
      <c r="C15" s="288">
        <v>-0.3</v>
      </c>
      <c r="D15" s="287" t="s">
        <v>547</v>
      </c>
      <c r="E15" s="286" t="s">
        <v>535</v>
      </c>
    </row>
    <row r="16" spans="1:7" x14ac:dyDescent="0.2">
      <c r="A16" s="279">
        <v>89</v>
      </c>
      <c r="B16" s="285">
        <v>43278</v>
      </c>
      <c r="C16" s="288">
        <v>-11.6</v>
      </c>
      <c r="D16" s="287" t="s">
        <v>548</v>
      </c>
      <c r="E16" s="286" t="s">
        <v>546</v>
      </c>
    </row>
    <row r="17" spans="1:8" x14ac:dyDescent="0.2">
      <c r="A17" s="279">
        <v>90</v>
      </c>
      <c r="B17" s="285">
        <v>43292</v>
      </c>
      <c r="C17" s="288">
        <v>-609</v>
      </c>
      <c r="D17" s="280" t="s">
        <v>549</v>
      </c>
      <c r="E17" s="286" t="s">
        <v>537</v>
      </c>
    </row>
    <row r="18" spans="1:8" x14ac:dyDescent="0.2">
      <c r="A18" s="279">
        <v>91</v>
      </c>
      <c r="B18" s="285">
        <v>43306</v>
      </c>
      <c r="C18" s="284">
        <v>-242</v>
      </c>
      <c r="D18" s="280" t="s">
        <v>550</v>
      </c>
      <c r="E18" s="280" t="s">
        <v>537</v>
      </c>
    </row>
    <row r="19" spans="1:8" x14ac:dyDescent="0.2">
      <c r="A19" s="279">
        <v>92</v>
      </c>
      <c r="B19" s="285">
        <v>43320</v>
      </c>
      <c r="C19" s="284">
        <v>-2350</v>
      </c>
      <c r="D19" s="280" t="s">
        <v>551</v>
      </c>
      <c r="E19" s="280" t="s">
        <v>541</v>
      </c>
    </row>
    <row r="20" spans="1:8" x14ac:dyDescent="0.2">
      <c r="A20" s="279">
        <v>95</v>
      </c>
      <c r="B20" s="285">
        <v>43369</v>
      </c>
      <c r="C20" s="284">
        <v>-300</v>
      </c>
      <c r="D20" s="280" t="s">
        <v>552</v>
      </c>
      <c r="E20" s="280" t="s">
        <v>537</v>
      </c>
    </row>
    <row r="21" spans="1:8" x14ac:dyDescent="0.2">
      <c r="A21" s="279">
        <v>95</v>
      </c>
      <c r="B21" s="285">
        <v>43369</v>
      </c>
      <c r="C21" s="284">
        <v>100</v>
      </c>
      <c r="D21" s="280" t="s">
        <v>553</v>
      </c>
      <c r="E21" s="280" t="s">
        <v>537</v>
      </c>
    </row>
    <row r="22" spans="1:8" x14ac:dyDescent="0.2">
      <c r="A22" s="279">
        <v>95</v>
      </c>
      <c r="B22" s="285">
        <v>43369</v>
      </c>
      <c r="C22" s="289">
        <v>-50</v>
      </c>
      <c r="D22" s="280" t="s">
        <v>554</v>
      </c>
      <c r="E22" s="280" t="s">
        <v>537</v>
      </c>
    </row>
    <row r="23" spans="1:8" x14ac:dyDescent="0.2">
      <c r="A23" s="279">
        <v>96</v>
      </c>
      <c r="B23" s="285">
        <v>43383</v>
      </c>
      <c r="C23" s="284">
        <v>-100</v>
      </c>
      <c r="D23" s="280" t="s">
        <v>555</v>
      </c>
      <c r="E23" s="280" t="s">
        <v>541</v>
      </c>
    </row>
    <row r="24" spans="1:8" x14ac:dyDescent="0.2">
      <c r="A24" s="279">
        <v>96</v>
      </c>
      <c r="B24" s="285">
        <v>43383</v>
      </c>
      <c r="C24" s="284">
        <v>-149</v>
      </c>
      <c r="D24" s="280" t="s">
        <v>556</v>
      </c>
      <c r="E24" s="280" t="s">
        <v>537</v>
      </c>
    </row>
    <row r="25" spans="1:8" x14ac:dyDescent="0.2">
      <c r="A25" s="279">
        <v>96</v>
      </c>
      <c r="B25" s="285">
        <v>43383</v>
      </c>
      <c r="C25" s="284">
        <v>-40</v>
      </c>
      <c r="D25" s="280" t="s">
        <v>557</v>
      </c>
      <c r="E25" s="280" t="s">
        <v>546</v>
      </c>
      <c r="H25" s="290"/>
    </row>
    <row r="26" spans="1:8" x14ac:dyDescent="0.2">
      <c r="A26" s="279">
        <v>97</v>
      </c>
      <c r="B26" s="285">
        <v>43397</v>
      </c>
      <c r="C26" s="284">
        <v>-633</v>
      </c>
      <c r="D26" s="280" t="s">
        <v>558</v>
      </c>
      <c r="E26" s="280" t="s">
        <v>541</v>
      </c>
    </row>
    <row r="27" spans="1:8" x14ac:dyDescent="0.2">
      <c r="A27" s="279">
        <v>2</v>
      </c>
      <c r="B27" s="285">
        <v>43425</v>
      </c>
      <c r="C27" s="284">
        <v>-230</v>
      </c>
      <c r="D27" s="280" t="s">
        <v>559</v>
      </c>
      <c r="E27" s="280" t="s">
        <v>541</v>
      </c>
    </row>
    <row r="28" spans="1:8" x14ac:dyDescent="0.2">
      <c r="A28" s="279">
        <v>2</v>
      </c>
      <c r="B28" s="285">
        <v>43425</v>
      </c>
      <c r="C28" s="284">
        <v>633</v>
      </c>
      <c r="D28" s="280" t="s">
        <v>560</v>
      </c>
      <c r="E28" s="280" t="s">
        <v>541</v>
      </c>
    </row>
    <row r="29" spans="1:8" x14ac:dyDescent="0.2">
      <c r="A29" s="279"/>
      <c r="B29" s="285"/>
      <c r="C29" s="281">
        <f>SUM(C6:C28)</f>
        <v>4027.0999999999995</v>
      </c>
      <c r="D29" s="283" t="s">
        <v>561</v>
      </c>
      <c r="E29" s="286"/>
      <c r="F29" s="284"/>
      <c r="G29" s="284"/>
    </row>
    <row r="30" spans="1:8" x14ac:dyDescent="0.2">
      <c r="A30" s="279"/>
      <c r="B30" s="285"/>
      <c r="C30" s="281"/>
      <c r="D30" s="282"/>
      <c r="E30" s="286"/>
      <c r="F30" s="284"/>
      <c r="G30" s="284"/>
    </row>
    <row r="31" spans="1:8" x14ac:dyDescent="0.2">
      <c r="A31" s="279"/>
      <c r="B31" s="285"/>
      <c r="C31" s="284"/>
      <c r="D31" s="282"/>
      <c r="E31" s="286"/>
      <c r="F31" s="284"/>
      <c r="G31" s="284"/>
    </row>
    <row r="32" spans="1:8" x14ac:dyDescent="0.2">
      <c r="A32" s="291"/>
      <c r="B32" s="292"/>
      <c r="C32" s="293"/>
      <c r="D32" s="294" t="s">
        <v>562</v>
      </c>
      <c r="E32" s="295"/>
      <c r="F32" s="284"/>
      <c r="G32" s="284"/>
    </row>
    <row r="33" spans="1:5" x14ac:dyDescent="0.2">
      <c r="A33" s="280"/>
      <c r="B33" s="280"/>
      <c r="C33" s="284"/>
      <c r="D33" s="280"/>
      <c r="E33" s="280"/>
    </row>
    <row r="34" spans="1:5" x14ac:dyDescent="0.2">
      <c r="A34" s="280"/>
      <c r="B34" s="280"/>
      <c r="C34" s="284">
        <v>-58.5</v>
      </c>
      <c r="D34" s="280" t="s">
        <v>563</v>
      </c>
      <c r="E34" s="280" t="s">
        <v>546</v>
      </c>
    </row>
    <row r="35" spans="1:5" x14ac:dyDescent="0.2">
      <c r="A35" s="280"/>
      <c r="B35" s="280"/>
      <c r="C35" s="284">
        <v>-585.20000000000005</v>
      </c>
      <c r="D35" s="280" t="s">
        <v>564</v>
      </c>
      <c r="E35" s="280" t="s">
        <v>541</v>
      </c>
    </row>
    <row r="36" spans="1:5" x14ac:dyDescent="0.2">
      <c r="A36" s="280"/>
      <c r="B36" s="280"/>
      <c r="C36" s="284">
        <v>-300</v>
      </c>
      <c r="D36" s="280" t="s">
        <v>565</v>
      </c>
      <c r="E36" s="280" t="s">
        <v>537</v>
      </c>
    </row>
    <row r="37" spans="1:5" x14ac:dyDescent="0.2">
      <c r="A37" s="280"/>
      <c r="B37" s="280"/>
      <c r="C37" s="284">
        <v>-200</v>
      </c>
      <c r="D37" s="280" t="s">
        <v>566</v>
      </c>
      <c r="E37" s="280" t="s">
        <v>535</v>
      </c>
    </row>
    <row r="38" spans="1:5" x14ac:dyDescent="0.2">
      <c r="A38" s="280"/>
      <c r="B38" s="280"/>
      <c r="C38" s="281">
        <f>SUM(C34:C37)</f>
        <v>-1143.7</v>
      </c>
      <c r="D38" s="280"/>
      <c r="E38" s="280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2"/>
  <sheetViews>
    <sheetView topLeftCell="A13" workbookViewId="0">
      <selection activeCell="D37" sqref="D37"/>
    </sheetView>
  </sheetViews>
  <sheetFormatPr defaultRowHeight="12.75" x14ac:dyDescent="0.2"/>
  <cols>
    <col min="1" max="1" width="9.140625" style="333"/>
    <col min="2" max="2" width="10.28515625" style="333" customWidth="1"/>
    <col min="3" max="3" width="15.7109375" style="334" customWidth="1"/>
    <col min="4" max="4" width="97.28515625" style="297" customWidth="1"/>
    <col min="5" max="5" width="14.42578125" style="297" customWidth="1"/>
    <col min="6" max="6" width="14.5703125" style="297" hidden="1" customWidth="1"/>
    <col min="7" max="257" width="9.140625" style="297"/>
    <col min="258" max="258" width="10.28515625" style="297" customWidth="1"/>
    <col min="259" max="259" width="15.7109375" style="297" customWidth="1"/>
    <col min="260" max="260" width="97.28515625" style="297" customWidth="1"/>
    <col min="261" max="261" width="14.42578125" style="297" customWidth="1"/>
    <col min="262" max="262" width="0" style="297" hidden="1" customWidth="1"/>
    <col min="263" max="513" width="9.140625" style="297"/>
    <col min="514" max="514" width="10.28515625" style="297" customWidth="1"/>
    <col min="515" max="515" width="15.7109375" style="297" customWidth="1"/>
    <col min="516" max="516" width="97.28515625" style="297" customWidth="1"/>
    <col min="517" max="517" width="14.42578125" style="297" customWidth="1"/>
    <col min="518" max="518" width="0" style="297" hidden="1" customWidth="1"/>
    <col min="519" max="769" width="9.140625" style="297"/>
    <col min="770" max="770" width="10.28515625" style="297" customWidth="1"/>
    <col min="771" max="771" width="15.7109375" style="297" customWidth="1"/>
    <col min="772" max="772" width="97.28515625" style="297" customWidth="1"/>
    <col min="773" max="773" width="14.42578125" style="297" customWidth="1"/>
    <col min="774" max="774" width="0" style="297" hidden="1" customWidth="1"/>
    <col min="775" max="1025" width="9.140625" style="297"/>
    <col min="1026" max="1026" width="10.28515625" style="297" customWidth="1"/>
    <col min="1027" max="1027" width="15.7109375" style="297" customWidth="1"/>
    <col min="1028" max="1028" width="97.28515625" style="297" customWidth="1"/>
    <col min="1029" max="1029" width="14.42578125" style="297" customWidth="1"/>
    <col min="1030" max="1030" width="0" style="297" hidden="1" customWidth="1"/>
    <col min="1031" max="1281" width="9.140625" style="297"/>
    <col min="1282" max="1282" width="10.28515625" style="297" customWidth="1"/>
    <col min="1283" max="1283" width="15.7109375" style="297" customWidth="1"/>
    <col min="1284" max="1284" width="97.28515625" style="297" customWidth="1"/>
    <col min="1285" max="1285" width="14.42578125" style="297" customWidth="1"/>
    <col min="1286" max="1286" width="0" style="297" hidden="1" customWidth="1"/>
    <col min="1287" max="1537" width="9.140625" style="297"/>
    <col min="1538" max="1538" width="10.28515625" style="297" customWidth="1"/>
    <col min="1539" max="1539" width="15.7109375" style="297" customWidth="1"/>
    <col min="1540" max="1540" width="97.28515625" style="297" customWidth="1"/>
    <col min="1541" max="1541" width="14.42578125" style="297" customWidth="1"/>
    <col min="1542" max="1542" width="0" style="297" hidden="1" customWidth="1"/>
    <col min="1543" max="1793" width="9.140625" style="297"/>
    <col min="1794" max="1794" width="10.28515625" style="297" customWidth="1"/>
    <col min="1795" max="1795" width="15.7109375" style="297" customWidth="1"/>
    <col min="1796" max="1796" width="97.28515625" style="297" customWidth="1"/>
    <col min="1797" max="1797" width="14.42578125" style="297" customWidth="1"/>
    <col min="1798" max="1798" width="0" style="297" hidden="1" customWidth="1"/>
    <col min="1799" max="2049" width="9.140625" style="297"/>
    <col min="2050" max="2050" width="10.28515625" style="297" customWidth="1"/>
    <col min="2051" max="2051" width="15.7109375" style="297" customWidth="1"/>
    <col min="2052" max="2052" width="97.28515625" style="297" customWidth="1"/>
    <col min="2053" max="2053" width="14.42578125" style="297" customWidth="1"/>
    <col min="2054" max="2054" width="0" style="297" hidden="1" customWidth="1"/>
    <col min="2055" max="2305" width="9.140625" style="297"/>
    <col min="2306" max="2306" width="10.28515625" style="297" customWidth="1"/>
    <col min="2307" max="2307" width="15.7109375" style="297" customWidth="1"/>
    <col min="2308" max="2308" width="97.28515625" style="297" customWidth="1"/>
    <col min="2309" max="2309" width="14.42578125" style="297" customWidth="1"/>
    <col min="2310" max="2310" width="0" style="297" hidden="1" customWidth="1"/>
    <col min="2311" max="2561" width="9.140625" style="297"/>
    <col min="2562" max="2562" width="10.28515625" style="297" customWidth="1"/>
    <col min="2563" max="2563" width="15.7109375" style="297" customWidth="1"/>
    <col min="2564" max="2564" width="97.28515625" style="297" customWidth="1"/>
    <col min="2565" max="2565" width="14.42578125" style="297" customWidth="1"/>
    <col min="2566" max="2566" width="0" style="297" hidden="1" customWidth="1"/>
    <col min="2567" max="2817" width="9.140625" style="297"/>
    <col min="2818" max="2818" width="10.28515625" style="297" customWidth="1"/>
    <col min="2819" max="2819" width="15.7109375" style="297" customWidth="1"/>
    <col min="2820" max="2820" width="97.28515625" style="297" customWidth="1"/>
    <col min="2821" max="2821" width="14.42578125" style="297" customWidth="1"/>
    <col min="2822" max="2822" width="0" style="297" hidden="1" customWidth="1"/>
    <col min="2823" max="3073" width="9.140625" style="297"/>
    <col min="3074" max="3074" width="10.28515625" style="297" customWidth="1"/>
    <col min="3075" max="3075" width="15.7109375" style="297" customWidth="1"/>
    <col min="3076" max="3076" width="97.28515625" style="297" customWidth="1"/>
    <col min="3077" max="3077" width="14.42578125" style="297" customWidth="1"/>
    <col min="3078" max="3078" width="0" style="297" hidden="1" customWidth="1"/>
    <col min="3079" max="3329" width="9.140625" style="297"/>
    <col min="3330" max="3330" width="10.28515625" style="297" customWidth="1"/>
    <col min="3331" max="3331" width="15.7109375" style="297" customWidth="1"/>
    <col min="3332" max="3332" width="97.28515625" style="297" customWidth="1"/>
    <col min="3333" max="3333" width="14.42578125" style="297" customWidth="1"/>
    <col min="3334" max="3334" width="0" style="297" hidden="1" customWidth="1"/>
    <col min="3335" max="3585" width="9.140625" style="297"/>
    <col min="3586" max="3586" width="10.28515625" style="297" customWidth="1"/>
    <col min="3587" max="3587" width="15.7109375" style="297" customWidth="1"/>
    <col min="3588" max="3588" width="97.28515625" style="297" customWidth="1"/>
    <col min="3589" max="3589" width="14.42578125" style="297" customWidth="1"/>
    <col min="3590" max="3590" width="0" style="297" hidden="1" customWidth="1"/>
    <col min="3591" max="3841" width="9.140625" style="297"/>
    <col min="3842" max="3842" width="10.28515625" style="297" customWidth="1"/>
    <col min="3843" max="3843" width="15.7109375" style="297" customWidth="1"/>
    <col min="3844" max="3844" width="97.28515625" style="297" customWidth="1"/>
    <col min="3845" max="3845" width="14.42578125" style="297" customWidth="1"/>
    <col min="3846" max="3846" width="0" style="297" hidden="1" customWidth="1"/>
    <col min="3847" max="4097" width="9.140625" style="297"/>
    <col min="4098" max="4098" width="10.28515625" style="297" customWidth="1"/>
    <col min="4099" max="4099" width="15.7109375" style="297" customWidth="1"/>
    <col min="4100" max="4100" width="97.28515625" style="297" customWidth="1"/>
    <col min="4101" max="4101" width="14.42578125" style="297" customWidth="1"/>
    <col min="4102" max="4102" width="0" style="297" hidden="1" customWidth="1"/>
    <col min="4103" max="4353" width="9.140625" style="297"/>
    <col min="4354" max="4354" width="10.28515625" style="297" customWidth="1"/>
    <col min="4355" max="4355" width="15.7109375" style="297" customWidth="1"/>
    <col min="4356" max="4356" width="97.28515625" style="297" customWidth="1"/>
    <col min="4357" max="4357" width="14.42578125" style="297" customWidth="1"/>
    <col min="4358" max="4358" width="0" style="297" hidden="1" customWidth="1"/>
    <col min="4359" max="4609" width="9.140625" style="297"/>
    <col min="4610" max="4610" width="10.28515625" style="297" customWidth="1"/>
    <col min="4611" max="4611" width="15.7109375" style="297" customWidth="1"/>
    <col min="4612" max="4612" width="97.28515625" style="297" customWidth="1"/>
    <col min="4613" max="4613" width="14.42578125" style="297" customWidth="1"/>
    <col min="4614" max="4614" width="0" style="297" hidden="1" customWidth="1"/>
    <col min="4615" max="4865" width="9.140625" style="297"/>
    <col min="4866" max="4866" width="10.28515625" style="297" customWidth="1"/>
    <col min="4867" max="4867" width="15.7109375" style="297" customWidth="1"/>
    <col min="4868" max="4868" width="97.28515625" style="297" customWidth="1"/>
    <col min="4869" max="4869" width="14.42578125" style="297" customWidth="1"/>
    <col min="4870" max="4870" width="0" style="297" hidden="1" customWidth="1"/>
    <col min="4871" max="5121" width="9.140625" style="297"/>
    <col min="5122" max="5122" width="10.28515625" style="297" customWidth="1"/>
    <col min="5123" max="5123" width="15.7109375" style="297" customWidth="1"/>
    <col min="5124" max="5124" width="97.28515625" style="297" customWidth="1"/>
    <col min="5125" max="5125" width="14.42578125" style="297" customWidth="1"/>
    <col min="5126" max="5126" width="0" style="297" hidden="1" customWidth="1"/>
    <col min="5127" max="5377" width="9.140625" style="297"/>
    <col min="5378" max="5378" width="10.28515625" style="297" customWidth="1"/>
    <col min="5379" max="5379" width="15.7109375" style="297" customWidth="1"/>
    <col min="5380" max="5380" width="97.28515625" style="297" customWidth="1"/>
    <col min="5381" max="5381" width="14.42578125" style="297" customWidth="1"/>
    <col min="5382" max="5382" width="0" style="297" hidden="1" customWidth="1"/>
    <col min="5383" max="5633" width="9.140625" style="297"/>
    <col min="5634" max="5634" width="10.28515625" style="297" customWidth="1"/>
    <col min="5635" max="5635" width="15.7109375" style="297" customWidth="1"/>
    <col min="5636" max="5636" width="97.28515625" style="297" customWidth="1"/>
    <col min="5637" max="5637" width="14.42578125" style="297" customWidth="1"/>
    <col min="5638" max="5638" width="0" style="297" hidden="1" customWidth="1"/>
    <col min="5639" max="5889" width="9.140625" style="297"/>
    <col min="5890" max="5890" width="10.28515625" style="297" customWidth="1"/>
    <col min="5891" max="5891" width="15.7109375" style="297" customWidth="1"/>
    <col min="5892" max="5892" width="97.28515625" style="297" customWidth="1"/>
    <col min="5893" max="5893" width="14.42578125" style="297" customWidth="1"/>
    <col min="5894" max="5894" width="0" style="297" hidden="1" customWidth="1"/>
    <col min="5895" max="6145" width="9.140625" style="297"/>
    <col min="6146" max="6146" width="10.28515625" style="297" customWidth="1"/>
    <col min="6147" max="6147" width="15.7109375" style="297" customWidth="1"/>
    <col min="6148" max="6148" width="97.28515625" style="297" customWidth="1"/>
    <col min="6149" max="6149" width="14.42578125" style="297" customWidth="1"/>
    <col min="6150" max="6150" width="0" style="297" hidden="1" customWidth="1"/>
    <col min="6151" max="6401" width="9.140625" style="297"/>
    <col min="6402" max="6402" width="10.28515625" style="297" customWidth="1"/>
    <col min="6403" max="6403" width="15.7109375" style="297" customWidth="1"/>
    <col min="6404" max="6404" width="97.28515625" style="297" customWidth="1"/>
    <col min="6405" max="6405" width="14.42578125" style="297" customWidth="1"/>
    <col min="6406" max="6406" width="0" style="297" hidden="1" customWidth="1"/>
    <col min="6407" max="6657" width="9.140625" style="297"/>
    <col min="6658" max="6658" width="10.28515625" style="297" customWidth="1"/>
    <col min="6659" max="6659" width="15.7109375" style="297" customWidth="1"/>
    <col min="6660" max="6660" width="97.28515625" style="297" customWidth="1"/>
    <col min="6661" max="6661" width="14.42578125" style="297" customWidth="1"/>
    <col min="6662" max="6662" width="0" style="297" hidden="1" customWidth="1"/>
    <col min="6663" max="6913" width="9.140625" style="297"/>
    <col min="6914" max="6914" width="10.28515625" style="297" customWidth="1"/>
    <col min="6915" max="6915" width="15.7109375" style="297" customWidth="1"/>
    <col min="6916" max="6916" width="97.28515625" style="297" customWidth="1"/>
    <col min="6917" max="6917" width="14.42578125" style="297" customWidth="1"/>
    <col min="6918" max="6918" width="0" style="297" hidden="1" customWidth="1"/>
    <col min="6919" max="7169" width="9.140625" style="297"/>
    <col min="7170" max="7170" width="10.28515625" style="297" customWidth="1"/>
    <col min="7171" max="7171" width="15.7109375" style="297" customWidth="1"/>
    <col min="7172" max="7172" width="97.28515625" style="297" customWidth="1"/>
    <col min="7173" max="7173" width="14.42578125" style="297" customWidth="1"/>
    <col min="7174" max="7174" width="0" style="297" hidden="1" customWidth="1"/>
    <col min="7175" max="7425" width="9.140625" style="297"/>
    <col min="7426" max="7426" width="10.28515625" style="297" customWidth="1"/>
    <col min="7427" max="7427" width="15.7109375" style="297" customWidth="1"/>
    <col min="7428" max="7428" width="97.28515625" style="297" customWidth="1"/>
    <col min="7429" max="7429" width="14.42578125" style="297" customWidth="1"/>
    <col min="7430" max="7430" width="0" style="297" hidden="1" customWidth="1"/>
    <col min="7431" max="7681" width="9.140625" style="297"/>
    <col min="7682" max="7682" width="10.28515625" style="297" customWidth="1"/>
    <col min="7683" max="7683" width="15.7109375" style="297" customWidth="1"/>
    <col min="7684" max="7684" width="97.28515625" style="297" customWidth="1"/>
    <col min="7685" max="7685" width="14.42578125" style="297" customWidth="1"/>
    <col min="7686" max="7686" width="0" style="297" hidden="1" customWidth="1"/>
    <col min="7687" max="7937" width="9.140625" style="297"/>
    <col min="7938" max="7938" width="10.28515625" style="297" customWidth="1"/>
    <col min="7939" max="7939" width="15.7109375" style="297" customWidth="1"/>
    <col min="7940" max="7940" width="97.28515625" style="297" customWidth="1"/>
    <col min="7941" max="7941" width="14.42578125" style="297" customWidth="1"/>
    <col min="7942" max="7942" width="0" style="297" hidden="1" customWidth="1"/>
    <col min="7943" max="8193" width="9.140625" style="297"/>
    <col min="8194" max="8194" width="10.28515625" style="297" customWidth="1"/>
    <col min="8195" max="8195" width="15.7109375" style="297" customWidth="1"/>
    <col min="8196" max="8196" width="97.28515625" style="297" customWidth="1"/>
    <col min="8197" max="8197" width="14.42578125" style="297" customWidth="1"/>
    <col min="8198" max="8198" width="0" style="297" hidden="1" customWidth="1"/>
    <col min="8199" max="8449" width="9.140625" style="297"/>
    <col min="8450" max="8450" width="10.28515625" style="297" customWidth="1"/>
    <col min="8451" max="8451" width="15.7109375" style="297" customWidth="1"/>
    <col min="8452" max="8452" width="97.28515625" style="297" customWidth="1"/>
    <col min="8453" max="8453" width="14.42578125" style="297" customWidth="1"/>
    <col min="8454" max="8454" width="0" style="297" hidden="1" customWidth="1"/>
    <col min="8455" max="8705" width="9.140625" style="297"/>
    <col min="8706" max="8706" width="10.28515625" style="297" customWidth="1"/>
    <col min="8707" max="8707" width="15.7109375" style="297" customWidth="1"/>
    <col min="8708" max="8708" width="97.28515625" style="297" customWidth="1"/>
    <col min="8709" max="8709" width="14.42578125" style="297" customWidth="1"/>
    <col min="8710" max="8710" width="0" style="297" hidden="1" customWidth="1"/>
    <col min="8711" max="8961" width="9.140625" style="297"/>
    <col min="8962" max="8962" width="10.28515625" style="297" customWidth="1"/>
    <col min="8963" max="8963" width="15.7109375" style="297" customWidth="1"/>
    <col min="8964" max="8964" width="97.28515625" style="297" customWidth="1"/>
    <col min="8965" max="8965" width="14.42578125" style="297" customWidth="1"/>
    <col min="8966" max="8966" width="0" style="297" hidden="1" customWidth="1"/>
    <col min="8967" max="9217" width="9.140625" style="297"/>
    <col min="9218" max="9218" width="10.28515625" style="297" customWidth="1"/>
    <col min="9219" max="9219" width="15.7109375" style="297" customWidth="1"/>
    <col min="9220" max="9220" width="97.28515625" style="297" customWidth="1"/>
    <col min="9221" max="9221" width="14.42578125" style="297" customWidth="1"/>
    <col min="9222" max="9222" width="0" style="297" hidden="1" customWidth="1"/>
    <col min="9223" max="9473" width="9.140625" style="297"/>
    <col min="9474" max="9474" width="10.28515625" style="297" customWidth="1"/>
    <col min="9475" max="9475" width="15.7109375" style="297" customWidth="1"/>
    <col min="9476" max="9476" width="97.28515625" style="297" customWidth="1"/>
    <col min="9477" max="9477" width="14.42578125" style="297" customWidth="1"/>
    <col min="9478" max="9478" width="0" style="297" hidden="1" customWidth="1"/>
    <col min="9479" max="9729" width="9.140625" style="297"/>
    <col min="9730" max="9730" width="10.28515625" style="297" customWidth="1"/>
    <col min="9731" max="9731" width="15.7109375" style="297" customWidth="1"/>
    <col min="9732" max="9732" width="97.28515625" style="297" customWidth="1"/>
    <col min="9733" max="9733" width="14.42578125" style="297" customWidth="1"/>
    <col min="9734" max="9734" width="0" style="297" hidden="1" customWidth="1"/>
    <col min="9735" max="9985" width="9.140625" style="297"/>
    <col min="9986" max="9986" width="10.28515625" style="297" customWidth="1"/>
    <col min="9987" max="9987" width="15.7109375" style="297" customWidth="1"/>
    <col min="9988" max="9988" width="97.28515625" style="297" customWidth="1"/>
    <col min="9989" max="9989" width="14.42578125" style="297" customWidth="1"/>
    <col min="9990" max="9990" width="0" style="297" hidden="1" customWidth="1"/>
    <col min="9991" max="10241" width="9.140625" style="297"/>
    <col min="10242" max="10242" width="10.28515625" style="297" customWidth="1"/>
    <col min="10243" max="10243" width="15.7109375" style="297" customWidth="1"/>
    <col min="10244" max="10244" width="97.28515625" style="297" customWidth="1"/>
    <col min="10245" max="10245" width="14.42578125" style="297" customWidth="1"/>
    <col min="10246" max="10246" width="0" style="297" hidden="1" customWidth="1"/>
    <col min="10247" max="10497" width="9.140625" style="297"/>
    <col min="10498" max="10498" width="10.28515625" style="297" customWidth="1"/>
    <col min="10499" max="10499" width="15.7109375" style="297" customWidth="1"/>
    <col min="10500" max="10500" width="97.28515625" style="297" customWidth="1"/>
    <col min="10501" max="10501" width="14.42578125" style="297" customWidth="1"/>
    <col min="10502" max="10502" width="0" style="297" hidden="1" customWidth="1"/>
    <col min="10503" max="10753" width="9.140625" style="297"/>
    <col min="10754" max="10754" width="10.28515625" style="297" customWidth="1"/>
    <col min="10755" max="10755" width="15.7109375" style="297" customWidth="1"/>
    <col min="10756" max="10756" width="97.28515625" style="297" customWidth="1"/>
    <col min="10757" max="10757" width="14.42578125" style="297" customWidth="1"/>
    <col min="10758" max="10758" width="0" style="297" hidden="1" customWidth="1"/>
    <col min="10759" max="11009" width="9.140625" style="297"/>
    <col min="11010" max="11010" width="10.28515625" style="297" customWidth="1"/>
    <col min="11011" max="11011" width="15.7109375" style="297" customWidth="1"/>
    <col min="11012" max="11012" width="97.28515625" style="297" customWidth="1"/>
    <col min="11013" max="11013" width="14.42578125" style="297" customWidth="1"/>
    <col min="11014" max="11014" width="0" style="297" hidden="1" customWidth="1"/>
    <col min="11015" max="11265" width="9.140625" style="297"/>
    <col min="11266" max="11266" width="10.28515625" style="297" customWidth="1"/>
    <col min="11267" max="11267" width="15.7109375" style="297" customWidth="1"/>
    <col min="11268" max="11268" width="97.28515625" style="297" customWidth="1"/>
    <col min="11269" max="11269" width="14.42578125" style="297" customWidth="1"/>
    <col min="11270" max="11270" width="0" style="297" hidden="1" customWidth="1"/>
    <col min="11271" max="11521" width="9.140625" style="297"/>
    <col min="11522" max="11522" width="10.28515625" style="297" customWidth="1"/>
    <col min="11523" max="11523" width="15.7109375" style="297" customWidth="1"/>
    <col min="11524" max="11524" width="97.28515625" style="297" customWidth="1"/>
    <col min="11525" max="11525" width="14.42578125" style="297" customWidth="1"/>
    <col min="11526" max="11526" width="0" style="297" hidden="1" customWidth="1"/>
    <col min="11527" max="11777" width="9.140625" style="297"/>
    <col min="11778" max="11778" width="10.28515625" style="297" customWidth="1"/>
    <col min="11779" max="11779" width="15.7109375" style="297" customWidth="1"/>
    <col min="11780" max="11780" width="97.28515625" style="297" customWidth="1"/>
    <col min="11781" max="11781" width="14.42578125" style="297" customWidth="1"/>
    <col min="11782" max="11782" width="0" style="297" hidden="1" customWidth="1"/>
    <col min="11783" max="12033" width="9.140625" style="297"/>
    <col min="12034" max="12034" width="10.28515625" style="297" customWidth="1"/>
    <col min="12035" max="12035" width="15.7109375" style="297" customWidth="1"/>
    <col min="12036" max="12036" width="97.28515625" style="297" customWidth="1"/>
    <col min="12037" max="12037" width="14.42578125" style="297" customWidth="1"/>
    <col min="12038" max="12038" width="0" style="297" hidden="1" customWidth="1"/>
    <col min="12039" max="12289" width="9.140625" style="297"/>
    <col min="12290" max="12290" width="10.28515625" style="297" customWidth="1"/>
    <col min="12291" max="12291" width="15.7109375" style="297" customWidth="1"/>
    <col min="12292" max="12292" width="97.28515625" style="297" customWidth="1"/>
    <col min="12293" max="12293" width="14.42578125" style="297" customWidth="1"/>
    <col min="12294" max="12294" width="0" style="297" hidden="1" customWidth="1"/>
    <col min="12295" max="12545" width="9.140625" style="297"/>
    <col min="12546" max="12546" width="10.28515625" style="297" customWidth="1"/>
    <col min="12547" max="12547" width="15.7109375" style="297" customWidth="1"/>
    <col min="12548" max="12548" width="97.28515625" style="297" customWidth="1"/>
    <col min="12549" max="12549" width="14.42578125" style="297" customWidth="1"/>
    <col min="12550" max="12550" width="0" style="297" hidden="1" customWidth="1"/>
    <col min="12551" max="12801" width="9.140625" style="297"/>
    <col min="12802" max="12802" width="10.28515625" style="297" customWidth="1"/>
    <col min="12803" max="12803" width="15.7109375" style="297" customWidth="1"/>
    <col min="12804" max="12804" width="97.28515625" style="297" customWidth="1"/>
    <col min="12805" max="12805" width="14.42578125" style="297" customWidth="1"/>
    <col min="12806" max="12806" width="0" style="297" hidden="1" customWidth="1"/>
    <col min="12807" max="13057" width="9.140625" style="297"/>
    <col min="13058" max="13058" width="10.28515625" style="297" customWidth="1"/>
    <col min="13059" max="13059" width="15.7109375" style="297" customWidth="1"/>
    <col min="13060" max="13060" width="97.28515625" style="297" customWidth="1"/>
    <col min="13061" max="13061" width="14.42578125" style="297" customWidth="1"/>
    <col min="13062" max="13062" width="0" style="297" hidden="1" customWidth="1"/>
    <col min="13063" max="13313" width="9.140625" style="297"/>
    <col min="13314" max="13314" width="10.28515625" style="297" customWidth="1"/>
    <col min="13315" max="13315" width="15.7109375" style="297" customWidth="1"/>
    <col min="13316" max="13316" width="97.28515625" style="297" customWidth="1"/>
    <col min="13317" max="13317" width="14.42578125" style="297" customWidth="1"/>
    <col min="13318" max="13318" width="0" style="297" hidden="1" customWidth="1"/>
    <col min="13319" max="13569" width="9.140625" style="297"/>
    <col min="13570" max="13570" width="10.28515625" style="297" customWidth="1"/>
    <col min="13571" max="13571" width="15.7109375" style="297" customWidth="1"/>
    <col min="13572" max="13572" width="97.28515625" style="297" customWidth="1"/>
    <col min="13573" max="13573" width="14.42578125" style="297" customWidth="1"/>
    <col min="13574" max="13574" width="0" style="297" hidden="1" customWidth="1"/>
    <col min="13575" max="13825" width="9.140625" style="297"/>
    <col min="13826" max="13826" width="10.28515625" style="297" customWidth="1"/>
    <col min="13827" max="13827" width="15.7109375" style="297" customWidth="1"/>
    <col min="13828" max="13828" width="97.28515625" style="297" customWidth="1"/>
    <col min="13829" max="13829" width="14.42578125" style="297" customWidth="1"/>
    <col min="13830" max="13830" width="0" style="297" hidden="1" customWidth="1"/>
    <col min="13831" max="14081" width="9.140625" style="297"/>
    <col min="14082" max="14082" width="10.28515625" style="297" customWidth="1"/>
    <col min="14083" max="14083" width="15.7109375" style="297" customWidth="1"/>
    <col min="14084" max="14084" width="97.28515625" style="297" customWidth="1"/>
    <col min="14085" max="14085" width="14.42578125" style="297" customWidth="1"/>
    <col min="14086" max="14086" width="0" style="297" hidden="1" customWidth="1"/>
    <col min="14087" max="14337" width="9.140625" style="297"/>
    <col min="14338" max="14338" width="10.28515625" style="297" customWidth="1"/>
    <col min="14339" max="14339" width="15.7109375" style="297" customWidth="1"/>
    <col min="14340" max="14340" width="97.28515625" style="297" customWidth="1"/>
    <col min="14341" max="14341" width="14.42578125" style="297" customWidth="1"/>
    <col min="14342" max="14342" width="0" style="297" hidden="1" customWidth="1"/>
    <col min="14343" max="14593" width="9.140625" style="297"/>
    <col min="14594" max="14594" width="10.28515625" style="297" customWidth="1"/>
    <col min="14595" max="14595" width="15.7109375" style="297" customWidth="1"/>
    <col min="14596" max="14596" width="97.28515625" style="297" customWidth="1"/>
    <col min="14597" max="14597" width="14.42578125" style="297" customWidth="1"/>
    <col min="14598" max="14598" width="0" style="297" hidden="1" customWidth="1"/>
    <col min="14599" max="14849" width="9.140625" style="297"/>
    <col min="14850" max="14850" width="10.28515625" style="297" customWidth="1"/>
    <col min="14851" max="14851" width="15.7109375" style="297" customWidth="1"/>
    <col min="14852" max="14852" width="97.28515625" style="297" customWidth="1"/>
    <col min="14853" max="14853" width="14.42578125" style="297" customWidth="1"/>
    <col min="14854" max="14854" width="0" style="297" hidden="1" customWidth="1"/>
    <col min="14855" max="15105" width="9.140625" style="297"/>
    <col min="15106" max="15106" width="10.28515625" style="297" customWidth="1"/>
    <col min="15107" max="15107" width="15.7109375" style="297" customWidth="1"/>
    <col min="15108" max="15108" width="97.28515625" style="297" customWidth="1"/>
    <col min="15109" max="15109" width="14.42578125" style="297" customWidth="1"/>
    <col min="15110" max="15110" width="0" style="297" hidden="1" customWidth="1"/>
    <col min="15111" max="15361" width="9.140625" style="297"/>
    <col min="15362" max="15362" width="10.28515625" style="297" customWidth="1"/>
    <col min="15363" max="15363" width="15.7109375" style="297" customWidth="1"/>
    <col min="15364" max="15364" width="97.28515625" style="297" customWidth="1"/>
    <col min="15365" max="15365" width="14.42578125" style="297" customWidth="1"/>
    <col min="15366" max="15366" width="0" style="297" hidden="1" customWidth="1"/>
    <col min="15367" max="15617" width="9.140625" style="297"/>
    <col min="15618" max="15618" width="10.28515625" style="297" customWidth="1"/>
    <col min="15619" max="15619" width="15.7109375" style="297" customWidth="1"/>
    <col min="15620" max="15620" width="97.28515625" style="297" customWidth="1"/>
    <col min="15621" max="15621" width="14.42578125" style="297" customWidth="1"/>
    <col min="15622" max="15622" width="0" style="297" hidden="1" customWidth="1"/>
    <col min="15623" max="15873" width="9.140625" style="297"/>
    <col min="15874" max="15874" width="10.28515625" style="297" customWidth="1"/>
    <col min="15875" max="15875" width="15.7109375" style="297" customWidth="1"/>
    <col min="15876" max="15876" width="97.28515625" style="297" customWidth="1"/>
    <col min="15877" max="15877" width="14.42578125" style="297" customWidth="1"/>
    <col min="15878" max="15878" width="0" style="297" hidden="1" customWidth="1"/>
    <col min="15879" max="16129" width="9.140625" style="297"/>
    <col min="16130" max="16130" width="10.28515625" style="297" customWidth="1"/>
    <col min="16131" max="16131" width="15.7109375" style="297" customWidth="1"/>
    <col min="16132" max="16132" width="97.28515625" style="297" customWidth="1"/>
    <col min="16133" max="16133" width="14.42578125" style="297" customWidth="1"/>
    <col min="16134" max="16134" width="0" style="297" hidden="1" customWidth="1"/>
    <col min="16135" max="16384" width="9.140625" style="297"/>
  </cols>
  <sheetData>
    <row r="2" spans="1:6" x14ac:dyDescent="0.2">
      <c r="A2" s="296" t="s">
        <v>567</v>
      </c>
      <c r="B2" s="296"/>
      <c r="C2" s="296"/>
      <c r="D2" s="296"/>
      <c r="E2" s="296"/>
    </row>
    <row r="4" spans="1:6" s="300" customFormat="1" ht="21.75" customHeight="1" x14ac:dyDescent="0.2">
      <c r="A4" s="298" t="s">
        <v>529</v>
      </c>
      <c r="B4" s="298" t="s">
        <v>530</v>
      </c>
      <c r="C4" s="299" t="s">
        <v>568</v>
      </c>
      <c r="D4" s="298" t="s">
        <v>531</v>
      </c>
      <c r="E4" s="298" t="s">
        <v>56</v>
      </c>
      <c r="F4" s="298" t="s">
        <v>569</v>
      </c>
    </row>
    <row r="5" spans="1:6" x14ac:dyDescent="0.2">
      <c r="A5" s="301"/>
      <c r="B5" s="302"/>
      <c r="C5" s="303">
        <v>48800</v>
      </c>
      <c r="D5" s="304" t="s">
        <v>570</v>
      </c>
      <c r="E5" s="287" t="s">
        <v>535</v>
      </c>
      <c r="F5" s="301" t="s">
        <v>571</v>
      </c>
    </row>
    <row r="6" spans="1:6" x14ac:dyDescent="0.2">
      <c r="A6" s="301">
        <v>78</v>
      </c>
      <c r="B6" s="302">
        <v>43124</v>
      </c>
      <c r="C6" s="305">
        <v>340.9</v>
      </c>
      <c r="D6" s="304" t="s">
        <v>572</v>
      </c>
      <c r="E6" s="287" t="s">
        <v>573</v>
      </c>
      <c r="F6" s="287"/>
    </row>
    <row r="7" spans="1:6" x14ac:dyDescent="0.2">
      <c r="A7" s="301">
        <v>78</v>
      </c>
      <c r="B7" s="302">
        <v>43124</v>
      </c>
      <c r="C7" s="305">
        <v>30.4</v>
      </c>
      <c r="D7" s="297" t="s">
        <v>574</v>
      </c>
      <c r="E7" s="287" t="s">
        <v>546</v>
      </c>
      <c r="F7" s="287"/>
    </row>
    <row r="8" spans="1:6" x14ac:dyDescent="0.2">
      <c r="A8" s="301">
        <v>78</v>
      </c>
      <c r="B8" s="302">
        <v>43124</v>
      </c>
      <c r="C8" s="305">
        <v>17180</v>
      </c>
      <c r="D8" s="304" t="s">
        <v>575</v>
      </c>
      <c r="E8" s="287" t="s">
        <v>541</v>
      </c>
      <c r="F8" s="287"/>
    </row>
    <row r="9" spans="1:6" x14ac:dyDescent="0.2">
      <c r="A9" s="301">
        <v>78</v>
      </c>
      <c r="B9" s="302">
        <v>43124</v>
      </c>
      <c r="C9" s="305">
        <v>2378</v>
      </c>
      <c r="D9" s="304" t="s">
        <v>576</v>
      </c>
      <c r="E9" s="287" t="s">
        <v>541</v>
      </c>
      <c r="F9" s="287"/>
    </row>
    <row r="10" spans="1:6" x14ac:dyDescent="0.2">
      <c r="A10" s="301">
        <v>81</v>
      </c>
      <c r="B10" s="302">
        <v>43166</v>
      </c>
      <c r="C10" s="305">
        <v>3111.3</v>
      </c>
      <c r="D10" s="306" t="s">
        <v>577</v>
      </c>
      <c r="E10" s="287" t="s">
        <v>573</v>
      </c>
      <c r="F10" s="287"/>
    </row>
    <row r="11" spans="1:6" x14ac:dyDescent="0.2">
      <c r="A11" s="301">
        <v>81</v>
      </c>
      <c r="B11" s="302">
        <v>43166</v>
      </c>
      <c r="C11" s="305">
        <v>535</v>
      </c>
      <c r="D11" s="287" t="s">
        <v>578</v>
      </c>
      <c r="E11" s="287" t="s">
        <v>546</v>
      </c>
      <c r="F11" s="287"/>
    </row>
    <row r="12" spans="1:6" x14ac:dyDescent="0.2">
      <c r="A12" s="301">
        <v>81</v>
      </c>
      <c r="B12" s="302">
        <v>43166</v>
      </c>
      <c r="C12" s="305">
        <v>440</v>
      </c>
      <c r="D12" s="287" t="s">
        <v>579</v>
      </c>
      <c r="E12" s="287" t="s">
        <v>537</v>
      </c>
      <c r="F12" s="287"/>
    </row>
    <row r="13" spans="1:6" x14ac:dyDescent="0.2">
      <c r="A13" s="301">
        <v>83</v>
      </c>
      <c r="B13" s="302">
        <v>43194</v>
      </c>
      <c r="C13" s="305">
        <v>-4400</v>
      </c>
      <c r="D13" s="287" t="s">
        <v>580</v>
      </c>
      <c r="E13" s="287" t="s">
        <v>537</v>
      </c>
      <c r="F13" s="287"/>
    </row>
    <row r="14" spans="1:6" x14ac:dyDescent="0.2">
      <c r="A14" s="301">
        <v>83</v>
      </c>
      <c r="B14" s="302">
        <v>43194</v>
      </c>
      <c r="C14" s="305">
        <v>120</v>
      </c>
      <c r="D14" s="307" t="s">
        <v>581</v>
      </c>
      <c r="E14" s="287" t="s">
        <v>546</v>
      </c>
      <c r="F14" s="287"/>
    </row>
    <row r="15" spans="1:6" x14ac:dyDescent="0.2">
      <c r="A15" s="301">
        <v>83</v>
      </c>
      <c r="B15" s="302">
        <v>43194</v>
      </c>
      <c r="C15" s="305">
        <v>5000</v>
      </c>
      <c r="D15" s="287" t="s">
        <v>582</v>
      </c>
      <c r="E15" s="287" t="s">
        <v>535</v>
      </c>
      <c r="F15" s="287"/>
    </row>
    <row r="16" spans="1:6" x14ac:dyDescent="0.2">
      <c r="A16" s="301">
        <v>85</v>
      </c>
      <c r="B16" s="302">
        <v>43222</v>
      </c>
      <c r="C16" s="305">
        <v>8896.7999999999993</v>
      </c>
      <c r="D16" s="287" t="s">
        <v>583</v>
      </c>
      <c r="E16" s="287" t="s">
        <v>541</v>
      </c>
      <c r="F16" s="287"/>
    </row>
    <row r="17" spans="1:6" x14ac:dyDescent="0.2">
      <c r="A17" s="301">
        <v>86</v>
      </c>
      <c r="B17" s="302">
        <v>43236</v>
      </c>
      <c r="C17" s="305">
        <v>2277.1999999999998</v>
      </c>
      <c r="D17" s="287" t="s">
        <v>584</v>
      </c>
      <c r="E17" s="287" t="s">
        <v>541</v>
      </c>
      <c r="F17" s="287"/>
    </row>
    <row r="18" spans="1:6" x14ac:dyDescent="0.2">
      <c r="A18" s="301">
        <v>86</v>
      </c>
      <c r="B18" s="302">
        <v>43236</v>
      </c>
      <c r="C18" s="305">
        <v>1287.8</v>
      </c>
      <c r="D18" s="287" t="s">
        <v>585</v>
      </c>
      <c r="E18" s="287" t="s">
        <v>541</v>
      </c>
      <c r="F18" s="287"/>
    </row>
    <row r="19" spans="1:6" ht="16.149999999999999" customHeight="1" x14ac:dyDescent="0.2">
      <c r="A19" s="301">
        <v>86</v>
      </c>
      <c r="B19" s="302">
        <v>43236</v>
      </c>
      <c r="C19" s="305">
        <v>87</v>
      </c>
      <c r="D19" s="308" t="s">
        <v>586</v>
      </c>
      <c r="E19" s="287" t="s">
        <v>573</v>
      </c>
      <c r="F19" s="287"/>
    </row>
    <row r="20" spans="1:6" x14ac:dyDescent="0.2">
      <c r="A20" s="301">
        <v>87</v>
      </c>
      <c r="B20" s="302">
        <v>43250</v>
      </c>
      <c r="C20" s="305">
        <v>-500</v>
      </c>
      <c r="D20" s="287" t="s">
        <v>587</v>
      </c>
      <c r="E20" s="287" t="s">
        <v>573</v>
      </c>
      <c r="F20" s="287"/>
    </row>
    <row r="21" spans="1:6" x14ac:dyDescent="0.2">
      <c r="A21" s="301">
        <v>87</v>
      </c>
      <c r="B21" s="302">
        <v>43250</v>
      </c>
      <c r="C21" s="305">
        <v>200</v>
      </c>
      <c r="D21" s="287" t="s">
        <v>588</v>
      </c>
      <c r="E21" s="287" t="s">
        <v>546</v>
      </c>
      <c r="F21" s="287"/>
    </row>
    <row r="22" spans="1:6" x14ac:dyDescent="0.2">
      <c r="A22" s="301">
        <v>88</v>
      </c>
      <c r="B22" s="302">
        <v>43264</v>
      </c>
      <c r="C22" s="305">
        <v>412</v>
      </c>
      <c r="D22" s="287" t="s">
        <v>589</v>
      </c>
      <c r="E22" s="287" t="s">
        <v>546</v>
      </c>
      <c r="F22" s="287"/>
    </row>
    <row r="23" spans="1:6" x14ac:dyDescent="0.2">
      <c r="A23" s="301">
        <v>89</v>
      </c>
      <c r="B23" s="302">
        <v>43278</v>
      </c>
      <c r="C23" s="305">
        <v>10769.4</v>
      </c>
      <c r="D23" s="287" t="s">
        <v>590</v>
      </c>
      <c r="E23" s="287" t="s">
        <v>541</v>
      </c>
      <c r="F23" s="287"/>
    </row>
    <row r="24" spans="1:6" x14ac:dyDescent="0.2">
      <c r="A24" s="301">
        <v>90</v>
      </c>
      <c r="B24" s="302">
        <v>43292</v>
      </c>
      <c r="C24" s="305">
        <v>-1438.3</v>
      </c>
      <c r="D24" s="287" t="s">
        <v>591</v>
      </c>
      <c r="E24" s="287" t="s">
        <v>537</v>
      </c>
      <c r="F24" s="287"/>
    </row>
    <row r="25" spans="1:6" x14ac:dyDescent="0.2">
      <c r="A25" s="301">
        <v>90</v>
      </c>
      <c r="B25" s="302">
        <v>43292</v>
      </c>
      <c r="C25" s="305">
        <v>1438.3</v>
      </c>
      <c r="D25" s="287" t="s">
        <v>592</v>
      </c>
      <c r="E25" s="287" t="s">
        <v>546</v>
      </c>
      <c r="F25" s="287"/>
    </row>
    <row r="26" spans="1:6" x14ac:dyDescent="0.2">
      <c r="A26" s="301">
        <v>90</v>
      </c>
      <c r="B26" s="302">
        <v>43292</v>
      </c>
      <c r="C26" s="305">
        <v>-1200</v>
      </c>
      <c r="D26" s="287" t="s">
        <v>593</v>
      </c>
      <c r="E26" s="287" t="s">
        <v>537</v>
      </c>
      <c r="F26" s="287"/>
    </row>
    <row r="27" spans="1:6" x14ac:dyDescent="0.2">
      <c r="A27" s="301">
        <v>91</v>
      </c>
      <c r="B27" s="302">
        <v>43306</v>
      </c>
      <c r="C27" s="305">
        <v>185</v>
      </c>
      <c r="D27" s="280" t="s">
        <v>594</v>
      </c>
      <c r="E27" s="287" t="s">
        <v>546</v>
      </c>
      <c r="F27" s="287"/>
    </row>
    <row r="28" spans="1:6" x14ac:dyDescent="0.2">
      <c r="A28" s="301">
        <v>92</v>
      </c>
      <c r="B28" s="302">
        <v>43320</v>
      </c>
      <c r="C28" s="305">
        <v>4601.7</v>
      </c>
      <c r="D28" s="280" t="s">
        <v>595</v>
      </c>
      <c r="E28" s="287" t="s">
        <v>541</v>
      </c>
      <c r="F28" s="287"/>
    </row>
    <row r="29" spans="1:6" x14ac:dyDescent="0.2">
      <c r="A29" s="301">
        <v>92</v>
      </c>
      <c r="B29" s="302">
        <v>43320</v>
      </c>
      <c r="C29" s="305">
        <v>1025.2</v>
      </c>
      <c r="D29" s="280" t="s">
        <v>596</v>
      </c>
      <c r="E29" s="287" t="s">
        <v>541</v>
      </c>
      <c r="F29" s="287"/>
    </row>
    <row r="30" spans="1:6" x14ac:dyDescent="0.2">
      <c r="A30" s="301">
        <v>92</v>
      </c>
      <c r="B30" s="302">
        <v>43320</v>
      </c>
      <c r="C30" s="309">
        <v>6967.3</v>
      </c>
      <c r="D30" s="297" t="s">
        <v>597</v>
      </c>
      <c r="E30" s="304" t="s">
        <v>541</v>
      </c>
      <c r="F30" s="287"/>
    </row>
    <row r="31" spans="1:6" x14ac:dyDescent="0.2">
      <c r="A31" s="301">
        <v>92</v>
      </c>
      <c r="B31" s="302">
        <v>43320</v>
      </c>
      <c r="C31" s="309">
        <v>5500</v>
      </c>
      <c r="D31" s="310" t="s">
        <v>598</v>
      </c>
      <c r="E31" s="304" t="s">
        <v>535</v>
      </c>
      <c r="F31" s="287"/>
    </row>
    <row r="32" spans="1:6" x14ac:dyDescent="0.2">
      <c r="A32" s="301">
        <v>95</v>
      </c>
      <c r="B32" s="302">
        <v>43369</v>
      </c>
      <c r="C32" s="305">
        <v>-3000</v>
      </c>
      <c r="D32" s="297" t="s">
        <v>599</v>
      </c>
      <c r="E32" s="287" t="s">
        <v>541</v>
      </c>
      <c r="F32" s="287"/>
    </row>
    <row r="33" spans="1:6" x14ac:dyDescent="0.2">
      <c r="A33" s="301">
        <v>97</v>
      </c>
      <c r="B33" s="302">
        <v>43397</v>
      </c>
      <c r="C33" s="305">
        <v>900</v>
      </c>
      <c r="D33" s="287" t="s">
        <v>600</v>
      </c>
      <c r="E33" s="287" t="s">
        <v>601</v>
      </c>
      <c r="F33" s="287"/>
    </row>
    <row r="34" spans="1:6" x14ac:dyDescent="0.2">
      <c r="A34" s="301"/>
      <c r="B34" s="302"/>
      <c r="C34" s="303">
        <f>SUM(C5:C33)</f>
        <v>111945</v>
      </c>
      <c r="D34" s="311" t="s">
        <v>561</v>
      </c>
      <c r="E34" s="312">
        <f>SUM(C34)</f>
        <v>111945</v>
      </c>
      <c r="F34" s="287"/>
    </row>
    <row r="35" spans="1:6" ht="15" customHeight="1" x14ac:dyDescent="0.2">
      <c r="A35" s="301"/>
      <c r="B35" s="302"/>
      <c r="C35" s="303"/>
      <c r="D35" s="311"/>
      <c r="E35" s="312"/>
      <c r="F35" s="287"/>
    </row>
    <row r="36" spans="1:6" x14ac:dyDescent="0.2">
      <c r="A36" s="301"/>
      <c r="B36" s="302"/>
      <c r="C36" s="305"/>
      <c r="D36" s="304"/>
      <c r="E36" s="287"/>
      <c r="F36" s="287"/>
    </row>
    <row r="37" spans="1:6" x14ac:dyDescent="0.2">
      <c r="A37" s="301"/>
      <c r="B37" s="302"/>
      <c r="C37" s="305"/>
      <c r="D37" s="282" t="s">
        <v>562</v>
      </c>
      <c r="E37" s="287"/>
      <c r="F37" s="287"/>
    </row>
    <row r="38" spans="1:6" x14ac:dyDescent="0.2">
      <c r="A38" s="301"/>
      <c r="B38" s="302"/>
      <c r="C38" s="305">
        <v>70</v>
      </c>
      <c r="D38" s="287" t="s">
        <v>602</v>
      </c>
      <c r="E38" s="287" t="s">
        <v>537</v>
      </c>
      <c r="F38" s="287"/>
    </row>
    <row r="39" spans="1:6" x14ac:dyDescent="0.2">
      <c r="A39" s="301"/>
      <c r="B39" s="302"/>
      <c r="C39" s="303">
        <f>SUM(C38:C38)</f>
        <v>70</v>
      </c>
      <c r="D39" s="313" t="s">
        <v>603</v>
      </c>
      <c r="E39" s="287"/>
      <c r="F39" s="287"/>
    </row>
    <row r="40" spans="1:6" x14ac:dyDescent="0.2">
      <c r="A40" s="301"/>
      <c r="B40" s="302"/>
      <c r="C40" s="305"/>
      <c r="D40" s="287"/>
      <c r="E40" s="287"/>
      <c r="F40" s="287"/>
    </row>
    <row r="41" spans="1:6" x14ac:dyDescent="0.2">
      <c r="A41" s="301"/>
      <c r="B41" s="302"/>
      <c r="C41" s="303"/>
      <c r="D41" s="313"/>
      <c r="E41" s="287"/>
      <c r="F41" s="287"/>
    </row>
    <row r="42" spans="1:6" x14ac:dyDescent="0.2">
      <c r="A42" s="301"/>
      <c r="B42" s="302"/>
      <c r="C42" s="303"/>
      <c r="D42" s="287"/>
      <c r="E42" s="287"/>
      <c r="F42" s="287"/>
    </row>
    <row r="43" spans="1:6" x14ac:dyDescent="0.2">
      <c r="A43" s="301"/>
      <c r="B43" s="302"/>
      <c r="C43" s="305"/>
      <c r="D43" s="287"/>
      <c r="E43" s="287"/>
      <c r="F43" s="287"/>
    </row>
    <row r="44" spans="1:6" x14ac:dyDescent="0.2">
      <c r="A44" s="301"/>
      <c r="B44" s="302"/>
      <c r="C44" s="312"/>
      <c r="D44" s="304"/>
      <c r="E44" s="287"/>
      <c r="F44" s="287"/>
    </row>
    <row r="45" spans="1:6" x14ac:dyDescent="0.2">
      <c r="A45" s="301"/>
      <c r="B45" s="302"/>
      <c r="C45" s="314"/>
      <c r="D45" s="304"/>
      <c r="E45" s="287"/>
      <c r="F45" s="287"/>
    </row>
    <row r="46" spans="1:6" x14ac:dyDescent="0.2">
      <c r="A46" s="301"/>
      <c r="B46" s="302"/>
      <c r="C46" s="314"/>
      <c r="D46" s="315"/>
      <c r="E46" s="287"/>
      <c r="F46" s="287"/>
    </row>
    <row r="47" spans="1:6" x14ac:dyDescent="0.2">
      <c r="A47" s="301"/>
      <c r="B47" s="302"/>
      <c r="C47" s="314"/>
      <c r="D47" s="304"/>
      <c r="E47" s="287"/>
      <c r="F47" s="287"/>
    </row>
    <row r="48" spans="1:6" x14ac:dyDescent="0.2">
      <c r="A48" s="301"/>
      <c r="B48" s="302"/>
      <c r="C48" s="314"/>
      <c r="D48" s="304"/>
      <c r="E48" s="287"/>
      <c r="F48" s="287"/>
    </row>
    <row r="49" spans="1:6" x14ac:dyDescent="0.2">
      <c r="A49" s="301"/>
      <c r="B49" s="302"/>
      <c r="C49" s="314"/>
      <c r="D49" s="304"/>
      <c r="E49" s="287"/>
      <c r="F49" s="287"/>
    </row>
    <row r="50" spans="1:6" x14ac:dyDescent="0.2">
      <c r="A50" s="301"/>
      <c r="B50" s="302"/>
      <c r="C50" s="314"/>
      <c r="D50" s="304"/>
      <c r="E50" s="287"/>
      <c r="F50" s="287"/>
    </row>
    <row r="51" spans="1:6" hidden="1" x14ac:dyDescent="0.2">
      <c r="A51" s="301"/>
      <c r="B51" s="302"/>
      <c r="C51" s="314"/>
      <c r="D51" s="315"/>
      <c r="E51" s="287"/>
      <c r="F51" s="287"/>
    </row>
    <row r="52" spans="1:6" hidden="1" x14ac:dyDescent="0.2">
      <c r="A52" s="301"/>
      <c r="B52" s="302"/>
      <c r="C52" s="314"/>
      <c r="D52" s="304"/>
      <c r="E52" s="287"/>
      <c r="F52" s="287"/>
    </row>
    <row r="53" spans="1:6" hidden="1" x14ac:dyDescent="0.2">
      <c r="A53" s="301"/>
      <c r="B53" s="302"/>
      <c r="C53" s="314"/>
      <c r="D53" s="304"/>
      <c r="E53" s="287"/>
      <c r="F53" s="287"/>
    </row>
    <row r="54" spans="1:6" hidden="1" x14ac:dyDescent="0.2">
      <c r="A54" s="301"/>
      <c r="B54" s="302"/>
      <c r="C54" s="314"/>
      <c r="D54" s="304"/>
      <c r="E54" s="287"/>
      <c r="F54" s="287"/>
    </row>
    <row r="55" spans="1:6" hidden="1" x14ac:dyDescent="0.2">
      <c r="A55" s="301"/>
      <c r="B55" s="302"/>
      <c r="C55" s="314"/>
      <c r="D55" s="315"/>
      <c r="E55" s="287"/>
      <c r="F55" s="287"/>
    </row>
    <row r="56" spans="1:6" hidden="1" x14ac:dyDescent="0.2">
      <c r="A56" s="301"/>
      <c r="B56" s="302"/>
      <c r="C56" s="314"/>
      <c r="D56" s="304"/>
      <c r="E56" s="287"/>
      <c r="F56" s="287"/>
    </row>
    <row r="57" spans="1:6" hidden="1" x14ac:dyDescent="0.2">
      <c r="A57" s="301"/>
      <c r="B57" s="302"/>
      <c r="C57" s="314"/>
      <c r="D57" s="304"/>
      <c r="E57" s="287"/>
      <c r="F57" s="287"/>
    </row>
    <row r="58" spans="1:6" hidden="1" x14ac:dyDescent="0.2">
      <c r="A58" s="301"/>
      <c r="B58" s="302"/>
      <c r="C58" s="314"/>
      <c r="D58" s="304"/>
      <c r="E58" s="287"/>
      <c r="F58" s="287"/>
    </row>
    <row r="59" spans="1:6" hidden="1" x14ac:dyDescent="0.2">
      <c r="A59" s="301"/>
      <c r="B59" s="302"/>
      <c r="C59" s="314"/>
      <c r="D59" s="315"/>
      <c r="E59" s="287"/>
      <c r="F59" s="287"/>
    </row>
    <row r="60" spans="1:6" hidden="1" x14ac:dyDescent="0.2">
      <c r="A60" s="301"/>
      <c r="B60" s="302"/>
      <c r="C60" s="314"/>
      <c r="D60" s="316"/>
      <c r="E60" s="287"/>
      <c r="F60" s="287"/>
    </row>
    <row r="61" spans="1:6" hidden="1" x14ac:dyDescent="0.2">
      <c r="A61" s="301"/>
      <c r="B61" s="302"/>
      <c r="C61" s="314"/>
      <c r="D61" s="316"/>
      <c r="E61" s="287"/>
      <c r="F61" s="287"/>
    </row>
    <row r="62" spans="1:6" hidden="1" x14ac:dyDescent="0.2">
      <c r="A62" s="301"/>
      <c r="B62" s="302"/>
      <c r="C62" s="314"/>
      <c r="D62" s="316"/>
      <c r="E62" s="287"/>
      <c r="F62" s="287"/>
    </row>
    <row r="63" spans="1:6" hidden="1" x14ac:dyDescent="0.2">
      <c r="A63" s="301"/>
      <c r="B63" s="302"/>
      <c r="C63" s="314"/>
      <c r="D63" s="315"/>
      <c r="E63" s="287"/>
      <c r="F63" s="287"/>
    </row>
    <row r="64" spans="1:6" hidden="1" x14ac:dyDescent="0.2">
      <c r="A64" s="301"/>
      <c r="B64" s="302"/>
      <c r="C64" s="304"/>
      <c r="D64" s="287"/>
      <c r="E64" s="287"/>
      <c r="F64" s="304"/>
    </row>
    <row r="65" spans="1:6" hidden="1" x14ac:dyDescent="0.2">
      <c r="A65" s="301"/>
      <c r="B65" s="302"/>
      <c r="C65" s="304"/>
      <c r="D65" s="287"/>
      <c r="E65" s="287"/>
      <c r="F65" s="304"/>
    </row>
    <row r="66" spans="1:6" hidden="1" x14ac:dyDescent="0.2">
      <c r="A66" s="301"/>
      <c r="B66" s="302"/>
      <c r="C66" s="304"/>
      <c r="D66" s="287"/>
      <c r="E66" s="287"/>
      <c r="F66" s="304"/>
    </row>
    <row r="67" spans="1:6" hidden="1" x14ac:dyDescent="0.2">
      <c r="A67" s="301"/>
      <c r="B67" s="302"/>
      <c r="C67" s="317"/>
      <c r="D67" s="287"/>
      <c r="E67" s="287"/>
      <c r="F67" s="304"/>
    </row>
    <row r="68" spans="1:6" hidden="1" x14ac:dyDescent="0.2">
      <c r="A68" s="301"/>
      <c r="B68" s="302"/>
      <c r="C68" s="314"/>
      <c r="D68" s="318"/>
      <c r="E68" s="287"/>
      <c r="F68" s="304"/>
    </row>
    <row r="69" spans="1:6" s="300" customFormat="1" hidden="1" x14ac:dyDescent="0.2">
      <c r="A69" s="319"/>
      <c r="B69" s="320"/>
      <c r="C69" s="312"/>
      <c r="D69" s="312"/>
      <c r="E69" s="317"/>
      <c r="F69" s="321"/>
    </row>
    <row r="70" spans="1:6" hidden="1" x14ac:dyDescent="0.2">
      <c r="A70" s="301"/>
      <c r="B70" s="302"/>
      <c r="C70" s="314"/>
      <c r="D70" s="287"/>
      <c r="E70" s="287"/>
      <c r="F70" s="304"/>
    </row>
    <row r="71" spans="1:6" hidden="1" x14ac:dyDescent="0.2">
      <c r="A71" s="301"/>
      <c r="B71" s="301"/>
      <c r="C71" s="314"/>
      <c r="D71" s="304"/>
      <c r="E71" s="287"/>
      <c r="F71" s="287"/>
    </row>
    <row r="72" spans="1:6" s="300" customFormat="1" hidden="1" x14ac:dyDescent="0.2">
      <c r="A72" s="319"/>
      <c r="B72" s="319"/>
      <c r="C72" s="312"/>
      <c r="D72" s="311"/>
      <c r="E72" s="312"/>
      <c r="F72" s="313"/>
    </row>
    <row r="73" spans="1:6" hidden="1" x14ac:dyDescent="0.2">
      <c r="A73" s="301"/>
      <c r="B73" s="302"/>
      <c r="C73" s="314"/>
      <c r="D73" s="304"/>
      <c r="E73" s="287"/>
      <c r="F73" s="287"/>
    </row>
    <row r="74" spans="1:6" hidden="1" x14ac:dyDescent="0.2">
      <c r="A74" s="301"/>
      <c r="B74" s="302"/>
      <c r="C74" s="314"/>
      <c r="D74" s="304"/>
      <c r="E74" s="287"/>
      <c r="F74" s="287"/>
    </row>
    <row r="75" spans="1:6" hidden="1" x14ac:dyDescent="0.2">
      <c r="A75" s="301"/>
      <c r="B75" s="302"/>
      <c r="C75" s="314"/>
      <c r="D75" s="304"/>
      <c r="E75" s="287"/>
      <c r="F75" s="287"/>
    </row>
    <row r="76" spans="1:6" hidden="1" x14ac:dyDescent="0.2">
      <c r="A76" s="301"/>
      <c r="B76" s="302"/>
      <c r="C76" s="314"/>
      <c r="D76" s="304"/>
      <c r="E76" s="287"/>
      <c r="F76" s="287"/>
    </row>
    <row r="77" spans="1:6" s="300" customFormat="1" hidden="1" x14ac:dyDescent="0.2">
      <c r="A77" s="319"/>
      <c r="B77" s="320"/>
      <c r="C77" s="312"/>
      <c r="D77" s="311"/>
      <c r="E77" s="312"/>
      <c r="F77" s="313"/>
    </row>
    <row r="78" spans="1:6" hidden="1" x14ac:dyDescent="0.2">
      <c r="A78" s="301"/>
      <c r="B78" s="302"/>
      <c r="C78" s="314"/>
      <c r="D78" s="304"/>
      <c r="E78" s="316"/>
      <c r="F78" s="287"/>
    </row>
    <row r="79" spans="1:6" hidden="1" x14ac:dyDescent="0.2">
      <c r="A79" s="301"/>
      <c r="B79" s="302"/>
      <c r="C79" s="314"/>
      <c r="D79" s="304"/>
      <c r="E79" s="316"/>
      <c r="F79" s="287"/>
    </row>
    <row r="80" spans="1:6" hidden="1" x14ac:dyDescent="0.2">
      <c r="A80" s="301"/>
      <c r="B80" s="302"/>
      <c r="C80" s="312"/>
      <c r="D80" s="304"/>
      <c r="E80" s="316"/>
      <c r="F80" s="287"/>
    </row>
    <row r="81" spans="1:6" s="300" customFormat="1" hidden="1" x14ac:dyDescent="0.2">
      <c r="A81" s="319"/>
      <c r="B81" s="319"/>
      <c r="C81" s="312"/>
      <c r="D81" s="311"/>
      <c r="E81" s="312"/>
      <c r="F81" s="313"/>
    </row>
    <row r="82" spans="1:6" hidden="1" x14ac:dyDescent="0.2">
      <c r="A82" s="301"/>
      <c r="B82" s="302"/>
      <c r="C82" s="314"/>
      <c r="D82" s="304"/>
      <c r="E82" s="316"/>
      <c r="F82" s="287"/>
    </row>
    <row r="83" spans="1:6" hidden="1" x14ac:dyDescent="0.2">
      <c r="A83" s="301"/>
      <c r="B83" s="302"/>
      <c r="C83" s="314"/>
      <c r="D83" s="304"/>
      <c r="E83" s="316"/>
      <c r="F83" s="287"/>
    </row>
    <row r="84" spans="1:6" s="300" customFormat="1" hidden="1" x14ac:dyDescent="0.2">
      <c r="A84" s="319"/>
      <c r="B84" s="320"/>
      <c r="C84" s="312"/>
      <c r="D84" s="311"/>
      <c r="E84" s="312"/>
      <c r="F84" s="313"/>
    </row>
    <row r="85" spans="1:6" hidden="1" x14ac:dyDescent="0.2">
      <c r="A85" s="301"/>
      <c r="B85" s="302"/>
      <c r="C85" s="314"/>
      <c r="D85" s="287"/>
      <c r="E85" s="316"/>
      <c r="F85" s="287"/>
    </row>
    <row r="86" spans="1:6" s="322" customFormat="1" hidden="1" x14ac:dyDescent="0.2">
      <c r="A86" s="287"/>
      <c r="B86" s="287"/>
      <c r="C86" s="314"/>
      <c r="D86" s="287"/>
      <c r="E86" s="316"/>
      <c r="F86" s="287"/>
    </row>
    <row r="87" spans="1:6" s="300" customFormat="1" hidden="1" x14ac:dyDescent="0.2">
      <c r="A87" s="319"/>
      <c r="B87" s="320"/>
      <c r="C87" s="312"/>
      <c r="D87" s="311"/>
      <c r="E87" s="312"/>
      <c r="F87" s="313"/>
    </row>
    <row r="88" spans="1:6" hidden="1" x14ac:dyDescent="0.2">
      <c r="A88" s="301"/>
      <c r="B88" s="302"/>
      <c r="C88" s="314"/>
      <c r="D88" s="304"/>
      <c r="E88" s="316"/>
      <c r="F88" s="287"/>
    </row>
    <row r="89" spans="1:6" hidden="1" x14ac:dyDescent="0.2">
      <c r="A89" s="301"/>
      <c r="B89" s="302"/>
      <c r="C89" s="314"/>
      <c r="D89" s="304"/>
      <c r="E89" s="316"/>
      <c r="F89" s="287"/>
    </row>
    <row r="90" spans="1:6" s="300" customFormat="1" hidden="1" x14ac:dyDescent="0.2">
      <c r="A90" s="319"/>
      <c r="B90" s="320"/>
      <c r="C90" s="312"/>
      <c r="D90" s="311"/>
      <c r="E90" s="312"/>
      <c r="F90" s="313"/>
    </row>
    <row r="91" spans="1:6" hidden="1" x14ac:dyDescent="0.2">
      <c r="A91" s="301"/>
      <c r="B91" s="302"/>
      <c r="C91" s="314"/>
      <c r="D91" s="304"/>
      <c r="E91" s="316"/>
      <c r="F91" s="287"/>
    </row>
    <row r="92" spans="1:6" hidden="1" x14ac:dyDescent="0.2">
      <c r="A92" s="301"/>
      <c r="B92" s="302"/>
      <c r="C92" s="314"/>
      <c r="D92" s="304"/>
      <c r="E92" s="316"/>
      <c r="F92" s="287"/>
    </row>
    <row r="93" spans="1:6" hidden="1" x14ac:dyDescent="0.2">
      <c r="A93" s="301"/>
      <c r="B93" s="302"/>
      <c r="C93" s="314"/>
      <c r="D93" s="304"/>
      <c r="E93" s="316"/>
      <c r="F93" s="287"/>
    </row>
    <row r="94" spans="1:6" hidden="1" x14ac:dyDescent="0.2">
      <c r="A94" s="301"/>
      <c r="B94" s="302"/>
      <c r="C94" s="314"/>
      <c r="D94" s="287"/>
      <c r="E94" s="316"/>
      <c r="F94" s="287"/>
    </row>
    <row r="95" spans="1:6" hidden="1" x14ac:dyDescent="0.2">
      <c r="A95" s="301"/>
      <c r="B95" s="302"/>
      <c r="C95" s="314"/>
      <c r="D95" s="287"/>
      <c r="E95" s="316"/>
      <c r="F95" s="287"/>
    </row>
    <row r="96" spans="1:6" hidden="1" x14ac:dyDescent="0.2">
      <c r="A96" s="301"/>
      <c r="B96" s="302"/>
      <c r="C96" s="314"/>
      <c r="D96" s="287"/>
      <c r="E96" s="316"/>
      <c r="F96" s="287"/>
    </row>
    <row r="97" spans="1:6" s="300" customFormat="1" hidden="1" x14ac:dyDescent="0.2">
      <c r="A97" s="319"/>
      <c r="B97" s="320"/>
      <c r="C97" s="312"/>
      <c r="D97" s="321"/>
      <c r="E97" s="312"/>
      <c r="F97" s="313"/>
    </row>
    <row r="98" spans="1:6" hidden="1" x14ac:dyDescent="0.2">
      <c r="A98" s="301"/>
      <c r="B98" s="302"/>
      <c r="C98" s="314"/>
      <c r="D98" s="287"/>
      <c r="E98" s="316"/>
      <c r="F98" s="287"/>
    </row>
    <row r="99" spans="1:6" hidden="1" x14ac:dyDescent="0.2">
      <c r="A99" s="301"/>
      <c r="B99" s="302"/>
      <c r="C99" s="314"/>
      <c r="D99" s="287"/>
      <c r="E99" s="316"/>
      <c r="F99" s="287"/>
    </row>
    <row r="100" spans="1:6" hidden="1" x14ac:dyDescent="0.2">
      <c r="A100" s="301"/>
      <c r="B100" s="302"/>
      <c r="C100" s="314"/>
      <c r="D100" s="287"/>
      <c r="E100" s="316"/>
      <c r="F100" s="287"/>
    </row>
    <row r="101" spans="1:6" hidden="1" x14ac:dyDescent="0.2">
      <c r="A101" s="301"/>
      <c r="B101" s="302"/>
      <c r="C101" s="314"/>
      <c r="D101" s="287"/>
      <c r="E101" s="316"/>
      <c r="F101" s="287"/>
    </row>
    <row r="102" spans="1:6" hidden="1" x14ac:dyDescent="0.2">
      <c r="A102" s="301"/>
      <c r="B102" s="302"/>
      <c r="C102" s="314"/>
      <c r="D102" s="304"/>
      <c r="E102" s="316"/>
      <c r="F102" s="287"/>
    </row>
    <row r="103" spans="1:6" hidden="1" x14ac:dyDescent="0.2">
      <c r="A103" s="301"/>
      <c r="B103" s="302"/>
      <c r="C103" s="314"/>
      <c r="D103" s="304"/>
      <c r="E103" s="316"/>
      <c r="F103" s="287"/>
    </row>
    <row r="104" spans="1:6" s="300" customFormat="1" hidden="1" x14ac:dyDescent="0.2">
      <c r="A104" s="319"/>
      <c r="B104" s="320"/>
      <c r="C104" s="312"/>
      <c r="D104" s="321"/>
      <c r="E104" s="312"/>
      <c r="F104" s="313"/>
    </row>
    <row r="105" spans="1:6" hidden="1" x14ac:dyDescent="0.2">
      <c r="A105" s="301"/>
      <c r="B105" s="302"/>
      <c r="C105" s="314"/>
      <c r="D105" s="304"/>
      <c r="E105" s="316"/>
      <c r="F105" s="287"/>
    </row>
    <row r="106" spans="1:6" hidden="1" x14ac:dyDescent="0.2">
      <c r="A106" s="301"/>
      <c r="B106" s="302"/>
      <c r="C106" s="314"/>
      <c r="D106" s="304"/>
      <c r="E106" s="287"/>
      <c r="F106" s="287"/>
    </row>
    <row r="107" spans="1:6" hidden="1" x14ac:dyDescent="0.2">
      <c r="A107" s="301"/>
      <c r="B107" s="302"/>
      <c r="C107" s="314"/>
      <c r="D107" s="304"/>
      <c r="E107" s="287"/>
      <c r="F107" s="287"/>
    </row>
    <row r="108" spans="1:6" hidden="1" x14ac:dyDescent="0.2">
      <c r="A108" s="301"/>
      <c r="B108" s="302"/>
      <c r="C108" s="314"/>
      <c r="D108" s="304"/>
      <c r="E108" s="287"/>
      <c r="F108" s="287"/>
    </row>
    <row r="109" spans="1:6" hidden="1" x14ac:dyDescent="0.2">
      <c r="A109" s="301"/>
      <c r="B109" s="302"/>
      <c r="C109" s="314"/>
      <c r="D109" s="304"/>
      <c r="E109" s="287"/>
      <c r="F109" s="287"/>
    </row>
    <row r="110" spans="1:6" hidden="1" x14ac:dyDescent="0.2">
      <c r="A110" s="301"/>
      <c r="B110" s="302"/>
      <c r="C110" s="314"/>
      <c r="D110" s="304"/>
      <c r="E110" s="287"/>
      <c r="F110" s="287"/>
    </row>
    <row r="111" spans="1:6" hidden="1" x14ac:dyDescent="0.2">
      <c r="A111" s="301"/>
      <c r="B111" s="302"/>
      <c r="C111" s="314"/>
      <c r="D111" s="304"/>
      <c r="E111" s="287"/>
      <c r="F111" s="287"/>
    </row>
    <row r="112" spans="1:6" hidden="1" x14ac:dyDescent="0.2">
      <c r="A112" s="301"/>
      <c r="B112" s="302"/>
      <c r="C112" s="314"/>
      <c r="D112" s="304"/>
      <c r="E112" s="287"/>
      <c r="F112" s="287"/>
    </row>
    <row r="113" spans="1:6" hidden="1" x14ac:dyDescent="0.2">
      <c r="A113" s="301"/>
      <c r="B113" s="302"/>
      <c r="C113" s="314"/>
      <c r="D113" s="304"/>
      <c r="E113" s="287"/>
      <c r="F113" s="287"/>
    </row>
    <row r="114" spans="1:6" hidden="1" x14ac:dyDescent="0.2">
      <c r="A114" s="301"/>
      <c r="B114" s="302"/>
      <c r="C114" s="314"/>
      <c r="D114" s="304"/>
      <c r="E114" s="287"/>
      <c r="F114" s="287"/>
    </row>
    <row r="115" spans="1:6" hidden="1" x14ac:dyDescent="0.2">
      <c r="A115" s="301"/>
      <c r="B115" s="302"/>
      <c r="C115" s="314"/>
      <c r="D115" s="304"/>
      <c r="E115" s="287"/>
      <c r="F115" s="287"/>
    </row>
    <row r="116" spans="1:6" hidden="1" x14ac:dyDescent="0.2">
      <c r="A116" s="301"/>
      <c r="B116" s="302"/>
      <c r="C116" s="314"/>
      <c r="D116" s="304"/>
      <c r="E116" s="287"/>
      <c r="F116" s="287"/>
    </row>
    <row r="117" spans="1:6" hidden="1" x14ac:dyDescent="0.2">
      <c r="A117" s="301"/>
      <c r="B117" s="302"/>
      <c r="C117" s="314"/>
      <c r="D117" s="304"/>
      <c r="E117" s="287"/>
      <c r="F117" s="287"/>
    </row>
    <row r="118" spans="1:6" hidden="1" x14ac:dyDescent="0.2">
      <c r="A118" s="301"/>
      <c r="B118" s="302"/>
      <c r="C118" s="314"/>
      <c r="D118" s="304"/>
      <c r="E118" s="287"/>
      <c r="F118" s="287"/>
    </row>
    <row r="119" spans="1:6" hidden="1" x14ac:dyDescent="0.2">
      <c r="A119" s="301"/>
      <c r="B119" s="302"/>
      <c r="C119" s="314"/>
      <c r="D119" s="304"/>
      <c r="E119" s="287"/>
      <c r="F119" s="287"/>
    </row>
    <row r="120" spans="1:6" hidden="1" x14ac:dyDescent="0.2">
      <c r="A120" s="301"/>
      <c r="B120" s="302"/>
      <c r="C120" s="314"/>
      <c r="D120" s="304"/>
      <c r="E120" s="287"/>
      <c r="F120" s="287"/>
    </row>
    <row r="121" spans="1:6" hidden="1" x14ac:dyDescent="0.2">
      <c r="A121" s="301"/>
      <c r="B121" s="302"/>
      <c r="C121" s="314"/>
      <c r="D121" s="304"/>
      <c r="E121" s="287"/>
      <c r="F121" s="287"/>
    </row>
    <row r="122" spans="1:6" hidden="1" x14ac:dyDescent="0.2">
      <c r="A122" s="301"/>
      <c r="B122" s="302"/>
      <c r="C122" s="314"/>
      <c r="D122" s="304"/>
      <c r="E122" s="287"/>
      <c r="F122" s="287"/>
    </row>
    <row r="123" spans="1:6" hidden="1" x14ac:dyDescent="0.2">
      <c r="A123" s="301"/>
      <c r="B123" s="302"/>
      <c r="C123" s="314"/>
      <c r="D123" s="304"/>
      <c r="E123" s="287"/>
      <c r="F123" s="287"/>
    </row>
    <row r="124" spans="1:6" hidden="1" x14ac:dyDescent="0.2">
      <c r="A124" s="301"/>
      <c r="B124" s="302"/>
      <c r="C124" s="314"/>
      <c r="D124" s="304"/>
      <c r="E124" s="287"/>
      <c r="F124" s="287"/>
    </row>
    <row r="125" spans="1:6" hidden="1" x14ac:dyDescent="0.2">
      <c r="A125" s="301"/>
      <c r="B125" s="302"/>
      <c r="C125" s="314"/>
      <c r="D125" s="304"/>
      <c r="E125" s="287"/>
      <c r="F125" s="287"/>
    </row>
    <row r="126" spans="1:6" hidden="1" x14ac:dyDescent="0.2">
      <c r="A126" s="301"/>
      <c r="B126" s="302"/>
      <c r="C126" s="314"/>
      <c r="D126" s="304"/>
      <c r="E126" s="287"/>
      <c r="F126" s="287"/>
    </row>
    <row r="127" spans="1:6" hidden="1" x14ac:dyDescent="0.2">
      <c r="A127" s="301"/>
      <c r="B127" s="302"/>
      <c r="C127" s="314"/>
      <c r="D127" s="304"/>
      <c r="E127" s="287"/>
      <c r="F127" s="287"/>
    </row>
    <row r="128" spans="1:6" hidden="1" x14ac:dyDescent="0.2">
      <c r="A128" s="301"/>
      <c r="B128" s="302"/>
      <c r="C128" s="314"/>
      <c r="D128" s="304"/>
      <c r="E128" s="287"/>
      <c r="F128" s="287"/>
    </row>
    <row r="129" spans="1:6" hidden="1" x14ac:dyDescent="0.2">
      <c r="A129" s="301"/>
      <c r="B129" s="302"/>
      <c r="C129" s="314"/>
      <c r="D129" s="304"/>
      <c r="E129" s="287"/>
      <c r="F129" s="287"/>
    </row>
    <row r="130" spans="1:6" hidden="1" x14ac:dyDescent="0.2">
      <c r="A130" s="301"/>
      <c r="B130" s="302"/>
      <c r="C130" s="314"/>
      <c r="D130" s="304"/>
      <c r="E130" s="287"/>
      <c r="F130" s="287"/>
    </row>
    <row r="131" spans="1:6" hidden="1" x14ac:dyDescent="0.2">
      <c r="A131" s="301"/>
      <c r="B131" s="302"/>
      <c r="C131" s="314"/>
      <c r="D131" s="304"/>
      <c r="E131" s="287"/>
      <c r="F131" s="287"/>
    </row>
    <row r="132" spans="1:6" hidden="1" x14ac:dyDescent="0.2">
      <c r="A132" s="301"/>
      <c r="B132" s="302"/>
      <c r="C132" s="314"/>
      <c r="D132" s="304"/>
      <c r="E132" s="287"/>
      <c r="F132" s="287"/>
    </row>
    <row r="133" spans="1:6" hidden="1" x14ac:dyDescent="0.2">
      <c r="A133" s="301"/>
      <c r="B133" s="302"/>
      <c r="C133" s="314"/>
      <c r="D133" s="304"/>
      <c r="E133" s="287"/>
      <c r="F133" s="287"/>
    </row>
    <row r="134" spans="1:6" hidden="1" x14ac:dyDescent="0.2">
      <c r="A134" s="301"/>
      <c r="B134" s="302"/>
      <c r="C134" s="314"/>
      <c r="D134" s="304"/>
      <c r="E134" s="287"/>
      <c r="F134" s="287"/>
    </row>
    <row r="135" spans="1:6" hidden="1" x14ac:dyDescent="0.2">
      <c r="A135" s="301"/>
      <c r="B135" s="302"/>
      <c r="C135" s="314"/>
      <c r="D135" s="304"/>
      <c r="E135" s="287"/>
      <c r="F135" s="287"/>
    </row>
    <row r="136" spans="1:6" hidden="1" x14ac:dyDescent="0.2">
      <c r="A136" s="301"/>
      <c r="B136" s="302"/>
      <c r="C136" s="314"/>
      <c r="D136" s="304"/>
      <c r="E136" s="316"/>
      <c r="F136" s="287"/>
    </row>
    <row r="137" spans="1:6" hidden="1" x14ac:dyDescent="0.2">
      <c r="A137" s="301"/>
      <c r="B137" s="302"/>
      <c r="C137" s="312"/>
      <c r="D137" s="311"/>
      <c r="E137" s="312"/>
      <c r="F137" s="287"/>
    </row>
    <row r="138" spans="1:6" hidden="1" x14ac:dyDescent="0.2">
      <c r="A138" s="301"/>
      <c r="B138" s="302"/>
      <c r="C138" s="314"/>
      <c r="D138" s="304"/>
      <c r="E138" s="287"/>
      <c r="F138" s="287"/>
    </row>
    <row r="139" spans="1:6" hidden="1" x14ac:dyDescent="0.2">
      <c r="A139" s="301"/>
      <c r="B139" s="302"/>
      <c r="C139" s="314"/>
      <c r="D139" s="304"/>
      <c r="E139" s="287"/>
      <c r="F139" s="287"/>
    </row>
    <row r="140" spans="1:6" hidden="1" x14ac:dyDescent="0.2">
      <c r="A140" s="301"/>
      <c r="B140" s="302"/>
      <c r="C140" s="314"/>
      <c r="D140" s="304"/>
      <c r="E140" s="287"/>
      <c r="F140" s="287"/>
    </row>
    <row r="141" spans="1:6" hidden="1" x14ac:dyDescent="0.2">
      <c r="A141" s="301"/>
      <c r="B141" s="302"/>
      <c r="C141" s="314"/>
      <c r="D141" s="304"/>
      <c r="E141" s="287"/>
      <c r="F141" s="287"/>
    </row>
    <row r="142" spans="1:6" s="300" customFormat="1" hidden="1" x14ac:dyDescent="0.2">
      <c r="A142" s="319"/>
      <c r="B142" s="320"/>
      <c r="C142" s="312"/>
      <c r="D142" s="311"/>
      <c r="E142" s="312"/>
      <c r="F142" s="313"/>
    </row>
    <row r="143" spans="1:6" hidden="1" x14ac:dyDescent="0.2">
      <c r="A143" s="301"/>
      <c r="B143" s="302"/>
      <c r="C143" s="314"/>
      <c r="D143" s="304"/>
      <c r="E143" s="287"/>
      <c r="F143" s="287"/>
    </row>
    <row r="144" spans="1:6" s="300" customFormat="1" hidden="1" x14ac:dyDescent="0.2">
      <c r="A144" s="319"/>
      <c r="B144" s="320"/>
      <c r="C144" s="312"/>
      <c r="D144" s="311"/>
      <c r="E144" s="312"/>
      <c r="F144" s="313"/>
    </row>
    <row r="145" spans="1:6" hidden="1" x14ac:dyDescent="0.2">
      <c r="A145" s="301"/>
      <c r="B145" s="302"/>
      <c r="C145" s="314"/>
      <c r="D145" s="304"/>
      <c r="E145" s="287"/>
      <c r="F145" s="287"/>
    </row>
    <row r="146" spans="1:6" hidden="1" x14ac:dyDescent="0.2">
      <c r="A146" s="301"/>
      <c r="B146" s="302"/>
      <c r="C146" s="314"/>
      <c r="D146" s="304"/>
      <c r="E146" s="287"/>
      <c r="F146" s="287"/>
    </row>
    <row r="147" spans="1:6" hidden="1" x14ac:dyDescent="0.2">
      <c r="A147" s="301"/>
      <c r="B147" s="302"/>
      <c r="C147" s="314"/>
      <c r="D147" s="304"/>
      <c r="E147" s="287"/>
      <c r="F147" s="287"/>
    </row>
    <row r="148" spans="1:6" hidden="1" x14ac:dyDescent="0.2">
      <c r="A148" s="301"/>
      <c r="B148" s="302"/>
      <c r="C148" s="314"/>
      <c r="D148" s="304"/>
      <c r="E148" s="287"/>
      <c r="F148" s="287"/>
    </row>
    <row r="149" spans="1:6" hidden="1" x14ac:dyDescent="0.2">
      <c r="A149" s="301"/>
      <c r="B149" s="302"/>
      <c r="C149" s="314"/>
      <c r="D149" s="304"/>
      <c r="E149" s="287"/>
      <c r="F149" s="287"/>
    </row>
    <row r="150" spans="1:6" hidden="1" x14ac:dyDescent="0.2">
      <c r="A150" s="301"/>
      <c r="B150" s="302"/>
      <c r="C150" s="314"/>
      <c r="D150" s="304"/>
      <c r="E150" s="287"/>
      <c r="F150" s="287"/>
    </row>
    <row r="151" spans="1:6" s="300" customFormat="1" hidden="1" x14ac:dyDescent="0.2">
      <c r="A151" s="319"/>
      <c r="B151" s="320"/>
      <c r="C151" s="312"/>
      <c r="D151" s="311"/>
      <c r="E151" s="312"/>
      <c r="F151" s="313"/>
    </row>
    <row r="152" spans="1:6" hidden="1" x14ac:dyDescent="0.2">
      <c r="A152" s="301"/>
      <c r="B152" s="302"/>
      <c r="C152" s="314"/>
      <c r="D152" s="287"/>
      <c r="E152" s="316"/>
      <c r="F152" s="287"/>
    </row>
    <row r="153" spans="1:6" s="300" customFormat="1" hidden="1" x14ac:dyDescent="0.2">
      <c r="A153" s="301"/>
      <c r="B153" s="302"/>
      <c r="C153" s="312"/>
      <c r="D153" s="287"/>
      <c r="E153" s="316"/>
      <c r="F153" s="313"/>
    </row>
    <row r="154" spans="1:6" s="300" customFormat="1" hidden="1" x14ac:dyDescent="0.2">
      <c r="A154" s="319"/>
      <c r="B154" s="320"/>
      <c r="C154" s="312"/>
      <c r="D154" s="311"/>
      <c r="E154" s="312"/>
      <c r="F154" s="313"/>
    </row>
    <row r="155" spans="1:6" s="323" customFormat="1" hidden="1" x14ac:dyDescent="0.2">
      <c r="A155" s="313"/>
      <c r="B155" s="313"/>
      <c r="C155" s="312"/>
      <c r="D155" s="311"/>
      <c r="E155" s="312"/>
      <c r="F155" s="313"/>
    </row>
    <row r="156" spans="1:6" s="322" customFormat="1" hidden="1" x14ac:dyDescent="0.2">
      <c r="A156" s="324"/>
      <c r="B156" s="325"/>
      <c r="C156" s="314"/>
      <c r="D156" s="287"/>
      <c r="E156" s="316"/>
      <c r="F156" s="287"/>
    </row>
    <row r="157" spans="1:6" s="322" customFormat="1" hidden="1" x14ac:dyDescent="0.2">
      <c r="A157" s="287"/>
      <c r="B157" s="287"/>
      <c r="C157" s="314"/>
      <c r="D157" s="287"/>
      <c r="E157" s="316"/>
      <c r="F157" s="287"/>
    </row>
    <row r="158" spans="1:6" s="323" customFormat="1" hidden="1" x14ac:dyDescent="0.2">
      <c r="A158" s="313"/>
      <c r="B158" s="313"/>
      <c r="C158" s="312"/>
      <c r="D158" s="311"/>
      <c r="E158" s="312"/>
      <c r="F158" s="313"/>
    </row>
    <row r="159" spans="1:6" s="322" customFormat="1" hidden="1" x14ac:dyDescent="0.2">
      <c r="A159" s="301"/>
      <c r="B159" s="325"/>
      <c r="C159" s="314"/>
      <c r="D159" s="287"/>
      <c r="E159" s="316"/>
      <c r="F159" s="287"/>
    </row>
    <row r="160" spans="1:6" s="322" customFormat="1" ht="12" hidden="1" customHeight="1" x14ac:dyDescent="0.2">
      <c r="A160" s="287"/>
      <c r="B160" s="287"/>
      <c r="C160" s="314"/>
      <c r="D160" s="287"/>
      <c r="E160" s="316"/>
      <c r="F160" s="287"/>
    </row>
    <row r="161" spans="1:7" s="323" customFormat="1" ht="12" hidden="1" customHeight="1" x14ac:dyDescent="0.2">
      <c r="A161" s="313"/>
      <c r="B161" s="313"/>
      <c r="C161" s="312"/>
      <c r="D161" s="311"/>
      <c r="E161" s="312"/>
      <c r="F161" s="313"/>
    </row>
    <row r="162" spans="1:7" s="322" customFormat="1" ht="12" hidden="1" customHeight="1" x14ac:dyDescent="0.2">
      <c r="A162" s="287"/>
      <c r="B162" s="325"/>
      <c r="C162" s="314"/>
      <c r="D162" s="287"/>
      <c r="E162" s="316"/>
      <c r="F162" s="287"/>
    </row>
    <row r="163" spans="1:7" s="322" customFormat="1" ht="12" hidden="1" customHeight="1" x14ac:dyDescent="0.2">
      <c r="A163" s="287"/>
      <c r="B163" s="287"/>
      <c r="C163" s="314"/>
      <c r="D163" s="287"/>
      <c r="E163" s="316"/>
      <c r="F163" s="287"/>
    </row>
    <row r="164" spans="1:7" s="322" customFormat="1" ht="12" hidden="1" customHeight="1" x14ac:dyDescent="0.2">
      <c r="A164" s="287"/>
      <c r="B164" s="287"/>
      <c r="C164" s="314"/>
      <c r="D164" s="287"/>
      <c r="E164" s="316"/>
      <c r="F164" s="287"/>
    </row>
    <row r="165" spans="1:7" s="323" customFormat="1" hidden="1" x14ac:dyDescent="0.2">
      <c r="A165" s="313"/>
      <c r="B165" s="313"/>
      <c r="C165" s="312"/>
      <c r="D165" s="311"/>
      <c r="E165" s="312"/>
      <c r="F165" s="313"/>
    </row>
    <row r="166" spans="1:7" ht="25.5" hidden="1" customHeight="1" x14ac:dyDescent="0.2">
      <c r="A166" s="326"/>
      <c r="B166" s="326"/>
      <c r="C166" s="327"/>
      <c r="D166" s="328"/>
      <c r="E166" s="327"/>
      <c r="F166" s="329"/>
    </row>
    <row r="167" spans="1:7" hidden="1" x14ac:dyDescent="0.2">
      <c r="A167" s="330" t="s">
        <v>604</v>
      </c>
      <c r="B167" s="330"/>
      <c r="C167" s="330"/>
      <c r="D167" s="330"/>
      <c r="E167" s="330"/>
      <c r="F167" s="330"/>
    </row>
    <row r="168" spans="1:7" hidden="1" x14ac:dyDescent="0.2">
      <c r="A168" s="330"/>
      <c r="B168" s="330"/>
      <c r="C168" s="330"/>
      <c r="D168" s="330"/>
      <c r="E168" s="330"/>
      <c r="F168" s="330"/>
    </row>
    <row r="169" spans="1:7" hidden="1" x14ac:dyDescent="0.2">
      <c r="A169" s="330"/>
      <c r="B169" s="330"/>
      <c r="C169" s="330"/>
      <c r="D169" s="330"/>
      <c r="E169" s="330"/>
      <c r="F169" s="330"/>
      <c r="G169" s="331"/>
    </row>
    <row r="170" spans="1:7" hidden="1" x14ac:dyDescent="0.2">
      <c r="A170" s="322"/>
      <c r="B170" s="322"/>
      <c r="C170" s="322"/>
      <c r="D170" s="332"/>
      <c r="E170" s="322"/>
      <c r="F170" s="322"/>
    </row>
    <row r="171" spans="1:7" hidden="1" x14ac:dyDescent="0.2">
      <c r="A171" s="330"/>
      <c r="B171" s="330"/>
      <c r="C171" s="330"/>
      <c r="D171" s="330"/>
      <c r="E171" s="330"/>
      <c r="F171" s="330"/>
    </row>
    <row r="172" spans="1:7" hidden="1" x14ac:dyDescent="0.2">
      <c r="A172" s="330"/>
      <c r="B172" s="330"/>
      <c r="C172" s="330"/>
      <c r="D172" s="330"/>
      <c r="E172" s="330"/>
      <c r="F172" s="330"/>
    </row>
    <row r="173" spans="1:7" x14ac:dyDescent="0.2">
      <c r="A173" s="330"/>
      <c r="B173" s="330"/>
      <c r="C173" s="330"/>
      <c r="D173" s="330"/>
      <c r="E173" s="330"/>
      <c r="F173" s="330"/>
    </row>
    <row r="174" spans="1:7" x14ac:dyDescent="0.2">
      <c r="A174" s="330"/>
      <c r="B174" s="330"/>
      <c r="C174" s="330"/>
      <c r="D174" s="330"/>
      <c r="E174" s="330"/>
      <c r="F174" s="330"/>
    </row>
    <row r="175" spans="1:7" x14ac:dyDescent="0.2">
      <c r="A175" s="330"/>
      <c r="B175" s="330"/>
      <c r="C175" s="330"/>
      <c r="D175" s="330"/>
      <c r="E175" s="330"/>
      <c r="F175" s="330"/>
    </row>
    <row r="176" spans="1:7" x14ac:dyDescent="0.2">
      <c r="A176" s="330"/>
      <c r="B176" s="330"/>
      <c r="C176" s="330"/>
      <c r="D176" s="330"/>
      <c r="E176" s="330"/>
      <c r="F176" s="330"/>
    </row>
    <row r="177" spans="1:6" x14ac:dyDescent="0.2">
      <c r="A177" s="330"/>
      <c r="B177" s="330"/>
      <c r="C177" s="330"/>
      <c r="D177" s="330"/>
      <c r="E177" s="330"/>
      <c r="F177" s="330"/>
    </row>
    <row r="178" spans="1:6" x14ac:dyDescent="0.2">
      <c r="A178" s="330"/>
      <c r="B178" s="330"/>
      <c r="C178" s="330"/>
      <c r="D178" s="330"/>
      <c r="E178" s="330"/>
      <c r="F178" s="330"/>
    </row>
    <row r="179" spans="1:6" x14ac:dyDescent="0.2">
      <c r="A179" s="330"/>
      <c r="B179" s="330"/>
      <c r="C179" s="330"/>
      <c r="D179" s="330"/>
      <c r="E179" s="330"/>
      <c r="F179" s="330"/>
    </row>
    <row r="180" spans="1:6" x14ac:dyDescent="0.2">
      <c r="A180" s="330"/>
      <c r="B180" s="330"/>
      <c r="C180" s="330"/>
      <c r="D180" s="330"/>
      <c r="E180" s="330"/>
      <c r="F180" s="330"/>
    </row>
    <row r="181" spans="1:6" x14ac:dyDescent="0.2">
      <c r="A181" s="330"/>
      <c r="B181" s="330"/>
      <c r="C181" s="330"/>
      <c r="D181" s="330"/>
      <c r="E181" s="330"/>
      <c r="F181" s="330"/>
    </row>
    <row r="182" spans="1:6" x14ac:dyDescent="0.2">
      <c r="A182" s="330"/>
      <c r="B182" s="330"/>
      <c r="C182" s="330"/>
      <c r="D182" s="330"/>
      <c r="E182" s="330"/>
      <c r="F182" s="330"/>
    </row>
  </sheetData>
  <mergeCells count="16">
    <mergeCell ref="A179:F179"/>
    <mergeCell ref="A180:F180"/>
    <mergeCell ref="A181:F181"/>
    <mergeCell ref="A182:F182"/>
    <mergeCell ref="A173:F173"/>
    <mergeCell ref="A174:F174"/>
    <mergeCell ref="A175:F175"/>
    <mergeCell ref="A176:F176"/>
    <mergeCell ref="A177:F177"/>
    <mergeCell ref="A178:F178"/>
    <mergeCell ref="A2:E2"/>
    <mergeCell ref="A167:F167"/>
    <mergeCell ref="A168:F168"/>
    <mergeCell ref="A169:G169"/>
    <mergeCell ref="A171:F171"/>
    <mergeCell ref="A172:F172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11_2018 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2018-12-11T07:54:27Z</cp:lastPrinted>
  <dcterms:created xsi:type="dcterms:W3CDTF">2017-03-15T06:48:16Z</dcterms:created>
  <dcterms:modified xsi:type="dcterms:W3CDTF">2018-12-11T09:34:57Z</dcterms:modified>
</cp:coreProperties>
</file>