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EK\Internet\Rozbory hospodaření\2019\"/>
    </mc:Choice>
  </mc:AlternateContent>
  <bookViews>
    <workbookView xWindow="0" yWindow="0" windowWidth="24000" windowHeight="9135" activeTab="1"/>
  </bookViews>
  <sheets>
    <sheet name="Doplň. ukaz. 3_2019" sheetId="4" r:id="rId1"/>
    <sheet name="Město_příjmy" sheetId="2" r:id="rId2"/>
    <sheet name="Město_výdaje " sheetId="3" r:id="rId3"/>
    <sheet name="§6409 5901 -Rezerva 2019 OEK" sheetId="5" r:id="rId4"/>
    <sheet name="Položka 8115-Financování" sheetId="6" r:id="rId5"/>
    <sheet name="Městské muzeum " sheetId="7" r:id="rId6"/>
    <sheet name="Městská knihovna" sheetId="8" r:id="rId7"/>
    <sheet name="Tereza Břeclav" sheetId="9" r:id="rId8"/>
    <sheet name="Domov seniorů" sheetId="10" r:id="rId9"/>
    <sheet name="MŠ Břetislavova" sheetId="11" r:id="rId10"/>
    <sheet name="MŠ Hřbitovní" sheetId="12" r:id="rId11"/>
    <sheet name="MŠ Na Valtické" sheetId="13" r:id="rId12"/>
    <sheet name="MŠ U Splavu" sheetId="14" r:id="rId13"/>
    <sheet name="MŠ Okružní" sheetId="15" r:id="rId14"/>
    <sheet name="MŠ Osvobození" sheetId="16" r:id="rId15"/>
    <sheet name="ZŠ Komenského" sheetId="17" r:id="rId16"/>
    <sheet name="ZŠ a MŠ Kpt.Nálepky" sheetId="18" r:id="rId17"/>
    <sheet name="ZŠ a MŠ Kupkova" sheetId="19" r:id="rId18"/>
    <sheet name="ZŠ Na Valtické" sheetId="20" r:id="rId19"/>
    <sheet name="ZŠ Slovácká" sheetId="21" r:id="rId20"/>
    <sheet name="ZŠ J.Noháče" sheetId="22" r:id="rId21"/>
    <sheet name="ZUŠ Břeclav " sheetId="23" r:id="rId22"/>
  </sheets>
  <externalReferences>
    <externalReference r:id="rId23"/>
  </externalReferences>
  <calcPr calcId="152511"/>
  <fileRecoveryPr autoRecover="0"/>
</workbook>
</file>

<file path=xl/calcChain.xml><?xml version="1.0" encoding="utf-8"?>
<calcChain xmlns="http://schemas.openxmlformats.org/spreadsheetml/2006/main">
  <c r="I46" i="23" l="1"/>
  <c r="I47" i="23" s="1"/>
  <c r="G46" i="23"/>
  <c r="G47" i="23" s="1"/>
  <c r="C46" i="23"/>
  <c r="C47" i="23" s="1"/>
  <c r="N45" i="23"/>
  <c r="H45" i="23"/>
  <c r="G45" i="23"/>
  <c r="E45" i="23"/>
  <c r="C45" i="23"/>
  <c r="H44" i="23"/>
  <c r="J44" i="23" s="1"/>
  <c r="K44" i="23" s="1"/>
  <c r="O43" i="23"/>
  <c r="O45" i="23" s="1"/>
  <c r="N43" i="23"/>
  <c r="N46" i="23" s="1"/>
  <c r="N47" i="23" s="1"/>
  <c r="M43" i="23"/>
  <c r="M45" i="23" s="1"/>
  <c r="J43" i="23"/>
  <c r="K43" i="23" s="1"/>
  <c r="I43" i="23"/>
  <c r="I45" i="23" s="1"/>
  <c r="H43" i="23"/>
  <c r="H46" i="23" s="1"/>
  <c r="H47" i="23" s="1"/>
  <c r="G43" i="23"/>
  <c r="F43" i="23"/>
  <c r="F45" i="23" s="1"/>
  <c r="E43" i="23"/>
  <c r="E46" i="23" s="1"/>
  <c r="E47" i="23" s="1"/>
  <c r="D43" i="23"/>
  <c r="D45" i="23" s="1"/>
  <c r="C43" i="23"/>
  <c r="K42" i="23"/>
  <c r="J42" i="23"/>
  <c r="J41" i="23"/>
  <c r="K41" i="23" s="1"/>
  <c r="K40" i="23"/>
  <c r="J40" i="23"/>
  <c r="K39" i="23"/>
  <c r="J39" i="23"/>
  <c r="K38" i="23"/>
  <c r="J38" i="23"/>
  <c r="O37" i="23"/>
  <c r="N37" i="23"/>
  <c r="M37" i="23"/>
  <c r="I37" i="23"/>
  <c r="H37" i="23"/>
  <c r="J37" i="23" s="1"/>
  <c r="K37" i="23" s="1"/>
  <c r="G37" i="23"/>
  <c r="F37" i="23"/>
  <c r="E37" i="23"/>
  <c r="D37" i="23"/>
  <c r="C37" i="23"/>
  <c r="K36" i="23"/>
  <c r="J36" i="23"/>
  <c r="K35" i="23"/>
  <c r="J35" i="23"/>
  <c r="J34" i="23"/>
  <c r="K34" i="23" s="1"/>
  <c r="K33" i="23"/>
  <c r="J33" i="23"/>
  <c r="K32" i="23"/>
  <c r="J32" i="23"/>
  <c r="K31" i="23"/>
  <c r="J31" i="23"/>
  <c r="J30" i="23"/>
  <c r="K30" i="23" s="1"/>
  <c r="K29" i="23"/>
  <c r="J29" i="23"/>
  <c r="K28" i="23"/>
  <c r="J28" i="23"/>
  <c r="K27" i="23"/>
  <c r="J27" i="23"/>
  <c r="J26" i="23"/>
  <c r="K26" i="23" s="1"/>
  <c r="K25" i="23"/>
  <c r="J25" i="23"/>
  <c r="K24" i="23"/>
  <c r="J24" i="23"/>
  <c r="F18" i="23"/>
  <c r="J45" i="23" l="1"/>
  <c r="K45" i="23" s="1"/>
  <c r="D46" i="23"/>
  <c r="D47" i="23" s="1"/>
  <c r="M46" i="23"/>
  <c r="M47" i="23" s="1"/>
  <c r="F46" i="23"/>
  <c r="O46" i="23"/>
  <c r="O47" i="23" s="1"/>
  <c r="F47" i="23" l="1"/>
  <c r="J47" i="23" s="1"/>
  <c r="K47" i="23" s="1"/>
  <c r="J46" i="23"/>
  <c r="K46" i="23" s="1"/>
  <c r="N44" i="22" l="1"/>
  <c r="N45" i="22" s="1"/>
  <c r="G43" i="22"/>
  <c r="O41" i="22"/>
  <c r="O43" i="22" s="1"/>
  <c r="N41" i="22"/>
  <c r="N43" i="22" s="1"/>
  <c r="M41" i="22"/>
  <c r="M44" i="22" s="1"/>
  <c r="M45" i="22" s="1"/>
  <c r="G41" i="22"/>
  <c r="G44" i="22" s="1"/>
  <c r="G45" i="22" s="1"/>
  <c r="F41" i="22"/>
  <c r="F43" i="22" s="1"/>
  <c r="E41" i="22"/>
  <c r="E44" i="22" s="1"/>
  <c r="E45" i="22" s="1"/>
  <c r="D41" i="22"/>
  <c r="D43" i="22" s="1"/>
  <c r="C41" i="22"/>
  <c r="C43" i="22" s="1"/>
  <c r="I40" i="22"/>
  <c r="H40" i="22"/>
  <c r="J40" i="22" s="1"/>
  <c r="K40" i="22" s="1"/>
  <c r="I39" i="22"/>
  <c r="H39" i="22"/>
  <c r="J39" i="22" s="1"/>
  <c r="K39" i="22" s="1"/>
  <c r="I38" i="22"/>
  <c r="H38" i="22"/>
  <c r="J38" i="22" s="1"/>
  <c r="K38" i="22" s="1"/>
  <c r="I37" i="22"/>
  <c r="H37" i="22"/>
  <c r="J37" i="22" s="1"/>
  <c r="K37" i="22" s="1"/>
  <c r="I36" i="22"/>
  <c r="I41" i="22" s="1"/>
  <c r="H36" i="22"/>
  <c r="J36" i="22" s="1"/>
  <c r="K36" i="22" s="1"/>
  <c r="O35" i="22"/>
  <c r="N35" i="22"/>
  <c r="M35" i="22"/>
  <c r="G35" i="22"/>
  <c r="F35" i="22"/>
  <c r="E35" i="22"/>
  <c r="D35" i="22"/>
  <c r="D44" i="22" s="1"/>
  <c r="D45" i="22" s="1"/>
  <c r="C35" i="22"/>
  <c r="I34" i="22"/>
  <c r="H34" i="22"/>
  <c r="J34" i="22" s="1"/>
  <c r="K34" i="22" s="1"/>
  <c r="I33" i="22"/>
  <c r="H33" i="22"/>
  <c r="J33" i="22" s="1"/>
  <c r="K33" i="22" s="1"/>
  <c r="I32" i="22"/>
  <c r="H32" i="22"/>
  <c r="J32" i="22" s="1"/>
  <c r="K32" i="22" s="1"/>
  <c r="I31" i="22"/>
  <c r="H31" i="22"/>
  <c r="J31" i="22" s="1"/>
  <c r="K31" i="22" s="1"/>
  <c r="I30" i="22"/>
  <c r="H30" i="22"/>
  <c r="J30" i="22" s="1"/>
  <c r="K30" i="22" s="1"/>
  <c r="I29" i="22"/>
  <c r="H29" i="22"/>
  <c r="J29" i="22" s="1"/>
  <c r="K29" i="22" s="1"/>
  <c r="I28" i="22"/>
  <c r="H28" i="22"/>
  <c r="J28" i="22" s="1"/>
  <c r="K28" i="22" s="1"/>
  <c r="I27" i="22"/>
  <c r="H27" i="22"/>
  <c r="J27" i="22" s="1"/>
  <c r="K27" i="22" s="1"/>
  <c r="I26" i="22"/>
  <c r="H26" i="22"/>
  <c r="J26" i="22" s="1"/>
  <c r="K26" i="22" s="1"/>
  <c r="I25" i="22"/>
  <c r="I35" i="22" s="1"/>
  <c r="H25" i="22"/>
  <c r="H35" i="22" s="1"/>
  <c r="I24" i="22"/>
  <c r="H24" i="22"/>
  <c r="J24" i="22" s="1"/>
  <c r="K24" i="22" s="1"/>
  <c r="I23" i="22"/>
  <c r="H23" i="22"/>
  <c r="J23" i="22" s="1"/>
  <c r="K23" i="22" s="1"/>
  <c r="I22" i="22"/>
  <c r="H22" i="22"/>
  <c r="J22" i="22" s="1"/>
  <c r="K22" i="22" s="1"/>
  <c r="I21" i="22"/>
  <c r="H21" i="22"/>
  <c r="G21" i="22"/>
  <c r="I20" i="22"/>
  <c r="H20" i="22"/>
  <c r="G20" i="22"/>
  <c r="I19" i="22"/>
  <c r="H19" i="22"/>
  <c r="G19" i="22"/>
  <c r="I18" i="22"/>
  <c r="H18" i="22"/>
  <c r="G18" i="22"/>
  <c r="I17" i="22"/>
  <c r="H17" i="22"/>
  <c r="G17" i="22"/>
  <c r="O16" i="22"/>
  <c r="N16" i="22"/>
  <c r="M16" i="22"/>
  <c r="H16" i="22"/>
  <c r="F16" i="22"/>
  <c r="C16" i="22"/>
  <c r="I15" i="22"/>
  <c r="H15" i="22"/>
  <c r="G15" i="22"/>
  <c r="I14" i="22"/>
  <c r="H14" i="22"/>
  <c r="G14" i="22"/>
  <c r="I13" i="22"/>
  <c r="H13" i="22"/>
  <c r="G13" i="22"/>
  <c r="I12" i="22"/>
  <c r="H12" i="22"/>
  <c r="G12" i="22"/>
  <c r="I11" i="22"/>
  <c r="I16" i="22" s="1"/>
  <c r="H11" i="22"/>
  <c r="G11" i="22"/>
  <c r="G16" i="22" s="1"/>
  <c r="I10" i="22"/>
  <c r="H10" i="22"/>
  <c r="G10" i="22"/>
  <c r="I9" i="22"/>
  <c r="H9" i="22"/>
  <c r="G9" i="22"/>
  <c r="I44" i="22" l="1"/>
  <c r="I45" i="22" s="1"/>
  <c r="I43" i="22"/>
  <c r="J35" i="22"/>
  <c r="K35" i="22" s="1"/>
  <c r="C44" i="22"/>
  <c r="C45" i="22" s="1"/>
  <c r="J25" i="22"/>
  <c r="K25" i="22" s="1"/>
  <c r="F44" i="22"/>
  <c r="O44" i="22"/>
  <c r="O45" i="22" s="1"/>
  <c r="H41" i="22"/>
  <c r="M43" i="22"/>
  <c r="E43" i="22"/>
  <c r="J41" i="22"/>
  <c r="K41" i="22" s="1"/>
  <c r="F45" i="22" l="1"/>
  <c r="H44" i="22"/>
  <c r="H45" i="22" s="1"/>
  <c r="H43" i="22"/>
  <c r="J43" i="22" s="1"/>
  <c r="K43" i="22" s="1"/>
  <c r="J44" i="22" l="1"/>
  <c r="K44" i="22" s="1"/>
  <c r="J45" i="22"/>
  <c r="K45" i="22" s="1"/>
  <c r="M46" i="21" l="1"/>
  <c r="M47" i="21" s="1"/>
  <c r="D46" i="21"/>
  <c r="D47" i="21" s="1"/>
  <c r="O45" i="21"/>
  <c r="M45" i="21"/>
  <c r="I45" i="21"/>
  <c r="H45" i="21"/>
  <c r="F45" i="21"/>
  <c r="D45" i="21"/>
  <c r="H44" i="21"/>
  <c r="J44" i="21" s="1"/>
  <c r="K44" i="21" s="1"/>
  <c r="O43" i="21"/>
  <c r="O46" i="21" s="1"/>
  <c r="O47" i="21" s="1"/>
  <c r="N43" i="21"/>
  <c r="N45" i="21" s="1"/>
  <c r="M43" i="21"/>
  <c r="I43" i="21"/>
  <c r="I46" i="21" s="1"/>
  <c r="I47" i="21" s="1"/>
  <c r="H43" i="21"/>
  <c r="H46" i="21" s="1"/>
  <c r="H47" i="21" s="1"/>
  <c r="G43" i="21"/>
  <c r="G46" i="21" s="1"/>
  <c r="G47" i="21" s="1"/>
  <c r="F43" i="21"/>
  <c r="J43" i="21" s="1"/>
  <c r="K43" i="21" s="1"/>
  <c r="E43" i="21"/>
  <c r="E45" i="21" s="1"/>
  <c r="D43" i="21"/>
  <c r="C43" i="21"/>
  <c r="C45" i="21" s="1"/>
  <c r="J42" i="21"/>
  <c r="K42" i="21" s="1"/>
  <c r="J41" i="21"/>
  <c r="K41" i="21" s="1"/>
  <c r="J40" i="21"/>
  <c r="K40" i="21" s="1"/>
  <c r="J39" i="21"/>
  <c r="K39" i="21" s="1"/>
  <c r="J38" i="21"/>
  <c r="K38" i="21" s="1"/>
  <c r="O37" i="21"/>
  <c r="N37" i="21"/>
  <c r="M37" i="21"/>
  <c r="I37" i="21"/>
  <c r="H37" i="21"/>
  <c r="G37" i="21"/>
  <c r="F37" i="21"/>
  <c r="J37" i="21" s="1"/>
  <c r="K37" i="21" s="1"/>
  <c r="E37" i="21"/>
  <c r="D37" i="21"/>
  <c r="C37" i="21"/>
  <c r="J36" i="21"/>
  <c r="K36" i="21" s="1"/>
  <c r="J35" i="21"/>
  <c r="K35" i="21" s="1"/>
  <c r="J34" i="21"/>
  <c r="K34" i="21" s="1"/>
  <c r="J33" i="21"/>
  <c r="K33" i="21" s="1"/>
  <c r="J32" i="21"/>
  <c r="K32" i="21" s="1"/>
  <c r="J31" i="21"/>
  <c r="K31" i="21" s="1"/>
  <c r="J30" i="21"/>
  <c r="K30" i="21" s="1"/>
  <c r="J29" i="21"/>
  <c r="K29" i="21" s="1"/>
  <c r="J28" i="21"/>
  <c r="K28" i="21" s="1"/>
  <c r="J27" i="21"/>
  <c r="K27" i="21" s="1"/>
  <c r="J26" i="21"/>
  <c r="K26" i="21" s="1"/>
  <c r="J25" i="21"/>
  <c r="K25" i="21" s="1"/>
  <c r="J24" i="21"/>
  <c r="K24" i="21" s="1"/>
  <c r="J45" i="21" l="1"/>
  <c r="K45" i="21" s="1"/>
  <c r="G45" i="21"/>
  <c r="C46" i="21"/>
  <c r="C47" i="21" s="1"/>
  <c r="E46" i="21"/>
  <c r="E47" i="21" s="1"/>
  <c r="N46" i="21"/>
  <c r="N47" i="21" s="1"/>
  <c r="F46" i="21"/>
  <c r="F47" i="21" l="1"/>
  <c r="J47" i="21" s="1"/>
  <c r="K47" i="21" s="1"/>
  <c r="J46" i="21"/>
  <c r="K46" i="21" s="1"/>
  <c r="I46" i="20" l="1"/>
  <c r="I47" i="20" s="1"/>
  <c r="O45" i="20"/>
  <c r="N45" i="20"/>
  <c r="M45" i="20"/>
  <c r="F45" i="20"/>
  <c r="E45" i="20"/>
  <c r="D45" i="20"/>
  <c r="J44" i="20"/>
  <c r="K44" i="20" s="1"/>
  <c r="H44" i="20"/>
  <c r="O43" i="20"/>
  <c r="O46" i="20" s="1"/>
  <c r="O47" i="20" s="1"/>
  <c r="N43" i="20"/>
  <c r="M43" i="20"/>
  <c r="M46" i="20" s="1"/>
  <c r="M47" i="20" s="1"/>
  <c r="J43" i="20"/>
  <c r="K43" i="20" s="1"/>
  <c r="I43" i="20"/>
  <c r="I45" i="20" s="1"/>
  <c r="H43" i="20"/>
  <c r="H46" i="20" s="1"/>
  <c r="H47" i="20" s="1"/>
  <c r="G43" i="20"/>
  <c r="G45" i="20" s="1"/>
  <c r="E43" i="20"/>
  <c r="E46" i="20" s="1"/>
  <c r="E47" i="20" s="1"/>
  <c r="D43" i="20"/>
  <c r="D46" i="20" s="1"/>
  <c r="D47" i="20" s="1"/>
  <c r="J42" i="20"/>
  <c r="K42" i="20" s="1"/>
  <c r="K41" i="20"/>
  <c r="J41" i="20"/>
  <c r="K40" i="20"/>
  <c r="J40" i="20"/>
  <c r="J39" i="20"/>
  <c r="K39" i="20" s="1"/>
  <c r="J38" i="20"/>
  <c r="K38" i="20" s="1"/>
  <c r="O37" i="20"/>
  <c r="N37" i="20"/>
  <c r="N46" i="20" s="1"/>
  <c r="N47" i="20" s="1"/>
  <c r="M37" i="20"/>
  <c r="I37" i="20"/>
  <c r="H37" i="20"/>
  <c r="G37" i="20"/>
  <c r="G46" i="20" s="1"/>
  <c r="G47" i="20" s="1"/>
  <c r="F37" i="20"/>
  <c r="F46" i="20" s="1"/>
  <c r="E37" i="20"/>
  <c r="D37" i="20"/>
  <c r="J36" i="20"/>
  <c r="K36" i="20" s="1"/>
  <c r="J35" i="20"/>
  <c r="K35" i="20" s="1"/>
  <c r="J34" i="20"/>
  <c r="K34" i="20" s="1"/>
  <c r="J33" i="20"/>
  <c r="K33" i="20" s="1"/>
  <c r="J32" i="20"/>
  <c r="K32" i="20" s="1"/>
  <c r="J31" i="20"/>
  <c r="K31" i="20" s="1"/>
  <c r="J30" i="20"/>
  <c r="K30" i="20" s="1"/>
  <c r="J29" i="20"/>
  <c r="K29" i="20" s="1"/>
  <c r="J28" i="20"/>
  <c r="K28" i="20" s="1"/>
  <c r="J27" i="20"/>
  <c r="K27" i="20" s="1"/>
  <c r="J26" i="20"/>
  <c r="K26" i="20" s="1"/>
  <c r="J25" i="20"/>
  <c r="K25" i="20" s="1"/>
  <c r="J24" i="20"/>
  <c r="K24" i="20" s="1"/>
  <c r="J45" i="20" l="1"/>
  <c r="K45" i="20" s="1"/>
  <c r="F47" i="20"/>
  <c r="J47" i="20" s="1"/>
  <c r="K47" i="20" s="1"/>
  <c r="J46" i="20"/>
  <c r="K46" i="20" s="1"/>
  <c r="J37" i="20"/>
  <c r="K37" i="20" s="1"/>
  <c r="H45" i="20"/>
  <c r="I43" i="19" l="1"/>
  <c r="I44" i="19" s="1"/>
  <c r="O42" i="19"/>
  <c r="I42" i="19"/>
  <c r="G42" i="19"/>
  <c r="F42" i="19"/>
  <c r="C42" i="19"/>
  <c r="K41" i="19"/>
  <c r="J41" i="19"/>
  <c r="H41" i="19"/>
  <c r="O40" i="19"/>
  <c r="O43" i="19" s="1"/>
  <c r="O44" i="19" s="1"/>
  <c r="N40" i="19"/>
  <c r="N42" i="19" s="1"/>
  <c r="M40" i="19"/>
  <c r="M42" i="19" s="1"/>
  <c r="I40" i="19"/>
  <c r="H40" i="19"/>
  <c r="H43" i="19" s="1"/>
  <c r="H44" i="19" s="1"/>
  <c r="G40" i="19"/>
  <c r="G43" i="19" s="1"/>
  <c r="G44" i="19" s="1"/>
  <c r="F40" i="19"/>
  <c r="J40" i="19" s="1"/>
  <c r="E40" i="19"/>
  <c r="E42" i="19" s="1"/>
  <c r="D40" i="19"/>
  <c r="D42" i="19" s="1"/>
  <c r="C40" i="19"/>
  <c r="J39" i="19"/>
  <c r="K39" i="19" s="1"/>
  <c r="K38" i="19"/>
  <c r="J38" i="19"/>
  <c r="K37" i="19"/>
  <c r="J37" i="19"/>
  <c r="K36" i="19"/>
  <c r="J36" i="19"/>
  <c r="J35" i="19"/>
  <c r="K35" i="19" s="1"/>
  <c r="O34" i="19"/>
  <c r="N34" i="19"/>
  <c r="M34" i="19"/>
  <c r="J34" i="19"/>
  <c r="K34" i="19" s="1"/>
  <c r="I34" i="19"/>
  <c r="H34" i="19"/>
  <c r="G34" i="19"/>
  <c r="F34" i="19"/>
  <c r="E34" i="19"/>
  <c r="D34" i="19"/>
  <c r="C34" i="19"/>
  <c r="C43" i="19" s="1"/>
  <c r="C44" i="19" s="1"/>
  <c r="K33" i="19"/>
  <c r="J33" i="19"/>
  <c r="J32" i="19"/>
  <c r="K32" i="19" s="1"/>
  <c r="K31" i="19"/>
  <c r="J31" i="19"/>
  <c r="J30" i="19"/>
  <c r="K30" i="19" s="1"/>
  <c r="K29" i="19"/>
  <c r="J29" i="19"/>
  <c r="J28" i="19"/>
  <c r="K28" i="19" s="1"/>
  <c r="K27" i="19"/>
  <c r="J27" i="19"/>
  <c r="K26" i="19"/>
  <c r="J26" i="19"/>
  <c r="K25" i="19"/>
  <c r="J25" i="19"/>
  <c r="J24" i="19"/>
  <c r="K24" i="19" s="1"/>
  <c r="K23" i="19"/>
  <c r="J23" i="19"/>
  <c r="K22" i="19"/>
  <c r="J22" i="19"/>
  <c r="K21" i="19"/>
  <c r="J21" i="19"/>
  <c r="F15" i="19"/>
  <c r="C15" i="19"/>
  <c r="H42" i="19" l="1"/>
  <c r="J42" i="19" s="1"/>
  <c r="K42" i="19" s="1"/>
  <c r="D43" i="19"/>
  <c r="D44" i="19" s="1"/>
  <c r="M43" i="19"/>
  <c r="M44" i="19" s="1"/>
  <c r="E43" i="19"/>
  <c r="N43" i="19"/>
  <c r="N44" i="19" s="1"/>
  <c r="F43" i="19"/>
  <c r="K40" i="19"/>
  <c r="F44" i="19" l="1"/>
  <c r="J44" i="19" s="1"/>
  <c r="J43" i="19"/>
  <c r="E44" i="19"/>
  <c r="K43" i="19"/>
  <c r="K44" i="19" l="1"/>
  <c r="O45" i="18" l="1"/>
  <c r="N45" i="18"/>
  <c r="F45" i="18"/>
  <c r="D45" i="18"/>
  <c r="J44" i="18"/>
  <c r="K44" i="18" s="1"/>
  <c r="H44" i="18"/>
  <c r="O43" i="18"/>
  <c r="O46" i="18" s="1"/>
  <c r="O47" i="18" s="1"/>
  <c r="N43" i="18"/>
  <c r="M43" i="18"/>
  <c r="M45" i="18" s="1"/>
  <c r="I43" i="18"/>
  <c r="I46" i="18" s="1"/>
  <c r="I47" i="18" s="1"/>
  <c r="H43" i="18"/>
  <c r="H46" i="18" s="1"/>
  <c r="H47" i="18" s="1"/>
  <c r="G43" i="18"/>
  <c r="G46" i="18" s="1"/>
  <c r="G47" i="18" s="1"/>
  <c r="F43" i="18"/>
  <c r="J43" i="18" s="1"/>
  <c r="K43" i="18" s="1"/>
  <c r="D43" i="18"/>
  <c r="C43" i="18"/>
  <c r="C45" i="18" s="1"/>
  <c r="K42" i="18"/>
  <c r="J42" i="18"/>
  <c r="J41" i="18"/>
  <c r="K41" i="18" s="1"/>
  <c r="J40" i="18"/>
  <c r="K40" i="18" s="1"/>
  <c r="J39" i="18"/>
  <c r="K39" i="18" s="1"/>
  <c r="K38" i="18"/>
  <c r="J38" i="18"/>
  <c r="O37" i="18"/>
  <c r="N37" i="18"/>
  <c r="N46" i="18" s="1"/>
  <c r="N47" i="18" s="1"/>
  <c r="M37" i="18"/>
  <c r="I37" i="18"/>
  <c r="H37" i="18"/>
  <c r="G37" i="18"/>
  <c r="J37" i="18" s="1"/>
  <c r="K37" i="18" s="1"/>
  <c r="F37" i="18"/>
  <c r="D37" i="18"/>
  <c r="D46" i="18" s="1"/>
  <c r="D47" i="18" s="1"/>
  <c r="C37" i="18"/>
  <c r="K36" i="18"/>
  <c r="J36" i="18"/>
  <c r="J35" i="18"/>
  <c r="K35" i="18" s="1"/>
  <c r="K34" i="18"/>
  <c r="J34" i="18"/>
  <c r="J33" i="18"/>
  <c r="K33" i="18" s="1"/>
  <c r="K32" i="18"/>
  <c r="J32" i="18"/>
  <c r="J31" i="18"/>
  <c r="K31" i="18" s="1"/>
  <c r="K30" i="18"/>
  <c r="J30" i="18"/>
  <c r="J29" i="18"/>
  <c r="K29" i="18" s="1"/>
  <c r="K28" i="18"/>
  <c r="J28" i="18"/>
  <c r="J27" i="18"/>
  <c r="K27" i="18" s="1"/>
  <c r="K26" i="18"/>
  <c r="J26" i="18"/>
  <c r="J25" i="18"/>
  <c r="K25" i="18" s="1"/>
  <c r="K24" i="18"/>
  <c r="J24" i="18"/>
  <c r="F18" i="18"/>
  <c r="G45" i="18" l="1"/>
  <c r="J45" i="18" s="1"/>
  <c r="K45" i="18" s="1"/>
  <c r="C46" i="18"/>
  <c r="C47" i="18" s="1"/>
  <c r="M46" i="18"/>
  <c r="M47" i="18" s="1"/>
  <c r="H45" i="18"/>
  <c r="I45" i="18"/>
  <c r="F46" i="18"/>
  <c r="F47" i="18" l="1"/>
  <c r="J47" i="18" s="1"/>
  <c r="K47" i="18" s="1"/>
  <c r="J46" i="18"/>
  <c r="K46" i="18" s="1"/>
  <c r="O46" i="17" l="1"/>
  <c r="O47" i="17" s="1"/>
  <c r="M46" i="17"/>
  <c r="M47" i="17" s="1"/>
  <c r="F46" i="17"/>
  <c r="F47" i="17" s="1"/>
  <c r="D46" i="17"/>
  <c r="D47" i="17" s="1"/>
  <c r="O45" i="17"/>
  <c r="H45" i="17"/>
  <c r="F45" i="17"/>
  <c r="C45" i="17"/>
  <c r="J44" i="17"/>
  <c r="K44" i="17" s="1"/>
  <c r="H44" i="17"/>
  <c r="O43" i="17"/>
  <c r="N43" i="17"/>
  <c r="N45" i="17" s="1"/>
  <c r="M43" i="17"/>
  <c r="M45" i="17" s="1"/>
  <c r="I43" i="17"/>
  <c r="I46" i="17" s="1"/>
  <c r="I47" i="17" s="1"/>
  <c r="H43" i="17"/>
  <c r="G43" i="17"/>
  <c r="F43" i="17"/>
  <c r="E43" i="17"/>
  <c r="E45" i="17" s="1"/>
  <c r="D43" i="17"/>
  <c r="D45" i="17" s="1"/>
  <c r="C43" i="17"/>
  <c r="C46" i="17" s="1"/>
  <c r="C47" i="17" s="1"/>
  <c r="J42" i="17"/>
  <c r="K42" i="17" s="1"/>
  <c r="J41" i="17"/>
  <c r="K41" i="17" s="1"/>
  <c r="J40" i="17"/>
  <c r="K40" i="17" s="1"/>
  <c r="I40" i="17"/>
  <c r="H40" i="17"/>
  <c r="G40" i="17"/>
  <c r="J39" i="17"/>
  <c r="K39" i="17" s="1"/>
  <c r="I38" i="17"/>
  <c r="J38" i="17" s="1"/>
  <c r="K38" i="17" s="1"/>
  <c r="H38" i="17"/>
  <c r="G38" i="17"/>
  <c r="O37" i="17"/>
  <c r="N37" i="17"/>
  <c r="M37" i="17"/>
  <c r="F37" i="17"/>
  <c r="E37" i="17"/>
  <c r="D37" i="17"/>
  <c r="C37" i="17"/>
  <c r="J36" i="17"/>
  <c r="K36" i="17" s="1"/>
  <c r="J35" i="17"/>
  <c r="K35" i="17" s="1"/>
  <c r="I34" i="17"/>
  <c r="I37" i="17" s="1"/>
  <c r="H34" i="17"/>
  <c r="J34" i="17" s="1"/>
  <c r="K34" i="17" s="1"/>
  <c r="G34" i="17"/>
  <c r="K33" i="17"/>
  <c r="J33" i="17"/>
  <c r="J32" i="17"/>
  <c r="K32" i="17" s="1"/>
  <c r="J31" i="17"/>
  <c r="K31" i="17" s="1"/>
  <c r="K30" i="17"/>
  <c r="J30" i="17"/>
  <c r="I29" i="17"/>
  <c r="H29" i="17"/>
  <c r="H37" i="17" s="1"/>
  <c r="G29" i="17"/>
  <c r="J29" i="17" s="1"/>
  <c r="K29" i="17" s="1"/>
  <c r="J28" i="17"/>
  <c r="K28" i="17" s="1"/>
  <c r="J27" i="17"/>
  <c r="K27" i="17" s="1"/>
  <c r="J26" i="17"/>
  <c r="K26" i="17" s="1"/>
  <c r="H25" i="17"/>
  <c r="G25" i="17"/>
  <c r="J25" i="17" s="1"/>
  <c r="K25" i="17" s="1"/>
  <c r="J24" i="17"/>
  <c r="K24" i="17" s="1"/>
  <c r="I23" i="17"/>
  <c r="H23" i="17"/>
  <c r="G23" i="17"/>
  <c r="I21" i="17"/>
  <c r="H21" i="17"/>
  <c r="G21" i="17"/>
  <c r="O18" i="17"/>
  <c r="N18" i="17"/>
  <c r="M18" i="17"/>
  <c r="I18" i="17"/>
  <c r="H18" i="17"/>
  <c r="G18" i="17"/>
  <c r="F18" i="17"/>
  <c r="J37" i="17" l="1"/>
  <c r="K37" i="17" s="1"/>
  <c r="G46" i="17"/>
  <c r="G47" i="17" s="1"/>
  <c r="J47" i="17" s="1"/>
  <c r="K47" i="17" s="1"/>
  <c r="H46" i="17"/>
  <c r="H47" i="17" s="1"/>
  <c r="G45" i="17"/>
  <c r="J45" i="17" s="1"/>
  <c r="K45" i="17" s="1"/>
  <c r="I45" i="17"/>
  <c r="E46" i="17"/>
  <c r="E47" i="17" s="1"/>
  <c r="N46" i="17"/>
  <c r="N47" i="17" s="1"/>
  <c r="J43" i="17"/>
  <c r="K43" i="17" s="1"/>
  <c r="G37" i="17"/>
  <c r="J46" i="17" l="1"/>
  <c r="K46" i="17" s="1"/>
  <c r="G45" i="16" l="1"/>
  <c r="O43" i="16"/>
  <c r="O45" i="16" s="1"/>
  <c r="N43" i="16"/>
  <c r="N45" i="16" s="1"/>
  <c r="M43" i="16"/>
  <c r="M45" i="16" s="1"/>
  <c r="G43" i="16"/>
  <c r="G46" i="16" s="1"/>
  <c r="G47" i="16" s="1"/>
  <c r="F43" i="16"/>
  <c r="F45" i="16" s="1"/>
  <c r="E43" i="16"/>
  <c r="E45" i="16" s="1"/>
  <c r="D43" i="16"/>
  <c r="D46" i="16" s="1"/>
  <c r="D47" i="16" s="1"/>
  <c r="C43" i="16"/>
  <c r="C46" i="16" s="1"/>
  <c r="C47" i="16" s="1"/>
  <c r="I42" i="16"/>
  <c r="H42" i="16"/>
  <c r="J42" i="16" s="1"/>
  <c r="K42" i="16" s="1"/>
  <c r="I41" i="16"/>
  <c r="H41" i="16"/>
  <c r="J41" i="16" s="1"/>
  <c r="K41" i="16" s="1"/>
  <c r="I40" i="16"/>
  <c r="H40" i="16"/>
  <c r="J40" i="16" s="1"/>
  <c r="K40" i="16" s="1"/>
  <c r="I39" i="16"/>
  <c r="H39" i="16"/>
  <c r="J39" i="16" s="1"/>
  <c r="K39" i="16" s="1"/>
  <c r="I38" i="16"/>
  <c r="I43" i="16" s="1"/>
  <c r="H38" i="16"/>
  <c r="J38" i="16" s="1"/>
  <c r="K38" i="16" s="1"/>
  <c r="O37" i="16"/>
  <c r="N37" i="16"/>
  <c r="M37" i="16"/>
  <c r="G37" i="16"/>
  <c r="F37" i="16"/>
  <c r="E37" i="16"/>
  <c r="D37" i="16"/>
  <c r="C37" i="16"/>
  <c r="I36" i="16"/>
  <c r="H36" i="16"/>
  <c r="J36" i="16" s="1"/>
  <c r="K36" i="16" s="1"/>
  <c r="I35" i="16"/>
  <c r="H35" i="16"/>
  <c r="J35" i="16" s="1"/>
  <c r="K35" i="16" s="1"/>
  <c r="I34" i="16"/>
  <c r="H34" i="16"/>
  <c r="J34" i="16" s="1"/>
  <c r="K34" i="16" s="1"/>
  <c r="I33" i="16"/>
  <c r="H33" i="16"/>
  <c r="J33" i="16" s="1"/>
  <c r="K33" i="16" s="1"/>
  <c r="I32" i="16"/>
  <c r="H32" i="16"/>
  <c r="J32" i="16" s="1"/>
  <c r="K32" i="16" s="1"/>
  <c r="I31" i="16"/>
  <c r="H31" i="16"/>
  <c r="J31" i="16" s="1"/>
  <c r="K31" i="16" s="1"/>
  <c r="I30" i="16"/>
  <c r="H30" i="16"/>
  <c r="J30" i="16" s="1"/>
  <c r="K30" i="16" s="1"/>
  <c r="I29" i="16"/>
  <c r="H29" i="16"/>
  <c r="J29" i="16" s="1"/>
  <c r="K29" i="16" s="1"/>
  <c r="I28" i="16"/>
  <c r="H28" i="16"/>
  <c r="J28" i="16" s="1"/>
  <c r="K28" i="16" s="1"/>
  <c r="I27" i="16"/>
  <c r="I37" i="16" s="1"/>
  <c r="H27" i="16"/>
  <c r="H37" i="16" s="1"/>
  <c r="I26" i="16"/>
  <c r="H26" i="16"/>
  <c r="J26" i="16" s="1"/>
  <c r="K26" i="16" s="1"/>
  <c r="I25" i="16"/>
  <c r="H25" i="16"/>
  <c r="J25" i="16" s="1"/>
  <c r="K25" i="16" s="1"/>
  <c r="I24" i="16"/>
  <c r="H24" i="16"/>
  <c r="J24" i="16" s="1"/>
  <c r="K24" i="16" s="1"/>
  <c r="I23" i="16"/>
  <c r="H23" i="16"/>
  <c r="G23" i="16"/>
  <c r="I22" i="16"/>
  <c r="H22" i="16"/>
  <c r="G22" i="16"/>
  <c r="I21" i="16"/>
  <c r="H21" i="16"/>
  <c r="G21" i="16"/>
  <c r="I20" i="16"/>
  <c r="H20" i="16"/>
  <c r="G20" i="16"/>
  <c r="I19" i="16"/>
  <c r="H19" i="16"/>
  <c r="G19" i="16"/>
  <c r="O18" i="16"/>
  <c r="N18" i="16"/>
  <c r="M18" i="16"/>
  <c r="H18" i="16"/>
  <c r="F18" i="16"/>
  <c r="C18" i="16"/>
  <c r="I17" i="16"/>
  <c r="H17" i="16"/>
  <c r="G17" i="16"/>
  <c r="I16" i="16"/>
  <c r="H16" i="16"/>
  <c r="G16" i="16"/>
  <c r="I15" i="16"/>
  <c r="H15" i="16"/>
  <c r="G15" i="16"/>
  <c r="I14" i="16"/>
  <c r="H14" i="16"/>
  <c r="G14" i="16"/>
  <c r="I13" i="16"/>
  <c r="I18" i="16" s="1"/>
  <c r="H13" i="16"/>
  <c r="G13" i="16"/>
  <c r="G18" i="16" s="1"/>
  <c r="I12" i="16"/>
  <c r="H12" i="16"/>
  <c r="G12" i="16"/>
  <c r="I11" i="16"/>
  <c r="H11" i="16"/>
  <c r="G11" i="16"/>
  <c r="J37" i="16" l="1"/>
  <c r="K37" i="16" s="1"/>
  <c r="I46" i="16"/>
  <c r="I47" i="16" s="1"/>
  <c r="I45" i="16"/>
  <c r="J27" i="16"/>
  <c r="K27" i="16" s="1"/>
  <c r="E46" i="16"/>
  <c r="E47" i="16" s="1"/>
  <c r="N46" i="16"/>
  <c r="N47" i="16" s="1"/>
  <c r="F46" i="16"/>
  <c r="O46" i="16"/>
  <c r="O47" i="16" s="1"/>
  <c r="C45" i="16"/>
  <c r="M46" i="16"/>
  <c r="M47" i="16" s="1"/>
  <c r="H43" i="16"/>
  <c r="D45" i="16"/>
  <c r="J43" i="16"/>
  <c r="K43" i="16" s="1"/>
  <c r="F47" i="16" l="1"/>
  <c r="J47" i="16" s="1"/>
  <c r="K47" i="16" s="1"/>
  <c r="H45" i="16"/>
  <c r="J45" i="16" s="1"/>
  <c r="K45" i="16" s="1"/>
  <c r="H46" i="16"/>
  <c r="H47" i="16" s="1"/>
  <c r="J46" i="16" l="1"/>
  <c r="K46" i="16" s="1"/>
  <c r="M45" i="15" l="1"/>
  <c r="D45" i="15"/>
  <c r="C45" i="15"/>
  <c r="O43" i="15"/>
  <c r="O46" i="15" s="1"/>
  <c r="O47" i="15" s="1"/>
  <c r="N43" i="15"/>
  <c r="N46" i="15" s="1"/>
  <c r="N47" i="15" s="1"/>
  <c r="M43" i="15"/>
  <c r="M46" i="15" s="1"/>
  <c r="M47" i="15" s="1"/>
  <c r="G43" i="15"/>
  <c r="G46" i="15" s="1"/>
  <c r="G47" i="15" s="1"/>
  <c r="F43" i="15"/>
  <c r="F45" i="15" s="1"/>
  <c r="E43" i="15"/>
  <c r="E46" i="15" s="1"/>
  <c r="E47" i="15" s="1"/>
  <c r="D43" i="15"/>
  <c r="D46" i="15" s="1"/>
  <c r="D47" i="15" s="1"/>
  <c r="C43" i="15"/>
  <c r="C46" i="15" s="1"/>
  <c r="C47" i="15" s="1"/>
  <c r="I42" i="15"/>
  <c r="H42" i="15"/>
  <c r="J42" i="15" s="1"/>
  <c r="K42" i="15" s="1"/>
  <c r="J41" i="15"/>
  <c r="K41" i="15" s="1"/>
  <c r="I41" i="15"/>
  <c r="H41" i="15"/>
  <c r="I40" i="15"/>
  <c r="H40" i="15"/>
  <c r="J40" i="15" s="1"/>
  <c r="K40" i="15" s="1"/>
  <c r="J39" i="15"/>
  <c r="K39" i="15" s="1"/>
  <c r="I39" i="15"/>
  <c r="H39" i="15"/>
  <c r="I38" i="15"/>
  <c r="I43" i="15" s="1"/>
  <c r="H38" i="15"/>
  <c r="J38" i="15" s="1"/>
  <c r="K38" i="15" s="1"/>
  <c r="O37" i="15"/>
  <c r="N37" i="15"/>
  <c r="M37" i="15"/>
  <c r="G37" i="15"/>
  <c r="F37" i="15"/>
  <c r="E37" i="15"/>
  <c r="D37" i="15"/>
  <c r="C37" i="15"/>
  <c r="I36" i="15"/>
  <c r="H36" i="15"/>
  <c r="J36" i="15" s="1"/>
  <c r="K36" i="15" s="1"/>
  <c r="J35" i="15"/>
  <c r="K35" i="15" s="1"/>
  <c r="I35" i="15"/>
  <c r="H35" i="15"/>
  <c r="I34" i="15"/>
  <c r="H34" i="15"/>
  <c r="J34" i="15" s="1"/>
  <c r="K34" i="15" s="1"/>
  <c r="J33" i="15"/>
  <c r="K33" i="15" s="1"/>
  <c r="I33" i="15"/>
  <c r="H33" i="15"/>
  <c r="I32" i="15"/>
  <c r="H32" i="15"/>
  <c r="J32" i="15" s="1"/>
  <c r="K32" i="15" s="1"/>
  <c r="J31" i="15"/>
  <c r="K31" i="15" s="1"/>
  <c r="I31" i="15"/>
  <c r="H31" i="15"/>
  <c r="I30" i="15"/>
  <c r="H30" i="15"/>
  <c r="J30" i="15" s="1"/>
  <c r="K30" i="15" s="1"/>
  <c r="J29" i="15"/>
  <c r="K29" i="15" s="1"/>
  <c r="I29" i="15"/>
  <c r="H29" i="15"/>
  <c r="I28" i="15"/>
  <c r="I37" i="15" s="1"/>
  <c r="H28" i="15"/>
  <c r="J28" i="15" s="1"/>
  <c r="K28" i="15" s="1"/>
  <c r="J27" i="15"/>
  <c r="K27" i="15" s="1"/>
  <c r="I27" i="15"/>
  <c r="H27" i="15"/>
  <c r="I26" i="15"/>
  <c r="H26" i="15"/>
  <c r="J26" i="15" s="1"/>
  <c r="K26" i="15" s="1"/>
  <c r="J25" i="15"/>
  <c r="K25" i="15" s="1"/>
  <c r="I25" i="15"/>
  <c r="H25" i="15"/>
  <c r="I24" i="15"/>
  <c r="H24" i="15"/>
  <c r="J24" i="15" s="1"/>
  <c r="K24" i="15" s="1"/>
  <c r="I23" i="15"/>
  <c r="H23" i="15"/>
  <c r="G23" i="15"/>
  <c r="I22" i="15"/>
  <c r="H22" i="15"/>
  <c r="G22" i="15"/>
  <c r="I21" i="15"/>
  <c r="H21" i="15"/>
  <c r="G21" i="15"/>
  <c r="I20" i="15"/>
  <c r="H20" i="15"/>
  <c r="G20" i="15"/>
  <c r="I19" i="15"/>
  <c r="H19" i="15"/>
  <c r="G19" i="15"/>
  <c r="O18" i="15"/>
  <c r="N18" i="15"/>
  <c r="M18" i="15"/>
  <c r="F18" i="15"/>
  <c r="C18" i="15"/>
  <c r="I17" i="15"/>
  <c r="H17" i="15"/>
  <c r="G17" i="15"/>
  <c r="I16" i="15"/>
  <c r="H16" i="15"/>
  <c r="G16" i="15"/>
  <c r="I15" i="15"/>
  <c r="H15" i="15"/>
  <c r="G15" i="15"/>
  <c r="I14" i="15"/>
  <c r="H14" i="15"/>
  <c r="G14" i="15"/>
  <c r="I13" i="15"/>
  <c r="I18" i="15" s="1"/>
  <c r="H13" i="15"/>
  <c r="H18" i="15" s="1"/>
  <c r="G13" i="15"/>
  <c r="G18" i="15" s="1"/>
  <c r="I12" i="15"/>
  <c r="H12" i="15"/>
  <c r="G12" i="15"/>
  <c r="I11" i="15"/>
  <c r="H11" i="15"/>
  <c r="G11" i="15"/>
  <c r="I45" i="15" l="1"/>
  <c r="I46" i="15"/>
  <c r="I47" i="15" s="1"/>
  <c r="F46" i="15"/>
  <c r="H37" i="15"/>
  <c r="J37" i="15" s="1"/>
  <c r="K37" i="15" s="1"/>
  <c r="H43" i="15"/>
  <c r="E45" i="15"/>
  <c r="J43" i="15"/>
  <c r="K43" i="15" s="1"/>
  <c r="O45" i="15"/>
  <c r="G45" i="15"/>
  <c r="N45" i="15"/>
  <c r="J45" i="15" l="1"/>
  <c r="K45" i="15" s="1"/>
  <c r="F47" i="15"/>
  <c r="J47" i="15" s="1"/>
  <c r="K47" i="15" s="1"/>
  <c r="H45" i="15"/>
  <c r="H46" i="15"/>
  <c r="H47" i="15" s="1"/>
  <c r="J46" i="15" l="1"/>
  <c r="K46" i="15" s="1"/>
  <c r="M46" i="14" l="1"/>
  <c r="M47" i="14" s="1"/>
  <c r="D46" i="14"/>
  <c r="D47" i="14" s="1"/>
  <c r="O45" i="14"/>
  <c r="H45" i="14"/>
  <c r="F45" i="14"/>
  <c r="H44" i="14"/>
  <c r="J44" i="14" s="1"/>
  <c r="K44" i="14" s="1"/>
  <c r="O43" i="14"/>
  <c r="N43" i="14"/>
  <c r="N45" i="14" s="1"/>
  <c r="M43" i="14"/>
  <c r="M45" i="14" s="1"/>
  <c r="I43" i="14"/>
  <c r="I46" i="14" s="1"/>
  <c r="I47" i="14" s="1"/>
  <c r="H43" i="14"/>
  <c r="H46" i="14" s="1"/>
  <c r="H47" i="14" s="1"/>
  <c r="G43" i="14"/>
  <c r="G46" i="14" s="1"/>
  <c r="G47" i="14" s="1"/>
  <c r="F43" i="14"/>
  <c r="J43" i="14" s="1"/>
  <c r="K43" i="14" s="1"/>
  <c r="E43" i="14"/>
  <c r="E45" i="14" s="1"/>
  <c r="D43" i="14"/>
  <c r="D45" i="14" s="1"/>
  <c r="C43" i="14"/>
  <c r="C45" i="14" s="1"/>
  <c r="J42" i="14"/>
  <c r="K42" i="14" s="1"/>
  <c r="J41" i="14"/>
  <c r="K41" i="14" s="1"/>
  <c r="J40" i="14"/>
  <c r="K40" i="14" s="1"/>
  <c r="J39" i="14"/>
  <c r="K39" i="14" s="1"/>
  <c r="J38" i="14"/>
  <c r="K38" i="14" s="1"/>
  <c r="O37" i="14"/>
  <c r="O46" i="14" s="1"/>
  <c r="O47" i="14" s="1"/>
  <c r="N37" i="14"/>
  <c r="M37" i="14"/>
  <c r="I37" i="14"/>
  <c r="H37" i="14"/>
  <c r="G37" i="14"/>
  <c r="F37" i="14"/>
  <c r="J37" i="14" s="1"/>
  <c r="K37" i="14" s="1"/>
  <c r="E37" i="14"/>
  <c r="D37" i="14"/>
  <c r="C37" i="14"/>
  <c r="J36" i="14"/>
  <c r="K36" i="14" s="1"/>
  <c r="J35" i="14"/>
  <c r="K35" i="14" s="1"/>
  <c r="J34" i="14"/>
  <c r="K34" i="14" s="1"/>
  <c r="J33" i="14"/>
  <c r="K33" i="14" s="1"/>
  <c r="J32" i="14"/>
  <c r="K32" i="14" s="1"/>
  <c r="J31" i="14"/>
  <c r="K31" i="14" s="1"/>
  <c r="J30" i="14"/>
  <c r="K30" i="14" s="1"/>
  <c r="J29" i="14"/>
  <c r="K29" i="14" s="1"/>
  <c r="J28" i="14"/>
  <c r="K28" i="14" s="1"/>
  <c r="J27" i="14"/>
  <c r="K27" i="14" s="1"/>
  <c r="J26" i="14"/>
  <c r="K26" i="14" s="1"/>
  <c r="J25" i="14"/>
  <c r="K25" i="14" s="1"/>
  <c r="J24" i="14"/>
  <c r="K24" i="14" s="1"/>
  <c r="F18" i="14"/>
  <c r="G45" i="14" l="1"/>
  <c r="J45" i="14" s="1"/>
  <c r="K45" i="14" s="1"/>
  <c r="C46" i="14"/>
  <c r="C47" i="14" s="1"/>
  <c r="I45" i="14"/>
  <c r="E46" i="14"/>
  <c r="E47" i="14" s="1"/>
  <c r="N46" i="14"/>
  <c r="N47" i="14" s="1"/>
  <c r="F46" i="14"/>
  <c r="F47" i="14" l="1"/>
  <c r="J47" i="14" s="1"/>
  <c r="K47" i="14" s="1"/>
  <c r="J46" i="14"/>
  <c r="K46" i="14" s="1"/>
  <c r="C46" i="13" l="1"/>
  <c r="C47" i="13" s="1"/>
  <c r="I45" i="13"/>
  <c r="H45" i="13"/>
  <c r="G45" i="13"/>
  <c r="H44" i="13"/>
  <c r="J44" i="13" s="1"/>
  <c r="K44" i="13" s="1"/>
  <c r="O43" i="13"/>
  <c r="O45" i="13" s="1"/>
  <c r="N43" i="13"/>
  <c r="N45" i="13" s="1"/>
  <c r="M43" i="13"/>
  <c r="M45" i="13" s="1"/>
  <c r="I43" i="13"/>
  <c r="I46" i="13" s="1"/>
  <c r="I47" i="13" s="1"/>
  <c r="H43" i="13"/>
  <c r="H46" i="13" s="1"/>
  <c r="H47" i="13" s="1"/>
  <c r="G43" i="13"/>
  <c r="G46" i="13" s="1"/>
  <c r="G47" i="13" s="1"/>
  <c r="F43" i="13"/>
  <c r="F45" i="13" s="1"/>
  <c r="J45" i="13" s="1"/>
  <c r="E43" i="13"/>
  <c r="E45" i="13" s="1"/>
  <c r="D43" i="13"/>
  <c r="D45" i="13" s="1"/>
  <c r="C43" i="13"/>
  <c r="C45" i="13" s="1"/>
  <c r="J42" i="13"/>
  <c r="K42" i="13" s="1"/>
  <c r="J41" i="13"/>
  <c r="K41" i="13" s="1"/>
  <c r="K40" i="13"/>
  <c r="J40" i="13"/>
  <c r="K39" i="13"/>
  <c r="J39" i="13"/>
  <c r="J38" i="13"/>
  <c r="K38" i="13" s="1"/>
  <c r="O37" i="13"/>
  <c r="N37" i="13"/>
  <c r="N46" i="13" s="1"/>
  <c r="N47" i="13" s="1"/>
  <c r="M37" i="13"/>
  <c r="M46" i="13" s="1"/>
  <c r="M47" i="13" s="1"/>
  <c r="I37" i="13"/>
  <c r="H37" i="13"/>
  <c r="G37" i="13"/>
  <c r="F37" i="13"/>
  <c r="J37" i="13" s="1"/>
  <c r="K37" i="13" s="1"/>
  <c r="E37" i="13"/>
  <c r="E46" i="13" s="1"/>
  <c r="E47" i="13" s="1"/>
  <c r="D37" i="13"/>
  <c r="D46" i="13" s="1"/>
  <c r="D47" i="13" s="1"/>
  <c r="C37" i="13"/>
  <c r="K36" i="13"/>
  <c r="J36" i="13"/>
  <c r="J35" i="13"/>
  <c r="K35" i="13" s="1"/>
  <c r="J34" i="13"/>
  <c r="K34" i="13" s="1"/>
  <c r="K33" i="13"/>
  <c r="J33" i="13"/>
  <c r="K32" i="13"/>
  <c r="J32" i="13"/>
  <c r="J31" i="13"/>
  <c r="K31" i="13" s="1"/>
  <c r="J30" i="13"/>
  <c r="K30" i="13" s="1"/>
  <c r="K29" i="13"/>
  <c r="J29" i="13"/>
  <c r="K28" i="13"/>
  <c r="J28" i="13"/>
  <c r="J27" i="13"/>
  <c r="K27" i="13" s="1"/>
  <c r="J26" i="13"/>
  <c r="K26" i="13" s="1"/>
  <c r="K25" i="13"/>
  <c r="J25" i="13"/>
  <c r="K24" i="13"/>
  <c r="J24" i="13"/>
  <c r="K45" i="13" l="1"/>
  <c r="F46" i="13"/>
  <c r="O46" i="13"/>
  <c r="O47" i="13" s="1"/>
  <c r="J43" i="13"/>
  <c r="K43" i="13" s="1"/>
  <c r="F47" i="13" l="1"/>
  <c r="J47" i="13" s="1"/>
  <c r="K47" i="13" s="1"/>
  <c r="J46" i="13"/>
  <c r="K46" i="13" s="1"/>
  <c r="O46" i="12" l="1"/>
  <c r="O47" i="12" s="1"/>
  <c r="F46" i="12"/>
  <c r="F47" i="12" s="1"/>
  <c r="O45" i="12"/>
  <c r="N45" i="12"/>
  <c r="G45" i="12"/>
  <c r="F45" i="12"/>
  <c r="E45" i="12"/>
  <c r="C45" i="12"/>
  <c r="H44" i="12"/>
  <c r="J44" i="12" s="1"/>
  <c r="K44" i="12" s="1"/>
  <c r="O43" i="12"/>
  <c r="N43" i="12"/>
  <c r="N46" i="12" s="1"/>
  <c r="N47" i="12" s="1"/>
  <c r="M43" i="12"/>
  <c r="M45" i="12" s="1"/>
  <c r="I43" i="12"/>
  <c r="J43" i="12" s="1"/>
  <c r="K43" i="12" s="1"/>
  <c r="H43" i="12"/>
  <c r="H46" i="12" s="1"/>
  <c r="H47" i="12" s="1"/>
  <c r="G43" i="12"/>
  <c r="F43" i="12"/>
  <c r="E43" i="12"/>
  <c r="E46" i="12" s="1"/>
  <c r="E47" i="12" s="1"/>
  <c r="D43" i="12"/>
  <c r="D45" i="12" s="1"/>
  <c r="C43" i="12"/>
  <c r="J42" i="12"/>
  <c r="K42" i="12" s="1"/>
  <c r="J41" i="12"/>
  <c r="K41" i="12" s="1"/>
  <c r="J40" i="12"/>
  <c r="K40" i="12" s="1"/>
  <c r="K39" i="12"/>
  <c r="J39" i="12"/>
  <c r="J38" i="12"/>
  <c r="K38" i="12" s="1"/>
  <c r="O37" i="12"/>
  <c r="N37" i="12"/>
  <c r="M37" i="12"/>
  <c r="I37" i="12"/>
  <c r="H37" i="12"/>
  <c r="G37" i="12"/>
  <c r="G46" i="12" s="1"/>
  <c r="G47" i="12" s="1"/>
  <c r="F37" i="12"/>
  <c r="E37" i="12"/>
  <c r="D37" i="12"/>
  <c r="C37" i="12"/>
  <c r="C46" i="12" s="1"/>
  <c r="C47" i="12" s="1"/>
  <c r="K36" i="12"/>
  <c r="J36" i="12"/>
  <c r="J35" i="12"/>
  <c r="K35" i="12" s="1"/>
  <c r="J34" i="12"/>
  <c r="K34" i="12" s="1"/>
  <c r="J33" i="12"/>
  <c r="K33" i="12" s="1"/>
  <c r="K32" i="12"/>
  <c r="J32" i="12"/>
  <c r="J31" i="12"/>
  <c r="K31" i="12" s="1"/>
  <c r="J30" i="12"/>
  <c r="K30" i="12" s="1"/>
  <c r="J29" i="12"/>
  <c r="K29" i="12" s="1"/>
  <c r="K28" i="12"/>
  <c r="J28" i="12"/>
  <c r="J27" i="12"/>
  <c r="K27" i="12" s="1"/>
  <c r="J26" i="12"/>
  <c r="K26" i="12" s="1"/>
  <c r="J25" i="12"/>
  <c r="K25" i="12" s="1"/>
  <c r="K24" i="12"/>
  <c r="J24" i="12"/>
  <c r="F18" i="12"/>
  <c r="J47" i="12" l="1"/>
  <c r="K47" i="12" s="1"/>
  <c r="J37" i="12"/>
  <c r="K37" i="12" s="1"/>
  <c r="I46" i="12"/>
  <c r="I47" i="12" s="1"/>
  <c r="H45" i="12"/>
  <c r="D46" i="12"/>
  <c r="D47" i="12" s="1"/>
  <c r="M46" i="12"/>
  <c r="M47" i="12" s="1"/>
  <c r="J46" i="12"/>
  <c r="K46" i="12" s="1"/>
  <c r="I45" i="12"/>
  <c r="J45" i="12" l="1"/>
  <c r="K45" i="12" s="1"/>
  <c r="O46" i="11" l="1"/>
  <c r="O47" i="11" s="1"/>
  <c r="F46" i="11"/>
  <c r="F47" i="11" s="1"/>
  <c r="J47" i="11" s="1"/>
  <c r="O45" i="11"/>
  <c r="G45" i="11"/>
  <c r="F45" i="11"/>
  <c r="C45" i="11"/>
  <c r="H44" i="11"/>
  <c r="J44" i="11" s="1"/>
  <c r="K44" i="11" s="1"/>
  <c r="O43" i="11"/>
  <c r="N43" i="11"/>
  <c r="N45" i="11" s="1"/>
  <c r="M43" i="11"/>
  <c r="M45" i="11" s="1"/>
  <c r="I43" i="11"/>
  <c r="I46" i="11" s="1"/>
  <c r="I47" i="11" s="1"/>
  <c r="H43" i="11"/>
  <c r="H46" i="11" s="1"/>
  <c r="H47" i="11" s="1"/>
  <c r="G43" i="11"/>
  <c r="F43" i="11"/>
  <c r="J43" i="11" s="1"/>
  <c r="K43" i="11" s="1"/>
  <c r="E43" i="11"/>
  <c r="E45" i="11" s="1"/>
  <c r="D43" i="11"/>
  <c r="D45" i="11" s="1"/>
  <c r="C43" i="11"/>
  <c r="J42" i="11"/>
  <c r="K42" i="11" s="1"/>
  <c r="J41" i="11"/>
  <c r="K41" i="11" s="1"/>
  <c r="J40" i="11"/>
  <c r="K40" i="11" s="1"/>
  <c r="K39" i="11"/>
  <c r="J39" i="11"/>
  <c r="J38" i="11"/>
  <c r="K38" i="11" s="1"/>
  <c r="O37" i="11"/>
  <c r="N37" i="11"/>
  <c r="M37" i="11"/>
  <c r="I37" i="11"/>
  <c r="H37" i="11"/>
  <c r="G37" i="11"/>
  <c r="G46" i="11" s="1"/>
  <c r="G47" i="11" s="1"/>
  <c r="F37" i="11"/>
  <c r="E37" i="11"/>
  <c r="D37" i="11"/>
  <c r="C37" i="11"/>
  <c r="C46" i="11" s="1"/>
  <c r="C47" i="11" s="1"/>
  <c r="K36" i="11"/>
  <c r="J36" i="11"/>
  <c r="J35" i="11"/>
  <c r="K35" i="11" s="1"/>
  <c r="J34" i="11"/>
  <c r="K34" i="11" s="1"/>
  <c r="J33" i="11"/>
  <c r="K33" i="11" s="1"/>
  <c r="K32" i="11"/>
  <c r="J32" i="11"/>
  <c r="J31" i="11"/>
  <c r="K31" i="11" s="1"/>
  <c r="J30" i="11"/>
  <c r="K30" i="11" s="1"/>
  <c r="J29" i="11"/>
  <c r="K29" i="11" s="1"/>
  <c r="K28" i="11"/>
  <c r="J28" i="11"/>
  <c r="J27" i="11"/>
  <c r="K27" i="11" s="1"/>
  <c r="J26" i="11"/>
  <c r="K26" i="11" s="1"/>
  <c r="J25" i="11"/>
  <c r="K25" i="11" s="1"/>
  <c r="K24" i="11"/>
  <c r="J24" i="11"/>
  <c r="F18" i="11"/>
  <c r="J37" i="11" l="1"/>
  <c r="K37" i="11" s="1"/>
  <c r="J46" i="11"/>
  <c r="H45" i="11"/>
  <c r="D46" i="11"/>
  <c r="D47" i="11" s="1"/>
  <c r="M46" i="11"/>
  <c r="M47" i="11" s="1"/>
  <c r="I45" i="11"/>
  <c r="E46" i="11"/>
  <c r="E47" i="11" s="1"/>
  <c r="K47" i="11" s="1"/>
  <c r="N46" i="11"/>
  <c r="N47" i="11" s="1"/>
  <c r="J45" i="11" l="1"/>
  <c r="K45" i="11" s="1"/>
  <c r="K46" i="11"/>
  <c r="O46" i="10" l="1"/>
  <c r="O47" i="10" s="1"/>
  <c r="I46" i="10"/>
  <c r="I47" i="10" s="1"/>
  <c r="F46" i="10"/>
  <c r="O45" i="10"/>
  <c r="N45" i="10"/>
  <c r="F45" i="10"/>
  <c r="E45" i="10"/>
  <c r="H44" i="10"/>
  <c r="O43" i="10"/>
  <c r="N43" i="10"/>
  <c r="N46" i="10" s="1"/>
  <c r="N47" i="10" s="1"/>
  <c r="M43" i="10"/>
  <c r="M45" i="10" s="1"/>
  <c r="I43" i="10"/>
  <c r="I45" i="10" s="1"/>
  <c r="H43" i="10"/>
  <c r="H46" i="10" s="1"/>
  <c r="H47" i="10" s="1"/>
  <c r="G43" i="10"/>
  <c r="G46" i="10" s="1"/>
  <c r="G47" i="10" s="1"/>
  <c r="F43" i="10"/>
  <c r="E43" i="10"/>
  <c r="E46" i="10" s="1"/>
  <c r="E47" i="10" s="1"/>
  <c r="D43" i="10"/>
  <c r="D45" i="10" s="1"/>
  <c r="C43" i="10"/>
  <c r="C45" i="10" s="1"/>
  <c r="K42" i="10"/>
  <c r="J42" i="10"/>
  <c r="J41" i="10"/>
  <c r="K41" i="10" s="1"/>
  <c r="J40" i="10"/>
  <c r="J39" i="10"/>
  <c r="K39" i="10" s="1"/>
  <c r="J38" i="10"/>
  <c r="K38" i="10" s="1"/>
  <c r="O37" i="10"/>
  <c r="N37" i="10"/>
  <c r="M37" i="10"/>
  <c r="I37" i="10"/>
  <c r="H37" i="10"/>
  <c r="G37" i="10"/>
  <c r="F37" i="10"/>
  <c r="J37" i="10" s="1"/>
  <c r="K37" i="10" s="1"/>
  <c r="E37" i="10"/>
  <c r="D37" i="10"/>
  <c r="C37" i="10"/>
  <c r="J36" i="10"/>
  <c r="K36" i="10" s="1"/>
  <c r="J35" i="10"/>
  <c r="K35" i="10" s="1"/>
  <c r="J34" i="10"/>
  <c r="J33" i="10"/>
  <c r="K33" i="10" s="1"/>
  <c r="J32" i="10"/>
  <c r="K32" i="10" s="1"/>
  <c r="J31" i="10"/>
  <c r="K31" i="10" s="1"/>
  <c r="K30" i="10"/>
  <c r="J30" i="10"/>
  <c r="J29" i="10"/>
  <c r="K28" i="10"/>
  <c r="J28" i="10"/>
  <c r="J27" i="10"/>
  <c r="K27" i="10" s="1"/>
  <c r="J26" i="10"/>
  <c r="K26" i="10" s="1"/>
  <c r="J25" i="10"/>
  <c r="J24" i="10"/>
  <c r="K24" i="10" s="1"/>
  <c r="G23" i="10"/>
  <c r="G21" i="10"/>
  <c r="O18" i="10"/>
  <c r="N18" i="10"/>
  <c r="M18" i="10"/>
  <c r="I18" i="10"/>
  <c r="H18" i="10"/>
  <c r="G18" i="10"/>
  <c r="F18" i="10"/>
  <c r="C18" i="10"/>
  <c r="J46" i="10" l="1"/>
  <c r="K46" i="10" s="1"/>
  <c r="J43" i="10"/>
  <c r="K43" i="10" s="1"/>
  <c r="F47" i="10"/>
  <c r="J47" i="10" s="1"/>
  <c r="K47" i="10" s="1"/>
  <c r="C46" i="10"/>
  <c r="C47" i="10" s="1"/>
  <c r="H45" i="10"/>
  <c r="D46" i="10"/>
  <c r="D47" i="10" s="1"/>
  <c r="M46" i="10"/>
  <c r="M47" i="10" s="1"/>
  <c r="G45" i="10"/>
  <c r="J45" i="10" s="1"/>
  <c r="K45" i="10" s="1"/>
  <c r="I46" i="9" l="1"/>
  <c r="I47" i="9" s="1"/>
  <c r="O45" i="9"/>
  <c r="N45" i="9"/>
  <c r="I45" i="9"/>
  <c r="H45" i="9"/>
  <c r="F45" i="9"/>
  <c r="E45" i="9"/>
  <c r="H44" i="9"/>
  <c r="J44" i="9" s="1"/>
  <c r="K44" i="9" s="1"/>
  <c r="O43" i="9"/>
  <c r="N43" i="9"/>
  <c r="N46" i="9" s="1"/>
  <c r="N47" i="9" s="1"/>
  <c r="M43" i="9"/>
  <c r="M45" i="9" s="1"/>
  <c r="I43" i="9"/>
  <c r="H43" i="9"/>
  <c r="H46" i="9" s="1"/>
  <c r="H47" i="9" s="1"/>
  <c r="G43" i="9"/>
  <c r="G46" i="9" s="1"/>
  <c r="G47" i="9" s="1"/>
  <c r="F43" i="9"/>
  <c r="J43" i="9" s="1"/>
  <c r="K43" i="9" s="1"/>
  <c r="E43" i="9"/>
  <c r="E46" i="9" s="1"/>
  <c r="E47" i="9" s="1"/>
  <c r="D43" i="9"/>
  <c r="D45" i="9" s="1"/>
  <c r="C43" i="9"/>
  <c r="C45" i="9" s="1"/>
  <c r="J42" i="9"/>
  <c r="K42" i="9" s="1"/>
  <c r="J41" i="9"/>
  <c r="K41" i="9" s="1"/>
  <c r="J40" i="9"/>
  <c r="K40" i="9" s="1"/>
  <c r="K39" i="9"/>
  <c r="J39" i="9"/>
  <c r="J38" i="9"/>
  <c r="K38" i="9" s="1"/>
  <c r="O37" i="9"/>
  <c r="O46" i="9" s="1"/>
  <c r="O47" i="9" s="1"/>
  <c r="N37" i="9"/>
  <c r="M37" i="9"/>
  <c r="J37" i="9"/>
  <c r="K37" i="9" s="1"/>
  <c r="I37" i="9"/>
  <c r="H37" i="9"/>
  <c r="G37" i="9"/>
  <c r="F37" i="9"/>
  <c r="F46" i="9" s="1"/>
  <c r="E37" i="9"/>
  <c r="D37" i="9"/>
  <c r="C37" i="9"/>
  <c r="C46" i="9" s="1"/>
  <c r="C47" i="9" s="1"/>
  <c r="K36" i="9"/>
  <c r="J36" i="9"/>
  <c r="J35" i="9"/>
  <c r="K35" i="9" s="1"/>
  <c r="J34" i="9"/>
  <c r="K34" i="9" s="1"/>
  <c r="J33" i="9"/>
  <c r="K33" i="9" s="1"/>
  <c r="K32" i="9"/>
  <c r="J32" i="9"/>
  <c r="J31" i="9"/>
  <c r="K31" i="9" s="1"/>
  <c r="J30" i="9"/>
  <c r="K30" i="9" s="1"/>
  <c r="J29" i="9"/>
  <c r="K29" i="9" s="1"/>
  <c r="K28" i="9"/>
  <c r="J28" i="9"/>
  <c r="J27" i="9"/>
  <c r="K27" i="9" s="1"/>
  <c r="J26" i="9"/>
  <c r="K26" i="9" s="1"/>
  <c r="J25" i="9"/>
  <c r="K25" i="9" s="1"/>
  <c r="K24" i="9"/>
  <c r="J24" i="9"/>
  <c r="F18" i="9"/>
  <c r="F47" i="9" l="1"/>
  <c r="J47" i="9" s="1"/>
  <c r="K47" i="9" s="1"/>
  <c r="J46" i="9"/>
  <c r="K46" i="9" s="1"/>
  <c r="G45" i="9"/>
  <c r="J45" i="9" s="1"/>
  <c r="K45" i="9" s="1"/>
  <c r="D46" i="9"/>
  <c r="D47" i="9" s="1"/>
  <c r="M46" i="9"/>
  <c r="M47" i="9" s="1"/>
  <c r="C46" i="8" l="1"/>
  <c r="C47" i="8" s="1"/>
  <c r="I45" i="8"/>
  <c r="H45" i="8"/>
  <c r="H44" i="8"/>
  <c r="J44" i="8" s="1"/>
  <c r="K44" i="8" s="1"/>
  <c r="O43" i="8"/>
  <c r="O45" i="8" s="1"/>
  <c r="N43" i="8"/>
  <c r="N45" i="8" s="1"/>
  <c r="M43" i="8"/>
  <c r="M45" i="8" s="1"/>
  <c r="I43" i="8"/>
  <c r="I46" i="8" s="1"/>
  <c r="I47" i="8" s="1"/>
  <c r="H43" i="8"/>
  <c r="H46" i="8" s="1"/>
  <c r="H47" i="8" s="1"/>
  <c r="G43" i="8"/>
  <c r="G46" i="8" s="1"/>
  <c r="G47" i="8" s="1"/>
  <c r="F43" i="8"/>
  <c r="F45" i="8" s="1"/>
  <c r="E43" i="8"/>
  <c r="E45" i="8" s="1"/>
  <c r="D43" i="8"/>
  <c r="D45" i="8" s="1"/>
  <c r="C43" i="8"/>
  <c r="C45" i="8" s="1"/>
  <c r="J42" i="8"/>
  <c r="K42" i="8" s="1"/>
  <c r="J41" i="8"/>
  <c r="K41" i="8" s="1"/>
  <c r="K40" i="8"/>
  <c r="J40" i="8"/>
  <c r="J39" i="8"/>
  <c r="K39" i="8" s="1"/>
  <c r="J38" i="8"/>
  <c r="K38" i="8" s="1"/>
  <c r="O37" i="8"/>
  <c r="N37" i="8"/>
  <c r="N46" i="8" s="1"/>
  <c r="N47" i="8" s="1"/>
  <c r="M37" i="8"/>
  <c r="M46" i="8" s="1"/>
  <c r="M47" i="8" s="1"/>
  <c r="I37" i="8"/>
  <c r="H37" i="8"/>
  <c r="G37" i="8"/>
  <c r="F37" i="8"/>
  <c r="J37" i="8" s="1"/>
  <c r="K37" i="8" s="1"/>
  <c r="E37" i="8"/>
  <c r="E46" i="8" s="1"/>
  <c r="E47" i="8" s="1"/>
  <c r="D37" i="8"/>
  <c r="D46" i="8" s="1"/>
  <c r="D47" i="8" s="1"/>
  <c r="C37" i="8"/>
  <c r="J36" i="8"/>
  <c r="K36" i="8" s="1"/>
  <c r="J35" i="8"/>
  <c r="K35" i="8" s="1"/>
  <c r="J34" i="8"/>
  <c r="K34" i="8" s="1"/>
  <c r="K33" i="8"/>
  <c r="J33" i="8"/>
  <c r="J32" i="8"/>
  <c r="K32" i="8" s="1"/>
  <c r="J31" i="8"/>
  <c r="K31" i="8" s="1"/>
  <c r="J30" i="8"/>
  <c r="K30" i="8" s="1"/>
  <c r="K29" i="8"/>
  <c r="J29" i="8"/>
  <c r="J28" i="8"/>
  <c r="K28" i="8" s="1"/>
  <c r="J27" i="8"/>
  <c r="K27" i="8" s="1"/>
  <c r="J26" i="8"/>
  <c r="K26" i="8" s="1"/>
  <c r="K25" i="8"/>
  <c r="J25" i="8"/>
  <c r="J24" i="8"/>
  <c r="K24" i="8" s="1"/>
  <c r="G45" i="8" l="1"/>
  <c r="J45" i="8" s="1"/>
  <c r="K45" i="8" s="1"/>
  <c r="F46" i="8"/>
  <c r="O46" i="8"/>
  <c r="O47" i="8" s="1"/>
  <c r="J43" i="8"/>
  <c r="K43" i="8" s="1"/>
  <c r="F47" i="8" l="1"/>
  <c r="J47" i="8" s="1"/>
  <c r="K47" i="8" s="1"/>
  <c r="J46" i="8"/>
  <c r="K46" i="8" s="1"/>
  <c r="O45" i="7" l="1"/>
  <c r="F45" i="7"/>
  <c r="C45" i="7"/>
  <c r="O43" i="7"/>
  <c r="O46" i="7" s="1"/>
  <c r="O47" i="7" s="1"/>
  <c r="N43" i="7"/>
  <c r="N45" i="7" s="1"/>
  <c r="M43" i="7"/>
  <c r="M45" i="7" s="1"/>
  <c r="G43" i="7"/>
  <c r="G46" i="7" s="1"/>
  <c r="G47" i="7" s="1"/>
  <c r="F43" i="7"/>
  <c r="F46" i="7" s="1"/>
  <c r="E43" i="7"/>
  <c r="E45" i="7" s="1"/>
  <c r="D43" i="7"/>
  <c r="D45" i="7" s="1"/>
  <c r="C43" i="7"/>
  <c r="C46" i="7" s="1"/>
  <c r="C47" i="7" s="1"/>
  <c r="I42" i="7"/>
  <c r="H42" i="7"/>
  <c r="J42" i="7" s="1"/>
  <c r="K42" i="7" s="1"/>
  <c r="I41" i="7"/>
  <c r="J41" i="7" s="1"/>
  <c r="K41" i="7" s="1"/>
  <c r="H41" i="7"/>
  <c r="I40" i="7"/>
  <c r="H40" i="7"/>
  <c r="J40" i="7" s="1"/>
  <c r="K40" i="7" s="1"/>
  <c r="I39" i="7"/>
  <c r="J39" i="7" s="1"/>
  <c r="K39" i="7" s="1"/>
  <c r="H39" i="7"/>
  <c r="I38" i="7"/>
  <c r="I43" i="7" s="1"/>
  <c r="H38" i="7"/>
  <c r="H43" i="7" s="1"/>
  <c r="G38" i="7"/>
  <c r="J38" i="7" s="1"/>
  <c r="K38" i="7" s="1"/>
  <c r="O37" i="7"/>
  <c r="N37" i="7"/>
  <c r="M37" i="7"/>
  <c r="H37" i="7"/>
  <c r="G37" i="7"/>
  <c r="F37" i="7"/>
  <c r="E37" i="7"/>
  <c r="D37" i="7"/>
  <c r="C37" i="7"/>
  <c r="I36" i="7"/>
  <c r="J36" i="7" s="1"/>
  <c r="K36" i="7" s="1"/>
  <c r="H36" i="7"/>
  <c r="J35" i="7"/>
  <c r="K35" i="7" s="1"/>
  <c r="I35" i="7"/>
  <c r="H35" i="7"/>
  <c r="I34" i="7"/>
  <c r="J34" i="7" s="1"/>
  <c r="K34" i="7" s="1"/>
  <c r="H34" i="7"/>
  <c r="J33" i="7"/>
  <c r="K33" i="7" s="1"/>
  <c r="I33" i="7"/>
  <c r="H33" i="7"/>
  <c r="I32" i="7"/>
  <c r="J32" i="7" s="1"/>
  <c r="K32" i="7" s="1"/>
  <c r="H32" i="7"/>
  <c r="J31" i="7"/>
  <c r="K31" i="7" s="1"/>
  <c r="I31" i="7"/>
  <c r="H31" i="7"/>
  <c r="I30" i="7"/>
  <c r="J30" i="7" s="1"/>
  <c r="K30" i="7" s="1"/>
  <c r="H30" i="7"/>
  <c r="J29" i="7"/>
  <c r="K29" i="7" s="1"/>
  <c r="I29" i="7"/>
  <c r="H29" i="7"/>
  <c r="I28" i="7"/>
  <c r="I37" i="7" s="1"/>
  <c r="H28" i="7"/>
  <c r="J27" i="7"/>
  <c r="K27" i="7" s="1"/>
  <c r="I27" i="7"/>
  <c r="H27" i="7"/>
  <c r="I26" i="7"/>
  <c r="J26" i="7" s="1"/>
  <c r="K26" i="7" s="1"/>
  <c r="H26" i="7"/>
  <c r="J25" i="7"/>
  <c r="K25" i="7" s="1"/>
  <c r="I25" i="7"/>
  <c r="G25" i="7"/>
  <c r="I24" i="7"/>
  <c r="J24" i="7" s="1"/>
  <c r="K24" i="7" s="1"/>
  <c r="H24" i="7"/>
  <c r="E24" i="7"/>
  <c r="D24" i="7"/>
  <c r="I23" i="7"/>
  <c r="H23" i="7"/>
  <c r="G23" i="7"/>
  <c r="I22" i="7"/>
  <c r="H22" i="7"/>
  <c r="G22" i="7"/>
  <c r="I21" i="7"/>
  <c r="H21" i="7"/>
  <c r="G21" i="7"/>
  <c r="I20" i="7"/>
  <c r="H20" i="7"/>
  <c r="G20" i="7"/>
  <c r="I19" i="7"/>
  <c r="H19" i="7"/>
  <c r="G19" i="7"/>
  <c r="O18" i="7"/>
  <c r="N18" i="7"/>
  <c r="M18" i="7"/>
  <c r="F18" i="7"/>
  <c r="C18" i="7"/>
  <c r="I17" i="7"/>
  <c r="H17" i="7"/>
  <c r="G17" i="7"/>
  <c r="I16" i="7"/>
  <c r="H16" i="7"/>
  <c r="G16" i="7"/>
  <c r="I15" i="7"/>
  <c r="H15" i="7"/>
  <c r="G15" i="7"/>
  <c r="G18" i="7" s="1"/>
  <c r="I14" i="7"/>
  <c r="H14" i="7"/>
  <c r="G14" i="7"/>
  <c r="I13" i="7"/>
  <c r="I18" i="7" s="1"/>
  <c r="H13" i="7"/>
  <c r="H18" i="7" s="1"/>
  <c r="G13" i="7"/>
  <c r="I12" i="7"/>
  <c r="H12" i="7"/>
  <c r="G12" i="7"/>
  <c r="I11" i="7"/>
  <c r="H11" i="7"/>
  <c r="G11" i="7"/>
  <c r="F47" i="7" l="1"/>
  <c r="J47" i="7" s="1"/>
  <c r="K47" i="7" s="1"/>
  <c r="J37" i="7"/>
  <c r="K37" i="7" s="1"/>
  <c r="H46" i="7"/>
  <c r="H47" i="7" s="1"/>
  <c r="H45" i="7"/>
  <c r="I46" i="7"/>
  <c r="I47" i="7" s="1"/>
  <c r="I45" i="7"/>
  <c r="J45" i="7"/>
  <c r="K45" i="7" s="1"/>
  <c r="D46" i="7"/>
  <c r="D47" i="7" s="1"/>
  <c r="J43" i="7"/>
  <c r="K43" i="7" s="1"/>
  <c r="G45" i="7"/>
  <c r="E46" i="7"/>
  <c r="E47" i="7" s="1"/>
  <c r="N46" i="7"/>
  <c r="N47" i="7" s="1"/>
  <c r="M46" i="7"/>
  <c r="M47" i="7" s="1"/>
  <c r="J28" i="7"/>
  <c r="K28" i="7" s="1"/>
  <c r="J46" i="7" l="1"/>
  <c r="K46" i="7" s="1"/>
  <c r="C25" i="6" l="1"/>
  <c r="C19" i="6"/>
  <c r="E19" i="6" s="1"/>
  <c r="C11" i="5"/>
  <c r="G234" i="3" l="1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03" i="3"/>
  <c r="G102" i="3"/>
  <c r="G101" i="3"/>
  <c r="G100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17" i="3"/>
  <c r="G14" i="3"/>
  <c r="G11" i="3"/>
  <c r="G10" i="3"/>
  <c r="G9" i="3"/>
  <c r="H324" i="2"/>
  <c r="H320" i="2"/>
  <c r="H319" i="2"/>
  <c r="H318" i="2"/>
  <c r="H317" i="2"/>
  <c r="H302" i="2"/>
  <c r="H296" i="2"/>
  <c r="H295" i="2"/>
  <c r="H292" i="2"/>
  <c r="H286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24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34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1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13" i="2"/>
  <c r="H12" i="2"/>
  <c r="H11" i="2"/>
  <c r="H10" i="2"/>
  <c r="H9" i="2"/>
  <c r="G71" i="2" l="1"/>
  <c r="F71" i="2"/>
  <c r="E71" i="2"/>
  <c r="F235" i="3" l="1"/>
  <c r="F168" i="3"/>
  <c r="F129" i="3"/>
  <c r="F105" i="3"/>
  <c r="F94" i="3"/>
  <c r="F47" i="3"/>
  <c r="F18" i="3"/>
  <c r="F241" i="3" l="1"/>
  <c r="G296" i="2"/>
  <c r="F296" i="2"/>
  <c r="E296" i="2"/>
  <c r="G165" i="2" l="1"/>
  <c r="F165" i="2"/>
  <c r="E165" i="2"/>
  <c r="G101" i="2" l="1"/>
  <c r="F101" i="2"/>
  <c r="E101" i="2"/>
  <c r="G13" i="2" l="1"/>
  <c r="F13" i="2"/>
  <c r="E13" i="2"/>
  <c r="E18" i="4" l="1"/>
  <c r="D18" i="4"/>
  <c r="C18" i="4"/>
  <c r="F17" i="4"/>
  <c r="F16" i="4"/>
  <c r="E14" i="4"/>
  <c r="D14" i="4"/>
  <c r="C14" i="4"/>
  <c r="F13" i="4"/>
  <c r="F12" i="4"/>
  <c r="F11" i="4"/>
  <c r="F10" i="4"/>
  <c r="F18" i="4" l="1"/>
  <c r="F14" i="4"/>
  <c r="G208" i="3" l="1"/>
  <c r="G207" i="3"/>
  <c r="G206" i="3"/>
  <c r="G205" i="3"/>
  <c r="G204" i="3"/>
  <c r="G203" i="3"/>
  <c r="G202" i="3"/>
  <c r="G104" i="3"/>
  <c r="G27" i="3" l="1"/>
  <c r="G324" i="2" l="1"/>
  <c r="H322" i="2"/>
  <c r="H321" i="2"/>
  <c r="G286" i="2"/>
  <c r="H258" i="2"/>
  <c r="H257" i="2"/>
  <c r="H256" i="2"/>
  <c r="G224" i="2"/>
  <c r="H222" i="2"/>
  <c r="G134" i="2"/>
  <c r="H132" i="2"/>
  <c r="H109" i="2"/>
  <c r="H108" i="2"/>
  <c r="H107" i="2"/>
  <c r="G302" i="2" l="1"/>
  <c r="H20" i="2" l="1"/>
  <c r="F324" i="2"/>
  <c r="F286" i="2"/>
  <c r="F224" i="2"/>
  <c r="F134" i="2"/>
  <c r="F302" i="2" l="1"/>
  <c r="E105" i="3"/>
  <c r="G105" i="3" s="1"/>
  <c r="D105" i="3"/>
  <c r="D17" i="3" l="1"/>
  <c r="E16" i="3"/>
  <c r="G16" i="3" s="1"/>
  <c r="D16" i="3"/>
  <c r="E15" i="3"/>
  <c r="G15" i="3" s="1"/>
  <c r="D15" i="3"/>
  <c r="E13" i="3"/>
  <c r="G13" i="3" s="1"/>
  <c r="D13" i="3"/>
  <c r="E12" i="3"/>
  <c r="G12" i="3" s="1"/>
  <c r="D12" i="3"/>
  <c r="D10" i="3"/>
  <c r="D9" i="3"/>
  <c r="E235" i="3" l="1"/>
  <c r="G235" i="3" s="1"/>
  <c r="D235" i="3"/>
  <c r="E168" i="3"/>
  <c r="G168" i="3" s="1"/>
  <c r="D168" i="3"/>
  <c r="E129" i="3"/>
  <c r="G129" i="3" s="1"/>
  <c r="D129" i="3"/>
  <c r="E94" i="3"/>
  <c r="G94" i="3" s="1"/>
  <c r="D94" i="3"/>
  <c r="E47" i="3"/>
  <c r="G47" i="3" s="1"/>
  <c r="D47" i="3"/>
  <c r="D18" i="3" l="1"/>
  <c r="D241" i="3" s="1"/>
  <c r="E18" i="3" l="1"/>
  <c r="E241" i="3" l="1"/>
  <c r="G241" i="3" s="1"/>
  <c r="G18" i="3"/>
  <c r="E134" i="2"/>
  <c r="E324" i="2" l="1"/>
  <c r="E286" i="2"/>
  <c r="E224" i="2"/>
  <c r="E302" i="2" l="1"/>
</calcChain>
</file>

<file path=xl/comments1.xml><?xml version="1.0" encoding="utf-8"?>
<comments xmlns="http://schemas.openxmlformats.org/spreadsheetml/2006/main">
  <authors>
    <author>Kamila Rausová</author>
  </authors>
  <commentList>
    <comment ref="E24" authorId="0" shapeId="0">
      <text>
        <r>
          <rPr>
            <b/>
            <sz val="9"/>
            <color indexed="81"/>
            <rFont val="Tahoma"/>
            <charset val="1"/>
          </rPr>
          <t>Kamila Rausová:</t>
        </r>
        <r>
          <rPr>
            <sz val="9"/>
            <color indexed="81"/>
            <rFont val="Tahoma"/>
            <charset val="1"/>
          </rPr>
          <t xml:space="preserve">
27 770 MU
450 ÚP 4-6/2019
</t>
        </r>
      </text>
    </comment>
  </commentList>
</comments>
</file>

<file path=xl/comments2.xml><?xml version="1.0" encoding="utf-8"?>
<comments xmlns="http://schemas.openxmlformats.org/spreadsheetml/2006/main">
  <authors>
    <author>Sýkorová Markéta Ing.</author>
  </authors>
  <commentList>
    <comment ref="C7" authorId="0" shapeId="0">
      <text>
        <r>
          <rPr>
            <b/>
            <sz val="8"/>
            <color indexed="81"/>
            <rFont val="Tahoma"/>
            <charset val="1"/>
          </rPr>
          <t>Sýkorová Markéta Ing.: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<sst xmlns="http://schemas.openxmlformats.org/spreadsheetml/2006/main" count="3002" uniqueCount="620">
  <si>
    <t>Skutečnost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</si>
  <si>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</si>
  <si>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</si>
  <si>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</si>
  <si>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</si>
  <si>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</si>
  <si>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</si>
  <si>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</si>
  <si>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</si>
  <si>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</si>
  <si>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</si>
  <si>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Rozpočet</t>
  </si>
  <si>
    <t>Text</t>
  </si>
  <si>
    <t>Položka</t>
  </si>
  <si>
    <t>Paragraf</t>
  </si>
  <si>
    <t>ORJ</t>
  </si>
  <si>
    <t>PŘÍJMY MĚSTA CELKEM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</si>
  <si>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</si>
  <si>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</si>
  <si>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</si>
  <si>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</si>
  <si>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</si>
  <si>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</si>
  <si>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</si>
  <si>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</si>
  <si>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</si>
  <si>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</si>
  <si>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</si>
  <si>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</si>
  <si>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</si>
  <si>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</si>
  <si>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</si>
  <si>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</si>
  <si>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</si>
  <si>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</si>
  <si>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</si>
  <si>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</si>
  <si>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</si>
  <si>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</si>
  <si>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</si>
  <si>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</si>
  <si>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za lázeňský a rekreační pobyt</t>
  </si>
  <si>
    <t>Místní poplatek ze psa</t>
  </si>
  <si>
    <t>Místní poplatek za komunální odpad (do r. 2011 pol. 1337)</t>
  </si>
  <si>
    <t>Daň z přidané hodnoty</t>
  </si>
  <si>
    <t>Daň z příjmu právnických osob za obce</t>
  </si>
  <si>
    <t>Daň z příjmu právnických osob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</si>
  <si>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</si>
  <si>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</si>
  <si>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</si>
  <si>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</si>
  <si>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</si>
  <si>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</si>
  <si>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</si>
  <si>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</si>
  <si>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Ostat. neinv. přij. transfery ze státního rozpočtu - Domovníci</t>
  </si>
  <si>
    <t>MĚSTSKÁ POLICIE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</si>
  <si>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</si>
  <si>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</si>
  <si>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</si>
  <si>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Poplatky za odnětí pozemku z lesního půd. fondu</t>
  </si>
  <si>
    <t>Odvody za odnětí zemědělské půdy</t>
  </si>
  <si>
    <t>Poplatek za uložení odpadů</t>
  </si>
  <si>
    <t>PŘÍJMY ORJ 50 CELKEM</t>
  </si>
  <si>
    <t>Ostatní přijaté vratky transferů - fin. vypořádání minulých let</t>
  </si>
  <si>
    <t>Přijaté sankční poplatky od jiných subjektů</t>
  </si>
  <si>
    <t>Ostatní přijaté vratky transferů-příspěvek na živobytí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</si>
  <si>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</si>
  <si>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</si>
  <si>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</si>
  <si>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</si>
  <si>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</si>
  <si>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</si>
  <si>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</si>
  <si>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</si>
  <si>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</si>
  <si>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</si>
  <si>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</si>
  <si>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</si>
  <si>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</si>
  <si>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</si>
  <si>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</si>
  <si>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>Neinvestič. přij. transfery od krajů -  Akceschopnost JSDH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</si>
  <si>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</si>
  <si>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</si>
  <si>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</si>
  <si>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</si>
  <si>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</si>
  <si>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</si>
  <si>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</si>
  <si>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</si>
  <si>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</si>
  <si>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</si>
  <si>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Přijaté nekapitálové příspěvky a náhrady</t>
  </si>
  <si>
    <t>Neinv. přij. transf. od mezinár. institucí</t>
  </si>
  <si>
    <t>Město Břeclav</t>
  </si>
  <si>
    <t xml:space="preserve">Město Břeclav 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</si>
  <si>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</si>
  <si>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</si>
  <si>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</si>
  <si>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</si>
  <si>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</si>
  <si>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</si>
  <si>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</si>
  <si>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</si>
  <si>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</si>
  <si>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</si>
  <si>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</si>
  <si>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</si>
  <si>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</si>
  <si>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</si>
  <si>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</si>
  <si>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</si>
  <si>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</si>
  <si>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</si>
  <si>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</si>
  <si>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</si>
  <si>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</si>
  <si>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</si>
  <si>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</si>
  <si>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</si>
  <si>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</si>
  <si>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</si>
  <si>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</si>
  <si>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</si>
  <si>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</si>
  <si>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</si>
  <si>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</si>
  <si>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</si>
  <si>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</si>
  <si>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</si>
  <si>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</si>
  <si>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</si>
  <si>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</si>
  <si>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</si>
  <si>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</si>
  <si>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</si>
  <si>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</si>
  <si>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</si>
  <si>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</si>
  <si>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</si>
  <si>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</si>
  <si>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</si>
  <si>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</si>
  <si>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</si>
  <si>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</si>
  <si>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</si>
  <si>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</si>
  <si>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</si>
  <si>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</si>
  <si>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</si>
  <si>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</si>
  <si>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</si>
  <si>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</si>
  <si>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</si>
  <si>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</si>
  <si>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</si>
  <si>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</si>
  <si>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</si>
  <si>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</si>
  <si>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</si>
  <si>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</si>
  <si>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</si>
  <si>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</si>
  <si>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</si>
  <si>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</si>
  <si>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</si>
  <si>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</si>
  <si>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</si>
  <si>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</si>
  <si>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</si>
  <si>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</si>
  <si>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</si>
  <si>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</si>
  <si>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</si>
  <si>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</si>
  <si>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</si>
  <si>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</si>
  <si>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</si>
  <si>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</si>
  <si>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</si>
  <si>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</si>
  <si>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</si>
  <si>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</si>
  <si>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</si>
  <si>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</si>
  <si>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</si>
  <si>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</si>
  <si>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 xml:space="preserve">Bezpečnost a veřejný pořádek </t>
  </si>
  <si>
    <t>VÝDAJE ORJ  90 CELKEM</t>
  </si>
  <si>
    <t>Stavební úřad</t>
  </si>
  <si>
    <t>Činnost místní správy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</si>
  <si>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</si>
  <si>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</si>
  <si>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</si>
  <si>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</si>
  <si>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VÝDAJE ORJ 110  CELKEM</t>
  </si>
  <si>
    <t>Pitná voda (opravy a udržování,nákup ost. služeb)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</si>
  <si>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</si>
  <si>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</si>
  <si>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</si>
  <si>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</si>
  <si>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</si>
  <si>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</si>
  <si>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Ostatní činnosti jinde nezařazené</t>
  </si>
  <si>
    <t>CELKEM VÝDAJE MĚSTA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</si>
  <si>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</si>
  <si>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</si>
  <si>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</si>
  <si>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</si>
  <si>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</si>
  <si>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</si>
  <si>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</si>
  <si>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</si>
  <si>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Přijaté nekapitálové příspěvky-Ost. čin. ve zdravotnictví</t>
  </si>
  <si>
    <t>Přijaté nekapitálové příspěvky-Sport. zař. v majetku obce (Olympia)</t>
  </si>
  <si>
    <t>Úhr.za dobývání nerostů-změna rozp.skladby (do r.2016 § 2119 pol. 2343)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</si>
  <si>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</si>
  <si>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</si>
  <si>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</si>
  <si>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</si>
  <si>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Sankční poplatky-Ostat. záležitosti v dopravě</t>
  </si>
  <si>
    <t>Ostatní nedaňové příjmy jinde nezařazené-Činnost místní správy</t>
  </si>
  <si>
    <t>Přijaté sankční poplatky - Činnost vnitřní správy</t>
  </si>
  <si>
    <t>Přijaté nekapitálové příspěvky - Činnost místní správy</t>
  </si>
  <si>
    <t>Příjmy z pronájmu ostatních nemovitostí - Činnost místní správy</t>
  </si>
  <si>
    <t>Přijaté nekapitálové příspěvky a náhrady - Činnost místní správy</t>
  </si>
  <si>
    <t>Příjmy z poskytovaných služeb - místní relace - Činnost místní správy</t>
  </si>
  <si>
    <t xml:space="preserve">Ostat. neinv. přij. transfery ze SR - Asistent prev. krim. </t>
  </si>
  <si>
    <t xml:space="preserve">Ostat. neinv. přij. transfery ze SR - </t>
  </si>
  <si>
    <t>Ostat. invest. přij. transf. ze SR - Rozšíření MKDS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</si>
  <si>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</si>
  <si>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</si>
  <si>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</si>
  <si>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</si>
  <si>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</si>
  <si>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</si>
  <si>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</si>
  <si>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</si>
  <si>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</si>
  <si>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</si>
  <si>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</si>
  <si>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</si>
  <si>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</si>
  <si>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</si>
  <si>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</si>
  <si>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</si>
  <si>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</si>
  <si>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</si>
  <si>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</si>
  <si>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</si>
  <si>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</si>
  <si>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</si>
  <si>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</si>
  <si>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</si>
  <si>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</si>
  <si>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</si>
  <si>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</si>
  <si>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</si>
  <si>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</si>
  <si>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</si>
  <si>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Příjmy z poskytování služeb a výrobků-Komunální služby (WC)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</si>
  <si>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</si>
  <si>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</si>
  <si>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</si>
  <si>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</si>
  <si>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</si>
  <si>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</si>
  <si>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</si>
  <si>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</si>
  <si>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</si>
  <si>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</si>
  <si>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</si>
  <si>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</si>
  <si>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</si>
  <si>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</si>
  <si>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>Komunální služby a územní rozvoj j. n.(Tereza-Středisko údržby maj.)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</si>
  <si>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</si>
  <si>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</si>
  <si>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</si>
  <si>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</si>
  <si>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</si>
  <si>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</si>
  <si>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</si>
  <si>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</si>
  <si>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</si>
  <si>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Činnost místní správy - zálohy vedlejším příjmovým pokladnám</t>
  </si>
  <si>
    <t>Prevence kriminality - projekty APK ,Domovník,SAB,MKDS</t>
  </si>
  <si>
    <t>Čin. míst. správy-poskyt. záloha hlavní pokladně (k poslednímu dni roku =  0)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</si>
  <si>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</si>
  <si>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</si>
  <si>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</si>
  <si>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Neinv. přij. transfery od krajů - Poskyt. sociál. služeb</t>
  </si>
  <si>
    <t>Přijaté pojistné náhrady - Záležitosti pozemních komunikací</t>
  </si>
  <si>
    <t>Krajský úřad JmK Brno - neinves. nedávkové transfery</t>
  </si>
  <si>
    <t>Odvod z loterií apod. her kromě z VHP</t>
  </si>
  <si>
    <t>ost. služby a činnosti v oblasti soc. péče</t>
  </si>
  <si>
    <t>Sociální rehabilitace</t>
  </si>
  <si>
    <t>Krizová pomoc</t>
  </si>
  <si>
    <t>Azyl. Domy, nízkoprahová denní centra a noclehárny</t>
  </si>
  <si>
    <t>Teréní programy</t>
  </si>
  <si>
    <t>Sankční poplatky přijaté od jiných subjektů - činnost místní správy</t>
  </si>
  <si>
    <t>Účelové dotace na kulturní akce (aktivity)</t>
  </si>
  <si>
    <t>Ostat. neinv. přij. transfery ze SR - Domovníci</t>
  </si>
  <si>
    <t>Využití volného času dětí a mládeže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</si>
  <si>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</si>
  <si>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</si>
  <si>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</si>
  <si>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</si>
  <si>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</si>
  <si>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</si>
  <si>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</si>
  <si>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</si>
  <si>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</si>
  <si>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</si>
  <si>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</si>
  <si>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Volby do parlamentu ČR</t>
  </si>
  <si>
    <t>Azyl. domy, nízkoprahové denní centra a noclehárny</t>
  </si>
  <si>
    <t>Neidentifikované příjmy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</si>
  <si>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</si>
  <si>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</si>
  <si>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</si>
  <si>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</si>
  <si>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ROZPOČET  VÝDAJŮ  NA  ROK  2018</t>
  </si>
  <si>
    <t>Ostatní nedaňové příjmy jinde  nezařazené</t>
  </si>
  <si>
    <t>Neinv. přij. transfery z kraje</t>
  </si>
  <si>
    <t>Sankční platby přijaté od jin. subj. -ost. správa v prům.,obch., stav. a službách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</si>
  <si>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</si>
  <si>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</si>
  <si>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</si>
  <si>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</si>
  <si>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Ostat. neinv. přij. transfery ze SR - Prevence kriminality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</si>
  <si>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</si>
  <si>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</si>
  <si>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</si>
  <si>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</si>
  <si>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</si>
  <si>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</si>
  <si>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Ostatní správa v prům.,obch., stav. a službách</t>
  </si>
  <si>
    <t>Dopravní oblužnost - zajišťování autobusů</t>
  </si>
  <si>
    <t>Monitoring ochrany ovzduší</t>
  </si>
  <si>
    <t>Sankční poplatky-Ostat. záležitosti pozemních komunikací</t>
  </si>
  <si>
    <t>Ost. výdaje související se soc. poradenstvím</t>
  </si>
  <si>
    <t>Příjmy z prodeje ost. hmotného dlouhodobého majetku - Činnost místní správy</t>
  </si>
  <si>
    <t>Sociálně-právní ochrana dětí</t>
  </si>
  <si>
    <t>Účelové dotace na rozvoj inf. sítě veřejných knih.</t>
  </si>
  <si>
    <t>Odvody příspěvkovým organizacím - Domov seniorů</t>
  </si>
  <si>
    <t>Úpravy drobných vodních toků</t>
  </si>
  <si>
    <t>Mateřské školy</t>
  </si>
  <si>
    <t>Ostatní přijaté vratky transferů- ZŠ Kupkova1</t>
  </si>
  <si>
    <t>Přijaté nekapitálové příspěvky - Ost. správa v prům., obch.,stav. a službách</t>
  </si>
  <si>
    <t xml:space="preserve">Cestovní ruch  </t>
  </si>
  <si>
    <t>Přijaté nekapitál. přísp. a náhrady - Domov seniorů</t>
  </si>
  <si>
    <t>Přijaté dary na pořízení dlouhodobého maj.  - Památník svornosti</t>
  </si>
  <si>
    <t>Neinv. přij.transf. od krajů - čistota cyklostezek</t>
  </si>
  <si>
    <t>Neinv. přij.transf. od krajů - Zdravé město Břeclav</t>
  </si>
  <si>
    <t>Neinv. přij.transf. od krajů - Environmentální rok v Břeclavi</t>
  </si>
  <si>
    <t>Sankční platby přijaté od jiných subjektů - silnice, propadlá jistina</t>
  </si>
  <si>
    <t>Přijaté nekapitál. přísp. a náhrady - silnice - el. energie</t>
  </si>
  <si>
    <t>Příjmy z poskyt. služeb a výrobků - reklama na akcích Zdravého města</t>
  </si>
  <si>
    <t>Přijaté nekapitál. přísp. a náhrady - využív. a zneškod. komun. odpadů</t>
  </si>
  <si>
    <t>Přijaté nekapitál. přísp. a náhrady - zeleň - el. energie</t>
  </si>
  <si>
    <t>Přijaté nekapitál. přísp. a náhrady - veřejné osvětlení - el. energie</t>
  </si>
  <si>
    <t>Přijaté neinvestiční dary - prodej hraček</t>
  </si>
  <si>
    <t>Ostatní neinvestiční transfery ze SR - Boží muka, Charvátská Nová Ves</t>
  </si>
  <si>
    <t>Ostatní neinvestiční transfery ze SR - Parkovací dům pro kola - výdaj SR</t>
  </si>
  <si>
    <t>Ostat. Investiční transfery ze SR - Parkovací dům pro kola - výdaj SR</t>
  </si>
  <si>
    <t>Ostat. Investiční transfery ze SR - Parkovací dům pro kola - výdaj EU</t>
  </si>
  <si>
    <t>Ostatní neinvestiční transfery ze SR - Parkovací dům pro kola - výdaj EU</t>
  </si>
  <si>
    <t>Investiční přijaté transfery ze státních fondů - Na Pěšině, Herbenova</t>
  </si>
  <si>
    <t>Investiční přijaté transfery ze státních fondů - Přírodní zahrada MŠ Kpt. Nálepky</t>
  </si>
  <si>
    <t>Investiční přijaté transfery od mezinárodních institucí - Památník svornosti</t>
  </si>
  <si>
    <t>Neinvestiční transfery od mezinárodních institucí - Památník svornosti</t>
  </si>
  <si>
    <t>Neinvestiční transfery ze státních fondů - Englická alej</t>
  </si>
  <si>
    <t>Kanalizace, odpadní vody</t>
  </si>
  <si>
    <t>Příjmy z prodeje akcií</t>
  </si>
  <si>
    <t>Výkon soc. práce</t>
  </si>
  <si>
    <t>Přijatý  neinvestiční transfer -Komplex.podpora začleň.města</t>
  </si>
  <si>
    <t>VÝDAJE ORJ 10  CELKEM</t>
  </si>
  <si>
    <t>VÝDAJE ORJ 100 CELKEM</t>
  </si>
  <si>
    <t>Celkem ORJ 120</t>
  </si>
  <si>
    <t>PŘÍJMY ORJ 10 CELKEM</t>
  </si>
  <si>
    <t>Ost. Inv. transfery přijaté ze SR - prevence kriminality - MKDS</t>
  </si>
  <si>
    <t>TECHNICKÉ SLUŽBY - organizační složka</t>
  </si>
  <si>
    <t>ODBOR SPRÁVNÍCH ČINNOSTÍ</t>
  </si>
  <si>
    <t>ODBOR STAVEBNÍHO ŘÁDU,ÚZEMNÍHO PLÁNOVÁNÍ A ŽIVOTNÍHO PROSTŘEDÍ</t>
  </si>
  <si>
    <t xml:space="preserve">% </t>
  </si>
  <si>
    <t>čerpání</t>
  </si>
  <si>
    <t>1-3/2019</t>
  </si>
  <si>
    <t xml:space="preserve">                                                ROZPOČET PŘÍJMŮ NA ROK 2019</t>
  </si>
  <si>
    <t xml:space="preserve">ROZPOČET VÝDAJŮ NA ROK 2019 </t>
  </si>
  <si>
    <t>Město: Břeclav</t>
  </si>
  <si>
    <t>v tis. Kč</t>
  </si>
  <si>
    <t>TEXT</t>
  </si>
  <si>
    <t>Rozpočet schválený</t>
  </si>
  <si>
    <t>Rozpočet upravený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</si>
  <si>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</si>
  <si>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</si>
  <si>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</si>
  <si>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</si>
  <si>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</si>
  <si>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</si>
  <si>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</si>
  <si>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</si>
  <si>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</si>
  <si>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</si>
  <si>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</si>
  <si>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</si>
  <si>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</si>
  <si>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</si>
  <si>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</si>
  <si>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</si>
  <si>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Krátkodobý termínovaný vklad</t>
  </si>
  <si>
    <t>Přijaté nekapitál. přísp. a náhrady - silnice</t>
  </si>
  <si>
    <t>Ostat. neinv. přij. transfery  - ,,Systém řízení kvality"</t>
  </si>
  <si>
    <t>Ostat. neinv. přij. transfery - ,,Kontrolní systém města Břeclavi"</t>
  </si>
  <si>
    <t>Odvody příspěvkovým organizacím - Základní školy</t>
  </si>
  <si>
    <t>Ost. činnosti j. n. - neidentifikovatelné příjmy</t>
  </si>
  <si>
    <t>%</t>
  </si>
  <si>
    <t>1-3/2018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</si>
  <si>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</si>
  <si>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</si>
  <si>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</si>
  <si>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Ostatní nedaňové příjmy jinde nezařazené - platba kartou</t>
  </si>
  <si>
    <t>PŘÍJMY ORJ 8888 a 9999 CELKEM</t>
  </si>
  <si>
    <t>Rozpočtová rezerva města (OEK)</t>
  </si>
  <si>
    <t xml:space="preserve">                    Tabulka doplňujících ukazatelů za období 3/2019</t>
  </si>
  <si>
    <t>Přijaté nekapitálové příspěvky - JSDH (požární ochrana)</t>
  </si>
  <si>
    <t>Daň z příjmu fyz. osob placená plátci (ze závislé činnosti)</t>
  </si>
  <si>
    <t>Daň z příjmu fyz. osob placená poplatníky</t>
  </si>
  <si>
    <t>Daň z příjmu fyz. osob vybíraná srážkou (podle zvl. sazby)</t>
  </si>
  <si>
    <t xml:space="preserve">Daň z hazardních her </t>
  </si>
  <si>
    <t>Ost. neinvest. přij. transfery ze SR - OPZ VPP</t>
  </si>
  <si>
    <t>Ostatní investiční transfery ze SR - Domov seniorů, přístavba kuchyně</t>
  </si>
  <si>
    <t>Komunální služby a územní rozvoj j.n.</t>
  </si>
  <si>
    <t>Ostatní činnosti j. n. - ost. neinv. výdaje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</si>
  <si>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</si>
  <si>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</si>
  <si>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</si>
  <si>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</si>
  <si>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</si>
  <si>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</si>
  <si>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</si>
  <si>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</si>
  <si>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Schválený rozpočet -  nespecifikované rezervy odd. PO (ZŠ Slovácká)</t>
  </si>
  <si>
    <t>dary obyvatelstvu (zajištění nezbytných bytových potřeb z důvodu požáru - RM č.7)</t>
  </si>
  <si>
    <t>030 OKT</t>
  </si>
  <si>
    <t>projekt ,, Příběhy našich sousedů (RM č. 8)</t>
  </si>
  <si>
    <t>doplatek za el. energii Cyklověž + zálohy na el. energii</t>
  </si>
  <si>
    <t>090 MP</t>
  </si>
  <si>
    <t>Stav k 31.3.2019</t>
  </si>
  <si>
    <t>Dosud neprovedené změny rozpočtu - rezervováno</t>
  </si>
  <si>
    <t>ZAPOJENÍ PROSTŘEDKŮ TŘ. 8 - FINANCOVÁNÍ (pol. 8115 u ORJ 110 OEK)</t>
  </si>
  <si>
    <t xml:space="preserve">    (v tis. Kč)</t>
  </si>
  <si>
    <t>Poznámka</t>
  </si>
  <si>
    <t xml:space="preserve">Schválený rozpočet 2019 - změna stavu peněž. prostř. na bank. účtech - zapojení do rozpočtu </t>
  </si>
  <si>
    <t>1.</t>
  </si>
  <si>
    <t>Nedofinancované akce r. 2018</t>
  </si>
  <si>
    <t>120 OM</t>
  </si>
  <si>
    <t>Finanční vypořádání - vratky nevyčerpané prostř. na volbu prezidenta ČR, zastupitelstva obcí a Senátu PČR</t>
  </si>
  <si>
    <t>Finanční vypořádání - vratky nevyčerpané prostř. na projekt ,,Zdravé město"</t>
  </si>
  <si>
    <t>Navýšení rozpočtu u příjmu Souhrnný dotační vztah k SR (příspěvek na výkon st. správy pro r. 2019)</t>
  </si>
  <si>
    <t xml:space="preserve">schválený rozpočet města 41 223 tis., závazný ukazatel JmK 44 026,30 tis., rozdíl dorozpočtován a o tuto </t>
  </si>
  <si>
    <t>částku navýšen rozpočet tř. 8 - financování u OEK</t>
  </si>
  <si>
    <t>Nevyčerpané účelové prostředky z r. 2018 projekt ,,Komplexní podpora soc. začleňování města Břeclavi"</t>
  </si>
  <si>
    <t>050 OSVŠ</t>
  </si>
  <si>
    <t>Nákup vozidla pro organizační složku Technické služby</t>
  </si>
  <si>
    <t>010 TS</t>
  </si>
  <si>
    <t>Fin. dar (JmK) na zajištění provozu ubytovny,( v r. 2018 nebylo čerpáno a nebylo zahrnuto do rozpočtu)</t>
  </si>
  <si>
    <t>Navýšení roz. na pol. výpočetní tech.a DHDM pro MP</t>
  </si>
  <si>
    <t>Navýšení roz. na pol. el. energie - doplatek za el. energii</t>
  </si>
  <si>
    <t>Vyúčtování dotace na projekt  ,,Systém řízení kvality" (čerpáno v r. 2018, dotace zaslána na účet v r. 2019)</t>
  </si>
  <si>
    <t>Navýšení rozpočtu na pol. termínovaný vklad (pol. 8118)</t>
  </si>
  <si>
    <t>projekt ,,Prevence kriminality" podíl města (modernizace MKDS, TagBust, forenzní značení kol)</t>
  </si>
  <si>
    <t xml:space="preserve">oprava zadního vchodu na T.G.M. 10 </t>
  </si>
  <si>
    <t xml:space="preserve"> </t>
  </si>
  <si>
    <t>Pasport vybraných rozvahových a výsledovkových položek - HODNOCENÍ - rok 2019 - aktualizace k 31.3.2019</t>
  </si>
  <si>
    <t xml:space="preserve">Příspěvková organizace:   </t>
  </si>
  <si>
    <t>108 Městské muzeum a galerie Břeclav, příspěvková organizace</t>
  </si>
  <si>
    <t>v  tisicích Kč, bez des.míst</t>
  </si>
  <si>
    <t>Účet</t>
  </si>
  <si>
    <t>Schvál. R.</t>
  </si>
  <si>
    <t>Uprav. R.</t>
  </si>
  <si>
    <t>měsíc</t>
  </si>
  <si>
    <t>r. 2019</t>
  </si>
  <si>
    <t>Plnění</t>
  </si>
  <si>
    <t xml:space="preserve">Závěrka </t>
  </si>
  <si>
    <t>Závěrka</t>
  </si>
  <si>
    <t>r. 2018</t>
  </si>
  <si>
    <t>březen</t>
  </si>
  <si>
    <t>červen</t>
  </si>
  <si>
    <t>září</t>
  </si>
  <si>
    <t>prosinec</t>
  </si>
  <si>
    <t>celkem</t>
  </si>
  <si>
    <t>roční v %</t>
  </si>
  <si>
    <t>k 30.06.2019</t>
  </si>
  <si>
    <t>k 30.09.2019</t>
  </si>
  <si>
    <t>k 31.12.2019</t>
  </si>
  <si>
    <t>Počet pracovníků - fyzický stav</t>
  </si>
  <si>
    <t>x</t>
  </si>
  <si>
    <t>Počet pracovníků - přepočtený stav</t>
  </si>
  <si>
    <t>Dlouhodobý hmotný a nehm.majetek</t>
  </si>
  <si>
    <t>01xa02x</t>
  </si>
  <si>
    <t>Oprávky k DHM a NHM</t>
  </si>
  <si>
    <t>07xa08x</t>
  </si>
  <si>
    <t>Zásoby</t>
  </si>
  <si>
    <t>1xx</t>
  </si>
  <si>
    <t>Pohledávky</t>
  </si>
  <si>
    <t>Finanční majetek</t>
  </si>
  <si>
    <t>2xx</t>
  </si>
  <si>
    <t>AKTIVA CELKEM</t>
  </si>
  <si>
    <t>Jmění</t>
  </si>
  <si>
    <t>Fondy</t>
  </si>
  <si>
    <t>41x</t>
  </si>
  <si>
    <t>Dlouhodobé závazky</t>
  </si>
  <si>
    <t>Krátkodobé závazky</t>
  </si>
  <si>
    <t>Bankovní úvěry</t>
  </si>
  <si>
    <t>Dotace a výpomoci celkem</t>
  </si>
  <si>
    <t xml:space="preserve">      z toho z rozpočtu ÚSC - investiční</t>
  </si>
  <si>
    <t xml:space="preserve">      z toho z rozpočtu ÚSC - provozní</t>
  </si>
  <si>
    <t>Spotřeba materiálu</t>
  </si>
  <si>
    <t>Spotřeba energií</t>
  </si>
  <si>
    <t>Prodané zboží</t>
  </si>
  <si>
    <t>Opravy a udržování</t>
  </si>
  <si>
    <t>Ostatní služby</t>
  </si>
  <si>
    <t xml:space="preserve">Mzdové náklady </t>
  </si>
  <si>
    <t>Zákonné a ostatní odvody</t>
  </si>
  <si>
    <t>524-8</t>
  </si>
  <si>
    <t>Odpis pohledávek</t>
  </si>
  <si>
    <t>Odpisy dlouhodobého majetku</t>
  </si>
  <si>
    <t>Ostatní náklady</t>
  </si>
  <si>
    <t>5xx</t>
  </si>
  <si>
    <t xml:space="preserve">Náklady celkem </t>
  </si>
  <si>
    <t>Tržby za vlastní výrobky</t>
  </si>
  <si>
    <t>Tržby z prodeje služeb</t>
  </si>
  <si>
    <t>Tržby za prodané zboží</t>
  </si>
  <si>
    <t>Provozní dotace</t>
  </si>
  <si>
    <t>67x</t>
  </si>
  <si>
    <t>Ostatní výnosy</t>
  </si>
  <si>
    <t>6xx</t>
  </si>
  <si>
    <t>Výnosy celkem (ÚT 6)</t>
  </si>
  <si>
    <t>Výnosy bez dotací</t>
  </si>
  <si>
    <t>Hospodářský výsledek</t>
  </si>
  <si>
    <t>Modifikovaný HV</t>
  </si>
  <si>
    <t xml:space="preserve">Postup vyplnění:  </t>
  </si>
  <si>
    <t>Vyplnit sloupec březen (měsíc 1-3),  červen  (měsíc 4-6), září (měsíc 7-9), prosinec (měsíc 10-12). Zelené buňky nevyplňovat, jsou zavzorcované, vypočte se samo.</t>
  </si>
  <si>
    <t xml:space="preserve">Vyplnit také počty pracovníků - fyzický i přepočtený stav </t>
  </si>
  <si>
    <t>Vypracovat stručný komentář mimořádných vlivů, pohledávek a závazků majících podstatný vliv na průběžné hospodaření.</t>
  </si>
  <si>
    <t xml:space="preserve">Zpracovala: Ing. Naděžda Lupačová, </t>
  </si>
  <si>
    <t>Schválil: Ing. Petr Dlouhý</t>
  </si>
  <si>
    <t>Pasport vybraných rozvahových a výsledovkových položek - HODNOCENÍ - rok 2019</t>
  </si>
  <si>
    <t>216 Městská knihovna Břeclav, příspěvková organizace</t>
  </si>
  <si>
    <t>r.2019</t>
  </si>
  <si>
    <t>r.2018</t>
  </si>
  <si>
    <t>k 30.6.</t>
  </si>
  <si>
    <t>k 30.9.</t>
  </si>
  <si>
    <t>k 31.12.</t>
  </si>
  <si>
    <t>Počet pracovníků- fyzický stav</t>
  </si>
  <si>
    <t>Počet pracovníků- přepočtený stav</t>
  </si>
  <si>
    <t>Dlouhodobý hmotný majetek (DHM)</t>
  </si>
  <si>
    <t>02x</t>
  </si>
  <si>
    <t>Oprávky k DHM</t>
  </si>
  <si>
    <t>08x</t>
  </si>
  <si>
    <t>Zpracoval:  Klučková Iveta</t>
  </si>
  <si>
    <t>Schválil:   Mgr. Marek Uhlíř</t>
  </si>
  <si>
    <t xml:space="preserve"> 226 Tereza Břeclav, příspěvková organizace</t>
  </si>
  <si>
    <t xml:space="preserve">Zpracoval: </t>
  </si>
  <si>
    <t>Schválil:</t>
  </si>
  <si>
    <t>Pasport vybraných rozvahových a výsledkových položek - HODNOCENÍ - rok 2019</t>
  </si>
  <si>
    <t>227 Domov seniorů Břeclav, příspěvková organizace</t>
  </si>
  <si>
    <t>Zpracoval:  Ing. Pardovská M.</t>
  </si>
  <si>
    <t>Schválil: PhDr. Malinkovič D.</t>
  </si>
  <si>
    <t xml:space="preserve">  </t>
  </si>
  <si>
    <t xml:space="preserve"> 4002 Mateřská škola Břeclav, Břetislavova 6, příspěvková organizace</t>
  </si>
  <si>
    <t>r.20xx</t>
  </si>
  <si>
    <t>20xx</t>
  </si>
  <si>
    <t>Zpracoval: Veronika Třetinová za firmu Pets-Hajdinová, s.r.o.</t>
  </si>
  <si>
    <t xml:space="preserve">Schválil:  Lenka Čudová 15. 4. 2019 </t>
  </si>
  <si>
    <t>4004 Mateřská škola Břeclav, Hřbitovní 8, příspěvková organizace</t>
  </si>
  <si>
    <t>Zpracoval: Trněná</t>
  </si>
  <si>
    <t xml:space="preserve">Schválil: Mgr Jitka Kocábová </t>
  </si>
  <si>
    <t>4005 Mateřská škola Břeclav, Na Valtické 727, příspěvková organizace</t>
  </si>
  <si>
    <t>4007 Mateřská škola Břeclav, U Splavu 2765, příspěvková organizace</t>
  </si>
  <si>
    <t>Mzdové náklady</t>
  </si>
  <si>
    <t>Náklady celkem</t>
  </si>
  <si>
    <t>Vyplnit také počty pracovníků - fyzický i přepočtený stav</t>
  </si>
  <si>
    <t>Zpracoval:   Krejčiříková, Olejníková</t>
  </si>
  <si>
    <t>Schválil:  Krutišová</t>
  </si>
  <si>
    <t>4010 Mateřská škola Břeclav, Okružní 7, příspěvková organizace</t>
  </si>
  <si>
    <r>
      <rPr>
        <b/>
        <sz val="10"/>
        <rFont val="Arial CE"/>
        <family val="2"/>
        <charset val="238"/>
      </rPr>
      <t xml:space="preserve">Komentář: </t>
    </r>
    <r>
      <rPr>
        <sz val="10"/>
        <rFont val="Arial CE"/>
        <family val="2"/>
        <charset val="238"/>
      </rPr>
      <t xml:space="preserve"> V řádku "Jmění" je součet účtu 401 - Změní účetní jednotky ve výši 262 tis. a účetu 408 - Opravy přecházejících účetních období ve výši -47 tis. Kč</t>
    </r>
  </si>
  <si>
    <t>Zpracovala: Ing. Markéta Hladká, 15.04.2019</t>
  </si>
  <si>
    <t>Schválila: Mgr. Zdeňka Stanická</t>
  </si>
  <si>
    <t>4011 Mateřská škola Břeclav, Osvobození 1, příspěvková organizace</t>
  </si>
  <si>
    <t>Zpracovala: Ing. Markéta Hladká, dne 15.4.2019</t>
  </si>
  <si>
    <t>Schválila: Bc. Eva Čevelová</t>
  </si>
  <si>
    <t>4204 Základní škola Břeclav, Komenského 2, příspěvková organizace</t>
  </si>
  <si>
    <t>Zpracoval: Úprková Denisa</t>
  </si>
  <si>
    <t>Schválil: Mgr. Polanská Yveta</t>
  </si>
  <si>
    <t>4205 Základní škola a Mateřská škola Břeclav, Kpt. Nálepky 7, příspěvková organizace</t>
  </si>
  <si>
    <t>Zpracoval: Ing. Olga Rajnochová</t>
  </si>
  <si>
    <t>Schválil: Mgr. Jitka Šaierová</t>
  </si>
  <si>
    <t>4206 Základní škola a Mateřská škola Břeclav, Kupkova 1, příspěvková organizace</t>
  </si>
  <si>
    <t>Komentář k úpravě rozpočtu:</t>
  </si>
  <si>
    <t>Odpisy dlouhodobého majetku byly změněny oproti plánovanému rozpočtu v souladu s odsouhlaseným plánem odpisů DHM.</t>
  </si>
  <si>
    <t xml:space="preserve">Dále došlo ke změně rozpočtu v položkách mzdových nákladů a zákonných a ostatních odvodů v souladu se schváleným rozpočtem Krajského úřadu Jihomoravskéh kraje  a rozpočtovými změnami </t>
  </si>
  <si>
    <t>č. 21 ze dne 29.1.2019, č. 82 ze dne 12.2.2019, č. 132 ze dne 12.3.2019 a č. 137 (ÚZ 33076) ze dne 12.3.2019 - vše viz. příloha k pasportu.</t>
  </si>
  <si>
    <t>Zpracoval:  Ing. Ilona Wozarová</t>
  </si>
  <si>
    <t>Schválil: PaedDr. Igor Huleja</t>
  </si>
  <si>
    <t>4207 Základní škola Břeclav, Na Valtické 31 A, příspěvková organizace</t>
  </si>
  <si>
    <t>Zpracoval: I. Frýbertová, ekonomka školy</t>
  </si>
  <si>
    <t>Schválil: Mgr. I. Hemalová, ředitelka školy</t>
  </si>
  <si>
    <t>4209 Základní škola Břeclav, Slovácká 40, příspěvková organizace</t>
  </si>
  <si>
    <t>Zpracoval:  Menšíková Jana</t>
  </si>
  <si>
    <t>Schválil: Mgr. Jobánková Iva</t>
  </si>
  <si>
    <t>4211 Základní škola Jana Noháče, Břeclav, Školní 16, příspěvková organizace</t>
  </si>
  <si>
    <t>Komentář:</t>
  </si>
  <si>
    <t>Schválila: Mgr.  Iva Karlínová</t>
  </si>
  <si>
    <t>Pasport vybraných rozvahových a výsledovkových položek - k 31.3.2019</t>
  </si>
  <si>
    <t>4306 Základní umělecká škola Břeclav, Křížkovského 4, příspěvková organizace</t>
  </si>
  <si>
    <t>Schválil: Radek Pudelka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</si>
</sst>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[$-405]General"/>
    <numFmt numFmtId="167" formatCode="[$-405]#,##0"/>
  </numFmts>
  <fonts count="7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Times New Roman CE"/>
      <family val="1"/>
      <charset val="238"/>
    </font>
    <font>
      <sz val="11"/>
      <name val="Times New Roman"/>
      <family val="1"/>
      <charset val="238"/>
    </font>
    <font>
      <b/>
      <sz val="13"/>
      <name val="Arial"/>
      <family val="2"/>
    </font>
    <font>
      <sz val="13"/>
      <name val="Arial"/>
      <family val="2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8"/>
      <name val="Arial CE"/>
      <family val="2"/>
      <charset val="238"/>
    </font>
    <font>
      <sz val="10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indexed="22"/>
      <name val="Arial CE"/>
      <family val="2"/>
      <charset val="238"/>
    </font>
    <font>
      <sz val="14"/>
      <name val="Arial CE"/>
      <family val="2"/>
      <charset val="238"/>
    </font>
    <font>
      <sz val="11"/>
      <color theme="1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u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8"/>
      <color indexed="81"/>
      <name val="Tahoma"/>
      <charset val="1"/>
    </font>
    <font>
      <sz val="8"/>
      <color indexed="81"/>
      <name val="Tahoma"/>
      <charset val="1"/>
    </font>
    <font>
      <sz val="11"/>
      <color indexed="8"/>
      <name val="Calibri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color theme="1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i/>
      <sz val="14"/>
      <name val="Arial"/>
      <family val="2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Arial CE"/>
      <charset val="238"/>
    </font>
    <font>
      <b/>
      <i/>
      <sz val="18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14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</borders>
  <cellStyleXfs count="14">
    <xf numFmtId="0" fontId="0" fillId="0" borderId="0"/>
    <xf numFmtId="0" fontId="7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 applyProtection="0"/>
    <xf numFmtId="0" fontId="1" fillId="0" borderId="0"/>
    <xf numFmtId="0" fontId="3" fillId="0" borderId="0"/>
    <xf numFmtId="0" fontId="58" fillId="0" borderId="0"/>
    <xf numFmtId="0" fontId="59" fillId="0" borderId="0"/>
    <xf numFmtId="166" fontId="60" fillId="0" borderId="0"/>
    <xf numFmtId="166" fontId="60" fillId="0" borderId="0"/>
    <xf numFmtId="166" fontId="61" fillId="0" borderId="0"/>
  </cellStyleXfs>
  <cellXfs count="1455">
    <xf numFmtId="0" fontId="0" fillId="0" borderId="0" xfId="0"/>
    <xf numFmtId="0" fontId="7" fillId="0" borderId="0" xfId="0" applyFont="1" applyFill="1"/>
    <xf numFmtId="0" fontId="8" fillId="0" borderId="0" xfId="0" applyFont="1" applyFill="1"/>
    <xf numFmtId="0" fontId="4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/>
    <xf numFmtId="0" fontId="9" fillId="0" borderId="0" xfId="0" applyFont="1" applyFill="1" applyBorder="1"/>
    <xf numFmtId="0" fontId="5" fillId="0" borderId="0" xfId="0" applyFont="1" applyFill="1" applyBorder="1"/>
    <xf numFmtId="0" fontId="9" fillId="0" borderId="10" xfId="0" applyFont="1" applyFill="1" applyBorder="1"/>
    <xf numFmtId="0" fontId="9" fillId="0" borderId="5" xfId="0" applyFont="1" applyFill="1" applyBorder="1"/>
    <xf numFmtId="0" fontId="9" fillId="0" borderId="11" xfId="0" applyFont="1" applyFill="1" applyBorder="1"/>
    <xf numFmtId="0" fontId="9" fillId="0" borderId="4" xfId="0" applyFont="1" applyFill="1" applyBorder="1"/>
    <xf numFmtId="0" fontId="9" fillId="0" borderId="9" xfId="0" applyFont="1" applyFill="1" applyBorder="1"/>
    <xf numFmtId="0" fontId="9" fillId="0" borderId="6" xfId="0" applyFont="1" applyFill="1" applyBorder="1"/>
    <xf numFmtId="0" fontId="9" fillId="0" borderId="13" xfId="0" applyFont="1" applyFill="1" applyBorder="1"/>
    <xf numFmtId="0" fontId="9" fillId="0" borderId="15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7" xfId="0" applyFont="1" applyFill="1" applyBorder="1"/>
    <xf numFmtId="0" fontId="5" fillId="0" borderId="9" xfId="0" applyFont="1" applyFill="1" applyBorder="1" applyAlignment="1">
      <alignment horizontal="center"/>
    </xf>
    <xf numFmtId="0" fontId="5" fillId="2" borderId="17" xfId="0" applyFont="1" applyFill="1" applyBorder="1"/>
    <xf numFmtId="0" fontId="5" fillId="2" borderId="16" xfId="0" applyFont="1" applyFill="1" applyBorder="1" applyAlignment="1">
      <alignment horizontal="center"/>
    </xf>
    <xf numFmtId="4" fontId="4" fillId="2" borderId="18" xfId="1" applyNumberFormat="1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5" fillId="0" borderId="10" xfId="0" applyFont="1" applyFill="1" applyBorder="1"/>
    <xf numFmtId="0" fontId="5" fillId="0" borderId="14" xfId="0" applyFont="1" applyFill="1" applyBorder="1"/>
    <xf numFmtId="0" fontId="5" fillId="0" borderId="14" xfId="0" applyFont="1" applyFill="1" applyBorder="1" applyAlignment="1">
      <alignment horizontal="center"/>
    </xf>
    <xf numFmtId="0" fontId="9" fillId="0" borderId="16" xfId="0" applyFont="1" applyFill="1" applyBorder="1"/>
    <xf numFmtId="0" fontId="9" fillId="0" borderId="14" xfId="0" applyFont="1" applyFill="1" applyBorder="1"/>
    <xf numFmtId="0" fontId="9" fillId="0" borderId="12" xfId="0" applyFont="1" applyFill="1" applyBorder="1"/>
    <xf numFmtId="0" fontId="5" fillId="0" borderId="9" xfId="0" applyFont="1" applyFill="1" applyBorder="1"/>
    <xf numFmtId="0" fontId="8" fillId="0" borderId="9" xfId="0" applyFont="1" applyFill="1" applyBorder="1"/>
    <xf numFmtId="0" fontId="8" fillId="0" borderId="4" xfId="0" applyFont="1" applyFill="1" applyBorder="1"/>
    <xf numFmtId="0" fontId="5" fillId="0" borderId="4" xfId="0" applyFont="1" applyFill="1" applyBorder="1"/>
    <xf numFmtId="0" fontId="9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20" xfId="0" applyFont="1" applyFill="1" applyBorder="1"/>
    <xf numFmtId="0" fontId="9" fillId="0" borderId="20" xfId="0" applyFont="1" applyFill="1" applyBorder="1"/>
    <xf numFmtId="0" fontId="8" fillId="0" borderId="9" xfId="1" applyFont="1" applyFill="1" applyBorder="1" applyAlignment="1">
      <alignment horizontal="left"/>
    </xf>
    <xf numFmtId="0" fontId="9" fillId="0" borderId="9" xfId="0" applyFont="1" applyFill="1" applyBorder="1" applyAlignment="1">
      <alignment horizontal="right"/>
    </xf>
    <xf numFmtId="0" fontId="9" fillId="0" borderId="4" xfId="0" applyFont="1" applyFill="1" applyBorder="1" applyAlignment="1">
      <alignment horizontal="right"/>
    </xf>
    <xf numFmtId="0" fontId="8" fillId="0" borderId="12" xfId="1" applyFont="1" applyFill="1" applyBorder="1" applyAlignment="1">
      <alignment horizontal="right"/>
    </xf>
    <xf numFmtId="0" fontId="8" fillId="0" borderId="15" xfId="1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8" fillId="0" borderId="14" xfId="0" applyFont="1" applyFill="1" applyBorder="1"/>
    <xf numFmtId="0" fontId="8" fillId="0" borderId="14" xfId="0" applyFont="1" applyFill="1" applyBorder="1" applyAlignment="1">
      <alignment horizontal="right"/>
    </xf>
    <xf numFmtId="0" fontId="11" fillId="0" borderId="0" xfId="0" applyFont="1" applyFill="1"/>
    <xf numFmtId="0" fontId="12" fillId="0" borderId="0" xfId="0" applyFont="1" applyFill="1" applyAlignment="1">
      <alignment horizontal="left"/>
    </xf>
    <xf numFmtId="0" fontId="13" fillId="0" borderId="0" xfId="0" applyFont="1" applyFill="1"/>
    <xf numFmtId="0" fontId="14" fillId="0" borderId="0" xfId="0" applyFont="1" applyFill="1"/>
    <xf numFmtId="0" fontId="9" fillId="0" borderId="9" xfId="0" applyFont="1" applyFill="1" applyBorder="1" applyAlignment="1">
      <alignment wrapText="1"/>
    </xf>
    <xf numFmtId="4" fontId="9" fillId="3" borderId="9" xfId="0" applyNumberFormat="1" applyFont="1" applyFill="1" applyBorder="1"/>
    <xf numFmtId="0" fontId="8" fillId="3" borderId="0" xfId="0" applyFont="1" applyFill="1"/>
    <xf numFmtId="4" fontId="8" fillId="3" borderId="14" xfId="0" applyNumberFormat="1" applyFont="1" applyFill="1" applyBorder="1"/>
    <xf numFmtId="4" fontId="8" fillId="3" borderId="9" xfId="0" applyNumberFormat="1" applyFont="1" applyFill="1" applyBorder="1"/>
    <xf numFmtId="4" fontId="8" fillId="3" borderId="12" xfId="0" applyNumberFormat="1" applyFont="1" applyFill="1" applyBorder="1"/>
    <xf numFmtId="4" fontId="9" fillId="3" borderId="12" xfId="0" applyNumberFormat="1" applyFont="1" applyFill="1" applyBorder="1"/>
    <xf numFmtId="4" fontId="8" fillId="3" borderId="0" xfId="0" applyNumberFormat="1" applyFont="1" applyFill="1" applyBorder="1"/>
    <xf numFmtId="0" fontId="8" fillId="3" borderId="9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9" fillId="3" borderId="9" xfId="0" applyFont="1" applyFill="1" applyBorder="1"/>
    <xf numFmtId="0" fontId="8" fillId="3" borderId="9" xfId="0" applyFont="1" applyFill="1" applyBorder="1"/>
    <xf numFmtId="0" fontId="8" fillId="0" borderId="0" xfId="0" applyFont="1" applyFill="1" applyAlignment="1">
      <alignment horizontal="right"/>
    </xf>
    <xf numFmtId="0" fontId="3" fillId="0" borderId="0" xfId="0" applyFont="1" applyFill="1"/>
    <xf numFmtId="4" fontId="3" fillId="3" borderId="0" xfId="0" applyNumberFormat="1" applyFont="1" applyFill="1"/>
    <xf numFmtId="0" fontId="3" fillId="3" borderId="0" xfId="0" applyFont="1" applyFill="1"/>
    <xf numFmtId="0" fontId="16" fillId="3" borderId="0" xfId="0" applyFont="1" applyFill="1"/>
    <xf numFmtId="0" fontId="11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 applyAlignment="1"/>
    <xf numFmtId="0" fontId="8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/>
    <xf numFmtId="0" fontId="8" fillId="3" borderId="3" xfId="0" applyFont="1" applyFill="1" applyBorder="1"/>
    <xf numFmtId="0" fontId="8" fillId="3" borderId="14" xfId="0" applyFont="1" applyFill="1" applyBorder="1"/>
    <xf numFmtId="0" fontId="8" fillId="3" borderId="11" xfId="0" applyFont="1" applyFill="1" applyBorder="1"/>
    <xf numFmtId="0" fontId="8" fillId="3" borderId="15" xfId="0" applyFont="1" applyFill="1" applyBorder="1"/>
    <xf numFmtId="0" fontId="8" fillId="3" borderId="12" xfId="0" applyFont="1" applyFill="1" applyBorder="1" applyAlignment="1">
      <alignment horizontal="center"/>
    </xf>
    <xf numFmtId="0" fontId="8" fillId="3" borderId="12" xfId="0" applyFont="1" applyFill="1" applyBorder="1"/>
    <xf numFmtId="0" fontId="8" fillId="3" borderId="20" xfId="0" applyFont="1" applyFill="1" applyBorder="1"/>
    <xf numFmtId="0" fontId="8" fillId="3" borderId="2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4" fontId="8" fillId="3" borderId="21" xfId="0" applyNumberFormat="1" applyFont="1" applyFill="1" applyBorder="1"/>
    <xf numFmtId="4" fontId="6" fillId="3" borderId="0" xfId="0" applyNumberFormat="1" applyFont="1" applyFill="1"/>
    <xf numFmtId="0" fontId="8" fillId="0" borderId="12" xfId="0" applyFont="1" applyFill="1" applyBorder="1"/>
    <xf numFmtId="0" fontId="4" fillId="3" borderId="9" xfId="0" applyFont="1" applyFill="1" applyBorder="1"/>
    <xf numFmtId="4" fontId="4" fillId="3" borderId="20" xfId="0" applyNumberFormat="1" applyFont="1" applyFill="1" applyBorder="1"/>
    <xf numFmtId="0" fontId="8" fillId="3" borderId="4" xfId="0" applyFont="1" applyFill="1" applyBorder="1" applyAlignment="1">
      <alignment horizontal="left"/>
    </xf>
    <xf numFmtId="0" fontId="4" fillId="3" borderId="20" xfId="0" applyFont="1" applyFill="1" applyBorder="1"/>
    <xf numFmtId="0" fontId="5" fillId="0" borderId="21" xfId="0" applyFont="1" applyFill="1" applyBorder="1" applyAlignment="1">
      <alignment horizontal="left"/>
    </xf>
    <xf numFmtId="0" fontId="12" fillId="0" borderId="21" xfId="0" applyFont="1" applyFill="1" applyBorder="1" applyAlignment="1">
      <alignment horizontal="left"/>
    </xf>
    <xf numFmtId="0" fontId="4" fillId="3" borderId="14" xfId="0" applyFont="1" applyFill="1" applyBorder="1"/>
    <xf numFmtId="0" fontId="4" fillId="3" borderId="21" xfId="0" applyFont="1" applyFill="1" applyBorder="1"/>
    <xf numFmtId="0" fontId="4" fillId="3" borderId="0" xfId="0" applyFont="1" applyFill="1" applyBorder="1"/>
    <xf numFmtId="4" fontId="4" fillId="3" borderId="0" xfId="0" applyNumberFormat="1" applyFont="1" applyFill="1" applyBorder="1"/>
    <xf numFmtId="0" fontId="8" fillId="3" borderId="19" xfId="0" applyFont="1" applyFill="1" applyBorder="1"/>
    <xf numFmtId="0" fontId="8" fillId="3" borderId="19" xfId="0" applyFont="1" applyFill="1" applyBorder="1" applyAlignment="1">
      <alignment horizontal="center"/>
    </xf>
    <xf numFmtId="0" fontId="4" fillId="3" borderId="19" xfId="0" applyFont="1" applyFill="1" applyBorder="1"/>
    <xf numFmtId="4" fontId="4" fillId="3" borderId="19" xfId="0" applyNumberFormat="1" applyFont="1" applyFill="1" applyBorder="1"/>
    <xf numFmtId="0" fontId="8" fillId="3" borderId="28" xfId="0" applyFont="1" applyFill="1" applyBorder="1"/>
    <xf numFmtId="0" fontId="8" fillId="3" borderId="28" xfId="0" applyFont="1" applyFill="1" applyBorder="1" applyAlignment="1">
      <alignment horizontal="center"/>
    </xf>
    <xf numFmtId="0" fontId="4" fillId="3" borderId="28" xfId="0" applyFont="1" applyFill="1" applyBorder="1"/>
    <xf numFmtId="4" fontId="4" fillId="3" borderId="28" xfId="0" applyNumberFormat="1" applyFont="1" applyFill="1" applyBorder="1"/>
    <xf numFmtId="0" fontId="8" fillId="3" borderId="6" xfId="0" applyFont="1" applyFill="1" applyBorder="1"/>
    <xf numFmtId="0" fontId="20" fillId="3" borderId="0" xfId="0" applyFont="1" applyFill="1" applyAlignment="1"/>
    <xf numFmtId="0" fontId="8" fillId="2" borderId="18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6" xfId="0" applyFont="1" applyFill="1" applyBorder="1"/>
    <xf numFmtId="4" fontId="8" fillId="0" borderId="9" xfId="0" applyNumberFormat="1" applyFont="1" applyFill="1" applyBorder="1"/>
    <xf numFmtId="4" fontId="9" fillId="5" borderId="9" xfId="0" applyNumberFormat="1" applyFont="1" applyFill="1" applyBorder="1"/>
    <xf numFmtId="0" fontId="4" fillId="2" borderId="18" xfId="0" applyFont="1" applyFill="1" applyBorder="1" applyAlignment="1">
      <alignment horizontal="center"/>
    </xf>
    <xf numFmtId="49" fontId="4" fillId="2" borderId="13" xfId="1" applyNumberFormat="1" applyFont="1" applyFill="1" applyBorder="1" applyAlignment="1">
      <alignment horizontal="center"/>
    </xf>
    <xf numFmtId="49" fontId="4" fillId="2" borderId="13" xfId="0" applyNumberFormat="1" applyFont="1" applyFill="1" applyBorder="1" applyAlignment="1">
      <alignment horizontal="center"/>
    </xf>
    <xf numFmtId="0" fontId="7" fillId="0" borderId="9" xfId="0" applyFont="1" applyFill="1" applyBorder="1"/>
    <xf numFmtId="0" fontId="5" fillId="0" borderId="3" xfId="0" applyFont="1" applyFill="1" applyBorder="1" applyAlignment="1">
      <alignment horizontal="left"/>
    </xf>
    <xf numFmtId="0" fontId="12" fillId="0" borderId="14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7" fillId="0" borderId="12" xfId="0" applyFont="1" applyFill="1" applyBorder="1"/>
    <xf numFmtId="4" fontId="8" fillId="0" borderId="21" xfId="0" applyNumberFormat="1" applyFont="1" applyFill="1" applyBorder="1"/>
    <xf numFmtId="4" fontId="9" fillId="5" borderId="12" xfId="0" applyNumberFormat="1" applyFont="1" applyFill="1" applyBorder="1"/>
    <xf numFmtId="4" fontId="8" fillId="0" borderId="12" xfId="0" applyNumberFormat="1" applyFont="1" applyFill="1" applyBorder="1"/>
    <xf numFmtId="49" fontId="4" fillId="2" borderId="16" xfId="0" applyNumberFormat="1" applyFont="1" applyFill="1" applyBorder="1" applyAlignment="1">
      <alignment horizontal="center"/>
    </xf>
    <xf numFmtId="0" fontId="5" fillId="3" borderId="0" xfId="0" applyFont="1" applyFill="1" applyBorder="1"/>
    <xf numFmtId="4" fontId="9" fillId="3" borderId="0" xfId="0" applyNumberFormat="1" applyFont="1" applyFill="1" applyBorder="1"/>
    <xf numFmtId="0" fontId="9" fillId="3" borderId="0" xfId="0" applyFont="1" applyFill="1" applyBorder="1"/>
    <xf numFmtId="0" fontId="7" fillId="0" borderId="24" xfId="0" applyFont="1" applyFill="1" applyBorder="1"/>
    <xf numFmtId="0" fontId="7" fillId="0" borderId="14" xfId="0" applyFont="1" applyFill="1" applyBorder="1"/>
    <xf numFmtId="0" fontId="7" fillId="0" borderId="11" xfId="0" applyFont="1" applyFill="1" applyBorder="1"/>
    <xf numFmtId="0" fontId="10" fillId="0" borderId="29" xfId="0" applyFont="1" applyFill="1" applyBorder="1"/>
    <xf numFmtId="0" fontId="7" fillId="0" borderId="21" xfId="0" applyFont="1" applyFill="1" applyBorder="1"/>
    <xf numFmtId="0" fontId="5" fillId="0" borderId="22" xfId="0" applyFont="1" applyFill="1" applyBorder="1"/>
    <xf numFmtId="0" fontId="8" fillId="3" borderId="21" xfId="0" applyFont="1" applyFill="1" applyBorder="1"/>
    <xf numFmtId="0" fontId="8" fillId="3" borderId="14" xfId="0" applyFont="1" applyFill="1" applyBorder="1" applyAlignment="1">
      <alignment horizontal="right"/>
    </xf>
    <xf numFmtId="0" fontId="8" fillId="5" borderId="21" xfId="0" applyFont="1" applyFill="1" applyBorder="1"/>
    <xf numFmtId="0" fontId="8" fillId="5" borderId="9" xfId="0" applyFont="1" applyFill="1" applyBorder="1"/>
    <xf numFmtId="0" fontId="8" fillId="5" borderId="11" xfId="0" applyFont="1" applyFill="1" applyBorder="1"/>
    <xf numFmtId="0" fontId="9" fillId="3" borderId="12" xfId="0" applyFont="1" applyFill="1" applyBorder="1" applyAlignment="1">
      <alignment horizontal="center"/>
    </xf>
    <xf numFmtId="0" fontId="9" fillId="3" borderId="12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horizontal="center"/>
    </xf>
    <xf numFmtId="4" fontId="8" fillId="3" borderId="13" xfId="0" applyNumberFormat="1" applyFont="1" applyFill="1" applyBorder="1"/>
    <xf numFmtId="0" fontId="19" fillId="3" borderId="20" xfId="0" applyFont="1" applyFill="1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25" fillId="0" borderId="0" xfId="0" applyFont="1" applyAlignment="1">
      <alignment horizontal="center"/>
    </xf>
    <xf numFmtId="0" fontId="26" fillId="6" borderId="1" xfId="0" applyFont="1" applyFill="1" applyBorder="1" applyAlignment="1">
      <alignment horizontal="center" vertical="center"/>
    </xf>
    <xf numFmtId="0" fontId="26" fillId="6" borderId="31" xfId="0" applyFont="1" applyFill="1" applyBorder="1" applyAlignment="1">
      <alignment horizontal="center" vertical="center"/>
    </xf>
    <xf numFmtId="0" fontId="0" fillId="0" borderId="0" xfId="0" applyBorder="1"/>
    <xf numFmtId="0" fontId="26" fillId="6" borderId="2" xfId="0" applyFont="1" applyFill="1" applyBorder="1" applyAlignment="1">
      <alignment horizontal="center" vertical="center"/>
    </xf>
    <xf numFmtId="0" fontId="26" fillId="6" borderId="33" xfId="0" applyFont="1" applyFill="1" applyBorder="1" applyAlignment="1">
      <alignment horizontal="center" vertical="center"/>
    </xf>
    <xf numFmtId="0" fontId="3" fillId="0" borderId="0" xfId="0" applyFont="1"/>
    <xf numFmtId="14" fontId="8" fillId="0" borderId="0" xfId="0" applyNumberFormat="1" applyFont="1" applyAlignment="1">
      <alignment horizontal="left"/>
    </xf>
    <xf numFmtId="0" fontId="28" fillId="0" borderId="34" xfId="0" applyFont="1" applyBorder="1"/>
    <xf numFmtId="4" fontId="28" fillId="0" borderId="3" xfId="0" applyNumberFormat="1" applyFont="1" applyBorder="1"/>
    <xf numFmtId="4" fontId="29" fillId="0" borderId="35" xfId="0" applyNumberFormat="1" applyFont="1" applyFill="1" applyBorder="1"/>
    <xf numFmtId="0" fontId="28" fillId="0" borderId="36" xfId="0" applyFont="1" applyBorder="1"/>
    <xf numFmtId="4" fontId="28" fillId="0" borderId="4" xfId="0" applyNumberFormat="1" applyFont="1" applyBorder="1"/>
    <xf numFmtId="0" fontId="28" fillId="0" borderId="37" xfId="0" applyFont="1" applyBorder="1"/>
    <xf numFmtId="0" fontId="26" fillId="0" borderId="38" xfId="0" applyFont="1" applyBorder="1"/>
    <xf numFmtId="4" fontId="26" fillId="0" borderId="5" xfId="0" applyNumberFormat="1" applyFont="1" applyBorder="1"/>
    <xf numFmtId="0" fontId="28" fillId="0" borderId="39" xfId="0" applyFont="1" applyBorder="1"/>
    <xf numFmtId="4" fontId="28" fillId="0" borderId="6" xfId="0" applyNumberFormat="1" applyFont="1" applyBorder="1"/>
    <xf numFmtId="0" fontId="29" fillId="0" borderId="35" xfId="0" applyFont="1" applyBorder="1"/>
    <xf numFmtId="4" fontId="29" fillId="0" borderId="29" xfId="0" applyNumberFormat="1" applyFont="1" applyFill="1" applyBorder="1"/>
    <xf numFmtId="0" fontId="26" fillId="0" borderId="40" xfId="0" applyFont="1" applyBorder="1"/>
    <xf numFmtId="4" fontId="26" fillId="0" borderId="3" xfId="0" applyNumberFormat="1" applyFont="1" applyBorder="1"/>
    <xf numFmtId="0" fontId="26" fillId="0" borderId="41" xfId="0" applyFont="1" applyFill="1" applyBorder="1"/>
    <xf numFmtId="4" fontId="28" fillId="0" borderId="6" xfId="0" applyNumberFormat="1" applyFont="1" applyFill="1" applyBorder="1"/>
    <xf numFmtId="0" fontId="27" fillId="0" borderId="42" xfId="0" applyFont="1" applyBorder="1"/>
    <xf numFmtId="4" fontId="26" fillId="0" borderId="6" xfId="0" applyNumberFormat="1" applyFont="1" applyFill="1" applyBorder="1"/>
    <xf numFmtId="0" fontId="27" fillId="0" borderId="43" xfId="0" applyFont="1" applyBorder="1"/>
    <xf numFmtId="0" fontId="26" fillId="0" borderId="44" xfId="0" applyFont="1" applyBorder="1"/>
    <xf numFmtId="4" fontId="26" fillId="0" borderId="8" xfId="0" applyNumberFormat="1" applyFont="1" applyFill="1" applyBorder="1"/>
    <xf numFmtId="0" fontId="27" fillId="0" borderId="45" xfId="0" applyFont="1" applyBorder="1"/>
    <xf numFmtId="0" fontId="8" fillId="0" borderId="0" xfId="0" applyFont="1"/>
    <xf numFmtId="0" fontId="8" fillId="0" borderId="0" xfId="0" applyFont="1" applyBorder="1"/>
    <xf numFmtId="4" fontId="29" fillId="0" borderId="46" xfId="0" applyNumberFormat="1" applyFont="1" applyFill="1" applyBorder="1" applyProtection="1"/>
    <xf numFmtId="0" fontId="28" fillId="0" borderId="0" xfId="0" applyFont="1"/>
    <xf numFmtId="4" fontId="29" fillId="0" borderId="46" xfId="0" applyNumberFormat="1" applyFont="1" applyFill="1" applyBorder="1"/>
    <xf numFmtId="4" fontId="4" fillId="3" borderId="9" xfId="0" applyNumberFormat="1" applyFont="1" applyFill="1" applyBorder="1" applyAlignment="1">
      <alignment horizontal="center"/>
    </xf>
    <xf numFmtId="4" fontId="4" fillId="4" borderId="21" xfId="0" applyNumberFormat="1" applyFont="1" applyFill="1" applyBorder="1" applyAlignment="1">
      <alignment horizontal="center"/>
    </xf>
    <xf numFmtId="4" fontId="4" fillId="4" borderId="9" xfId="0" applyNumberFormat="1" applyFont="1" applyFill="1" applyBorder="1" applyAlignment="1">
      <alignment horizontal="center"/>
    </xf>
    <xf numFmtId="4" fontId="8" fillId="3" borderId="14" xfId="0" applyNumberFormat="1" applyFont="1" applyFill="1" applyBorder="1" applyAlignment="1">
      <alignment horizontal="right"/>
    </xf>
    <xf numFmtId="4" fontId="8" fillId="4" borderId="14" xfId="0" applyNumberFormat="1" applyFont="1" applyFill="1" applyBorder="1" applyAlignment="1">
      <alignment horizontal="right"/>
    </xf>
    <xf numFmtId="4" fontId="8" fillId="4" borderId="9" xfId="0" applyNumberFormat="1" applyFont="1" applyFill="1" applyBorder="1"/>
    <xf numFmtId="4" fontId="8" fillId="4" borderId="13" xfId="0" applyNumberFormat="1" applyFont="1" applyFill="1" applyBorder="1"/>
    <xf numFmtId="4" fontId="8" fillId="4" borderId="12" xfId="0" applyNumberFormat="1" applyFont="1" applyFill="1" applyBorder="1"/>
    <xf numFmtId="4" fontId="4" fillId="4" borderId="20" xfId="0" applyNumberFormat="1" applyFont="1" applyFill="1" applyBorder="1"/>
    <xf numFmtId="4" fontId="18" fillId="3" borderId="0" xfId="0" applyNumberFormat="1" applyFont="1" applyFill="1" applyAlignment="1">
      <alignment horizontal="right"/>
    </xf>
    <xf numFmtId="4" fontId="8" fillId="3" borderId="0" xfId="0" applyNumberFormat="1" applyFont="1" applyFill="1"/>
    <xf numFmtId="4" fontId="8" fillId="3" borderId="0" xfId="0" applyNumberFormat="1" applyFont="1" applyFill="1" applyAlignment="1"/>
    <xf numFmtId="4" fontId="4" fillId="3" borderId="0" xfId="0" applyNumberFormat="1" applyFont="1" applyFill="1" applyAlignment="1">
      <alignment horizontal="center"/>
    </xf>
    <xf numFmtId="4" fontId="4" fillId="2" borderId="16" xfId="1" applyNumberFormat="1" applyFont="1" applyFill="1" applyBorder="1" applyAlignment="1">
      <alignment horizontal="center"/>
    </xf>
    <xf numFmtId="4" fontId="4" fillId="4" borderId="14" xfId="0" applyNumberFormat="1" applyFont="1" applyFill="1" applyBorder="1" applyAlignment="1">
      <alignment horizontal="center"/>
    </xf>
    <xf numFmtId="4" fontId="4" fillId="2" borderId="13" xfId="1" applyNumberFormat="1" applyFont="1" applyFill="1" applyBorder="1" applyAlignment="1">
      <alignment horizontal="center"/>
    </xf>
    <xf numFmtId="4" fontId="8" fillId="4" borderId="11" xfId="0" applyNumberFormat="1" applyFont="1" applyFill="1" applyBorder="1"/>
    <xf numFmtId="4" fontId="4" fillId="4" borderId="10" xfId="0" applyNumberFormat="1" applyFont="1" applyFill="1" applyBorder="1"/>
    <xf numFmtId="4" fontId="8" fillId="4" borderId="21" xfId="0" applyNumberFormat="1" applyFont="1" applyFill="1" applyBorder="1"/>
    <xf numFmtId="4" fontId="8" fillId="4" borderId="14" xfId="0" applyNumberFormat="1" applyFont="1" applyFill="1" applyBorder="1"/>
    <xf numFmtId="4" fontId="8" fillId="4" borderId="9" xfId="0" applyNumberFormat="1" applyFont="1" applyFill="1" applyBorder="1" applyAlignment="1"/>
    <xf numFmtId="4" fontId="8" fillId="4" borderId="9" xfId="0" applyNumberFormat="1" applyFont="1" applyFill="1" applyBorder="1" applyAlignment="1">
      <alignment horizontal="right"/>
    </xf>
    <xf numFmtId="4" fontId="4" fillId="4" borderId="11" xfId="0" applyNumberFormat="1" applyFont="1" applyFill="1" applyBorder="1"/>
    <xf numFmtId="4" fontId="4" fillId="0" borderId="0" xfId="0" applyNumberFormat="1" applyFont="1" applyFill="1" applyBorder="1"/>
    <xf numFmtId="4" fontId="8" fillId="4" borderId="16" xfId="0" applyNumberFormat="1" applyFont="1" applyFill="1" applyBorder="1"/>
    <xf numFmtId="4" fontId="4" fillId="3" borderId="0" xfId="0" applyNumberFormat="1" applyFont="1" applyFill="1" applyBorder="1" applyAlignment="1">
      <alignment vertical="center"/>
    </xf>
    <xf numFmtId="4" fontId="8" fillId="3" borderId="0" xfId="0" applyNumberFormat="1" applyFont="1" applyFill="1" applyBorder="1" applyAlignment="1">
      <alignment horizontal="right"/>
    </xf>
    <xf numFmtId="4" fontId="4" fillId="3" borderId="0" xfId="0" applyNumberFormat="1" applyFont="1" applyFill="1"/>
    <xf numFmtId="4" fontId="7" fillId="0" borderId="0" xfId="0" applyNumberFormat="1" applyFont="1" applyFill="1"/>
    <xf numFmtId="4" fontId="11" fillId="0" borderId="0" xfId="0" applyNumberFormat="1" applyFont="1" applyFill="1"/>
    <xf numFmtId="4" fontId="7" fillId="5" borderId="9" xfId="0" applyNumberFormat="1" applyFont="1" applyFill="1" applyBorder="1"/>
    <xf numFmtId="4" fontId="7" fillId="5" borderId="12" xfId="0" applyNumberFormat="1" applyFont="1" applyFill="1" applyBorder="1"/>
    <xf numFmtId="4" fontId="4" fillId="5" borderId="20" xfId="0" applyNumberFormat="1" applyFont="1" applyFill="1" applyBorder="1"/>
    <xf numFmtId="4" fontId="7" fillId="5" borderId="24" xfId="0" applyNumberFormat="1" applyFont="1" applyFill="1" applyBorder="1"/>
    <xf numFmtId="4" fontId="7" fillId="5" borderId="21" xfId="0" applyNumberFormat="1" applyFont="1" applyFill="1" applyBorder="1"/>
    <xf numFmtId="4" fontId="7" fillId="5" borderId="14" xfId="0" applyNumberFormat="1" applyFont="1" applyFill="1" applyBorder="1"/>
    <xf numFmtId="4" fontId="7" fillId="5" borderId="11" xfId="0" applyNumberFormat="1" applyFont="1" applyFill="1" applyBorder="1"/>
    <xf numFmtId="4" fontId="4" fillId="5" borderId="10" xfId="0" applyNumberFormat="1" applyFont="1" applyFill="1" applyBorder="1"/>
    <xf numFmtId="4" fontId="4" fillId="3" borderId="10" xfId="0" applyNumberFormat="1" applyFont="1" applyFill="1" applyBorder="1"/>
    <xf numFmtId="4" fontId="7" fillId="5" borderId="0" xfId="0" applyNumberFormat="1" applyFont="1" applyFill="1"/>
    <xf numFmtId="4" fontId="9" fillId="0" borderId="0" xfId="0" applyNumberFormat="1" applyFont="1" applyFill="1"/>
    <xf numFmtId="4" fontId="9" fillId="0" borderId="22" xfId="0" applyNumberFormat="1" applyFont="1" applyFill="1" applyBorder="1"/>
    <xf numFmtId="4" fontId="9" fillId="0" borderId="20" xfId="0" applyNumberFormat="1" applyFont="1" applyFill="1" applyBorder="1"/>
    <xf numFmtId="4" fontId="5" fillId="0" borderId="20" xfId="0" applyNumberFormat="1" applyFont="1" applyFill="1" applyBorder="1"/>
    <xf numFmtId="4" fontId="4" fillId="3" borderId="21" xfId="0" applyNumberFormat="1" applyFont="1" applyFill="1" applyBorder="1" applyAlignment="1">
      <alignment horizontal="center"/>
    </xf>
    <xf numFmtId="4" fontId="4" fillId="3" borderId="14" xfId="0" applyNumberFormat="1" applyFont="1" applyFill="1" applyBorder="1" applyAlignment="1">
      <alignment horizontal="center"/>
    </xf>
    <xf numFmtId="4" fontId="8" fillId="3" borderId="11" xfId="0" applyNumberFormat="1" applyFont="1" applyFill="1" applyBorder="1"/>
    <xf numFmtId="4" fontId="8" fillId="3" borderId="9" xfId="0" applyNumberFormat="1" applyFont="1" applyFill="1" applyBorder="1" applyAlignment="1"/>
    <xf numFmtId="4" fontId="8" fillId="3" borderId="9" xfId="0" applyNumberFormat="1" applyFont="1" applyFill="1" applyBorder="1" applyAlignment="1">
      <alignment horizontal="right"/>
    </xf>
    <xf numFmtId="4" fontId="4" fillId="3" borderId="11" xfId="0" applyNumberFormat="1" applyFont="1" applyFill="1" applyBorder="1"/>
    <xf numFmtId="4" fontId="8" fillId="2" borderId="9" xfId="0" applyNumberFormat="1" applyFont="1" applyFill="1" applyBorder="1"/>
    <xf numFmtId="4" fontId="8" fillId="3" borderId="16" xfId="0" applyNumberFormat="1" applyFont="1" applyFill="1" applyBorder="1"/>
    <xf numFmtId="49" fontId="4" fillId="2" borderId="16" xfId="1" applyNumberFormat="1" applyFont="1" applyFill="1" applyBorder="1" applyAlignment="1">
      <alignment horizontal="center"/>
    </xf>
    <xf numFmtId="4" fontId="9" fillId="0" borderId="14" xfId="0" applyNumberFormat="1" applyFont="1" applyFill="1" applyBorder="1"/>
    <xf numFmtId="4" fontId="9" fillId="4" borderId="14" xfId="0" applyNumberFormat="1" applyFont="1" applyFill="1" applyBorder="1"/>
    <xf numFmtId="4" fontId="9" fillId="5" borderId="14" xfId="0" applyNumberFormat="1" applyFont="1" applyFill="1" applyBorder="1"/>
    <xf numFmtId="0" fontId="4" fillId="0" borderId="9" xfId="0" applyFont="1" applyFill="1" applyBorder="1"/>
    <xf numFmtId="4" fontId="10" fillId="0" borderId="14" xfId="0" applyNumberFormat="1" applyFont="1" applyFill="1" applyBorder="1"/>
    <xf numFmtId="4" fontId="9" fillId="4" borderId="9" xfId="0" applyNumberFormat="1" applyFont="1" applyFill="1" applyBorder="1"/>
    <xf numFmtId="4" fontId="9" fillId="0" borderId="9" xfId="0" applyNumberFormat="1" applyFont="1" applyFill="1" applyBorder="1"/>
    <xf numFmtId="4" fontId="9" fillId="0" borderId="12" xfId="0" applyNumberFormat="1" applyFont="1" applyFill="1" applyBorder="1"/>
    <xf numFmtId="4" fontId="9" fillId="4" borderId="12" xfId="0" applyNumberFormat="1" applyFont="1" applyFill="1" applyBorder="1"/>
    <xf numFmtId="4" fontId="5" fillId="0" borderId="10" xfId="0" applyNumberFormat="1" applyFont="1" applyFill="1" applyBorder="1"/>
    <xf numFmtId="4" fontId="5" fillId="5" borderId="10" xfId="0" applyNumberFormat="1" applyFont="1" applyFill="1" applyBorder="1"/>
    <xf numFmtId="4" fontId="5" fillId="4" borderId="10" xfId="0" applyNumberFormat="1" applyFont="1" applyFill="1" applyBorder="1"/>
    <xf numFmtId="0" fontId="9" fillId="0" borderId="22" xfId="0" applyFont="1" applyFill="1" applyBorder="1"/>
    <xf numFmtId="4" fontId="19" fillId="3" borderId="0" xfId="0" applyNumberFormat="1" applyFont="1" applyFill="1" applyAlignment="1">
      <alignment horizontal="right"/>
    </xf>
    <xf numFmtId="4" fontId="11" fillId="3" borderId="0" xfId="0" applyNumberFormat="1" applyFont="1" applyFill="1" applyAlignment="1">
      <alignment horizontal="center"/>
    </xf>
    <xf numFmtId="4" fontId="8" fillId="2" borderId="18" xfId="1" applyNumberFormat="1" applyFont="1" applyFill="1" applyBorder="1" applyAlignment="1">
      <alignment horizontal="center"/>
    </xf>
    <xf numFmtId="4" fontId="8" fillId="2" borderId="16" xfId="1" applyNumberFormat="1" applyFont="1" applyFill="1" applyBorder="1" applyAlignment="1">
      <alignment horizontal="center"/>
    </xf>
    <xf numFmtId="4" fontId="19" fillId="3" borderId="28" xfId="0" applyNumberFormat="1" applyFont="1" applyFill="1" applyBorder="1" applyAlignment="1">
      <alignment horizontal="right"/>
    </xf>
    <xf numFmtId="4" fontId="15" fillId="3" borderId="0" xfId="0" applyNumberFormat="1" applyFont="1" applyFill="1" applyAlignment="1">
      <alignment horizontal="center"/>
    </xf>
    <xf numFmtId="0" fontId="8" fillId="3" borderId="9" xfId="0" applyFont="1" applyFill="1" applyBorder="1" applyAlignment="1">
      <alignment horizontal="right"/>
    </xf>
    <xf numFmtId="4" fontId="8" fillId="5" borderId="9" xfId="0" applyNumberFormat="1" applyFont="1" applyFill="1" applyBorder="1"/>
    <xf numFmtId="4" fontId="30" fillId="0" borderId="8" xfId="0" applyNumberFormat="1" applyFont="1" applyFill="1" applyBorder="1" applyAlignment="1">
      <alignment horizontal="left" vertical="center"/>
    </xf>
    <xf numFmtId="0" fontId="30" fillId="0" borderId="10" xfId="0" applyFont="1" applyFill="1" applyBorder="1"/>
    <xf numFmtId="0" fontId="30" fillId="0" borderId="20" xfId="0" applyFont="1" applyFill="1" applyBorder="1" applyAlignment="1">
      <alignment vertical="center"/>
    </xf>
    <xf numFmtId="0" fontId="30" fillId="0" borderId="10" xfId="0" applyFont="1" applyFill="1" applyBorder="1" applyAlignment="1">
      <alignment horizontal="center"/>
    </xf>
    <xf numFmtId="4" fontId="30" fillId="3" borderId="10" xfId="0" applyNumberFormat="1" applyFont="1" applyFill="1" applyBorder="1" applyAlignment="1">
      <alignment vertical="center"/>
    </xf>
    <xf numFmtId="4" fontId="30" fillId="5" borderId="20" xfId="0" applyNumberFormat="1" applyFont="1" applyFill="1" applyBorder="1" applyAlignment="1">
      <alignment vertical="center"/>
    </xf>
    <xf numFmtId="4" fontId="30" fillId="5" borderId="10" xfId="0" applyNumberFormat="1" applyFont="1" applyFill="1" applyBorder="1" applyAlignment="1">
      <alignment vertical="center"/>
    </xf>
    <xf numFmtId="0" fontId="31" fillId="0" borderId="0" xfId="0" applyFont="1" applyFill="1"/>
    <xf numFmtId="0" fontId="8" fillId="3" borderId="21" xfId="0" applyFont="1" applyFill="1" applyBorder="1" applyAlignment="1">
      <alignment horizontal="center"/>
    </xf>
    <xf numFmtId="0" fontId="20" fillId="3" borderId="0" xfId="0" applyFont="1" applyFill="1" applyAlignment="1">
      <alignment horizontal="center"/>
    </xf>
    <xf numFmtId="0" fontId="32" fillId="3" borderId="10" xfId="0" applyFont="1" applyFill="1" applyBorder="1"/>
    <xf numFmtId="0" fontId="32" fillId="3" borderId="10" xfId="0" applyFont="1" applyFill="1" applyBorder="1" applyAlignment="1">
      <alignment horizontal="center"/>
    </xf>
    <xf numFmtId="0" fontId="33" fillId="3" borderId="23" xfId="0" applyFont="1" applyFill="1" applyBorder="1" applyAlignment="1">
      <alignment vertical="center"/>
    </xf>
    <xf numFmtId="4" fontId="33" fillId="0" borderId="10" xfId="0" applyNumberFormat="1" applyFont="1" applyFill="1" applyBorder="1" applyAlignment="1">
      <alignment vertical="center"/>
    </xf>
    <xf numFmtId="4" fontId="33" fillId="4" borderId="10" xfId="0" applyNumberFormat="1" applyFont="1" applyFill="1" applyBorder="1" applyAlignment="1">
      <alignment vertical="center"/>
    </xf>
    <xf numFmtId="4" fontId="33" fillId="5" borderId="20" xfId="0" applyNumberFormat="1" applyFont="1" applyFill="1" applyBorder="1" applyAlignment="1">
      <alignment vertical="center"/>
    </xf>
    <xf numFmtId="0" fontId="32" fillId="3" borderId="0" xfId="0" applyFont="1" applyFill="1"/>
    <xf numFmtId="4" fontId="8" fillId="0" borderId="9" xfId="0" applyNumberFormat="1" applyFont="1" applyFill="1" applyBorder="1" applyAlignment="1">
      <alignment horizontal="center" vertical="center"/>
    </xf>
    <xf numFmtId="0" fontId="3" fillId="0" borderId="0" xfId="3" applyFont="1"/>
    <xf numFmtId="0" fontId="6" fillId="0" borderId="0" xfId="3" applyFont="1" applyAlignment="1">
      <alignment horizontal="center"/>
    </xf>
    <xf numFmtId="0" fontId="6" fillId="2" borderId="9" xfId="3" applyFont="1" applyFill="1" applyBorder="1" applyAlignment="1">
      <alignment horizontal="center"/>
    </xf>
    <xf numFmtId="0" fontId="6" fillId="6" borderId="9" xfId="3" applyFont="1" applyFill="1" applyBorder="1" applyAlignment="1">
      <alignment horizontal="center"/>
    </xf>
    <xf numFmtId="1" fontId="3" fillId="0" borderId="9" xfId="3" applyNumberFormat="1" applyFont="1" applyBorder="1"/>
    <xf numFmtId="0" fontId="3" fillId="0" borderId="9" xfId="3" applyFont="1" applyBorder="1"/>
    <xf numFmtId="4" fontId="6" fillId="0" borderId="9" xfId="3" applyNumberFormat="1" applyFont="1" applyBorder="1"/>
    <xf numFmtId="0" fontId="6" fillId="0" borderId="9" xfId="3" applyFont="1" applyBorder="1"/>
    <xf numFmtId="0" fontId="6" fillId="0" borderId="9" xfId="3" applyFont="1" applyBorder="1" applyAlignment="1">
      <alignment horizontal="left"/>
    </xf>
    <xf numFmtId="4" fontId="3" fillId="0" borderId="9" xfId="3" applyNumberFormat="1" applyFont="1" applyBorder="1"/>
    <xf numFmtId="14" fontId="3" fillId="0" borderId="9" xfId="3" applyNumberFormat="1" applyFont="1" applyBorder="1"/>
    <xf numFmtId="0" fontId="3" fillId="0" borderId="9" xfId="3" applyFont="1" applyBorder="1" applyAlignment="1">
      <alignment horizontal="left"/>
    </xf>
    <xf numFmtId="1" fontId="3" fillId="0" borderId="12" xfId="3" applyNumberFormat="1" applyFont="1" applyBorder="1"/>
    <xf numFmtId="14" fontId="3" fillId="0" borderId="12" xfId="3" applyNumberFormat="1" applyFont="1" applyBorder="1"/>
    <xf numFmtId="4" fontId="3" fillId="0" borderId="12" xfId="3" applyNumberFormat="1" applyFont="1" applyBorder="1"/>
    <xf numFmtId="0" fontId="6" fillId="0" borderId="0" xfId="3" applyFont="1"/>
    <xf numFmtId="0" fontId="3" fillId="0" borderId="12" xfId="3" applyFont="1" applyBorder="1" applyAlignment="1">
      <alignment horizontal="left"/>
    </xf>
    <xf numFmtId="0" fontId="34" fillId="0" borderId="0" xfId="4" applyFont="1"/>
    <xf numFmtId="0" fontId="35" fillId="2" borderId="9" xfId="4" applyFont="1" applyFill="1" applyBorder="1" applyAlignment="1">
      <alignment horizontal="center"/>
    </xf>
    <xf numFmtId="4" fontId="35" fillId="2" borderId="9" xfId="4" applyNumberFormat="1" applyFont="1" applyFill="1" applyBorder="1" applyAlignment="1">
      <alignment horizontal="center"/>
    </xf>
    <xf numFmtId="0" fontId="35" fillId="0" borderId="0" xfId="4" applyFont="1"/>
    <xf numFmtId="0" fontId="34" fillId="0" borderId="9" xfId="4" applyFont="1" applyBorder="1" applyAlignment="1">
      <alignment horizontal="center"/>
    </xf>
    <xf numFmtId="14" fontId="34" fillId="0" borderId="9" xfId="4" applyNumberFormat="1" applyFont="1" applyBorder="1" applyAlignment="1">
      <alignment horizontal="center"/>
    </xf>
    <xf numFmtId="4" fontId="35" fillId="0" borderId="9" xfId="4" applyNumberFormat="1" applyFont="1" applyBorder="1"/>
    <xf numFmtId="0" fontId="34" fillId="0" borderId="9" xfId="4" applyFont="1" applyBorder="1"/>
    <xf numFmtId="0" fontId="34" fillId="0" borderId="9" xfId="4" applyFont="1" applyBorder="1" applyAlignment="1">
      <alignment horizontal="left"/>
    </xf>
    <xf numFmtId="4" fontId="34" fillId="0" borderId="9" xfId="4" applyNumberFormat="1" applyFont="1" applyBorder="1"/>
    <xf numFmtId="0" fontId="3" fillId="0" borderId="7" xfId="4" applyFont="1" applyBorder="1" applyProtection="1">
      <protection locked="0"/>
    </xf>
    <xf numFmtId="0" fontId="35" fillId="0" borderId="9" xfId="4" applyFont="1" applyBorder="1" applyAlignment="1">
      <alignment horizontal="right"/>
    </xf>
    <xf numFmtId="4" fontId="35" fillId="0" borderId="9" xfId="4" applyNumberFormat="1" applyFont="1" applyBorder="1" applyAlignment="1">
      <alignment horizontal="right"/>
    </xf>
    <xf numFmtId="0" fontId="3" fillId="0" borderId="48" xfId="4" applyFont="1" applyBorder="1" applyProtection="1">
      <protection locked="0"/>
    </xf>
    <xf numFmtId="4" fontId="34" fillId="0" borderId="9" xfId="4" applyNumberFormat="1" applyFont="1" applyBorder="1" applyAlignment="1">
      <alignment horizontal="right"/>
    </xf>
    <xf numFmtId="164" fontId="35" fillId="0" borderId="9" xfId="4" applyNumberFormat="1" applyFont="1" applyBorder="1" applyAlignment="1">
      <alignment horizontal="left"/>
    </xf>
    <xf numFmtId="4" fontId="34" fillId="0" borderId="9" xfId="4" applyNumberFormat="1" applyFont="1" applyBorder="1" applyAlignment="1">
      <alignment horizontal="left"/>
    </xf>
    <xf numFmtId="4" fontId="35" fillId="0" borderId="9" xfId="4" applyNumberFormat="1" applyFont="1" applyBorder="1" applyAlignment="1">
      <alignment horizontal="left"/>
    </xf>
    <xf numFmtId="164" fontId="34" fillId="0" borderId="9" xfId="4" applyNumberFormat="1" applyFont="1" applyBorder="1" applyAlignment="1">
      <alignment horizontal="left"/>
    </xf>
    <xf numFmtId="0" fontId="35" fillId="0" borderId="9" xfId="4" applyFont="1" applyBorder="1" applyAlignment="1">
      <alignment horizontal="center"/>
    </xf>
    <xf numFmtId="14" fontId="35" fillId="0" borderId="9" xfId="4" applyNumberFormat="1" applyFont="1" applyBorder="1" applyAlignment="1">
      <alignment horizontal="center"/>
    </xf>
    <xf numFmtId="0" fontId="35" fillId="0" borderId="9" xfId="4" applyFont="1" applyBorder="1"/>
    <xf numFmtId="0" fontId="35" fillId="0" borderId="9" xfId="4" applyFont="1" applyBorder="1" applyAlignment="1">
      <alignment horizontal="left"/>
    </xf>
    <xf numFmtId="0" fontId="34" fillId="0" borderId="0" xfId="4" applyFont="1" applyAlignment="1">
      <alignment horizontal="left"/>
    </xf>
    <xf numFmtId="0" fontId="35" fillId="0" borderId="0" xfId="4" applyFont="1" applyAlignment="1">
      <alignment horizontal="left"/>
    </xf>
    <xf numFmtId="1" fontId="34" fillId="0" borderId="9" xfId="4" applyNumberFormat="1" applyFont="1" applyBorder="1" applyAlignment="1">
      <alignment horizontal="center"/>
    </xf>
    <xf numFmtId="14" fontId="34" fillId="0" borderId="9" xfId="4" applyNumberFormat="1" applyFont="1" applyBorder="1" applyAlignment="1">
      <alignment horizontal="left"/>
    </xf>
    <xf numFmtId="0" fontId="34" fillId="2" borderId="9" xfId="4" applyFont="1" applyFill="1" applyBorder="1" applyAlignment="1">
      <alignment horizontal="center"/>
    </xf>
    <xf numFmtId="4" fontId="35" fillId="2" borderId="9" xfId="4" applyNumberFormat="1" applyFont="1" applyFill="1" applyBorder="1"/>
    <xf numFmtId="0" fontId="35" fillId="2" borderId="9" xfId="4" applyFont="1" applyFill="1" applyBorder="1" applyAlignment="1">
      <alignment horizontal="right"/>
    </xf>
    <xf numFmtId="0" fontId="34" fillId="2" borderId="9" xfId="4" applyFont="1" applyFill="1" applyBorder="1"/>
    <xf numFmtId="0" fontId="34" fillId="0" borderId="0" xfId="4" applyFont="1" applyAlignment="1"/>
    <xf numFmtId="0" fontId="34" fillId="0" borderId="0" xfId="4" applyFont="1" applyAlignment="1">
      <alignment horizontal="center"/>
    </xf>
    <xf numFmtId="4" fontId="34" fillId="0" borderId="0" xfId="4" applyNumberFormat="1" applyFont="1"/>
    <xf numFmtId="0" fontId="39" fillId="0" borderId="0" xfId="6" applyFont="1" applyAlignment="1">
      <alignment horizontal="right" vertical="center"/>
    </xf>
    <xf numFmtId="0" fontId="38" fillId="0" borderId="0" xfId="5" applyFont="1" applyAlignment="1">
      <alignment vertical="center"/>
    </xf>
    <xf numFmtId="0" fontId="38" fillId="0" borderId="0" xfId="5" applyFont="1" applyAlignment="1">
      <alignment horizontal="left" vertical="center" indent="1"/>
    </xf>
    <xf numFmtId="0" fontId="38" fillId="0" borderId="0" xfId="5" applyFont="1" applyAlignment="1">
      <alignment horizontal="center" vertical="center"/>
    </xf>
    <xf numFmtId="3" fontId="38" fillId="0" borderId="0" xfId="5" applyNumberFormat="1" applyFont="1" applyAlignment="1">
      <alignment vertical="center"/>
    </xf>
    <xf numFmtId="0" fontId="38" fillId="3" borderId="0" xfId="7" applyFont="1" applyFill="1" applyAlignment="1" applyProtection="1">
      <alignment horizontal="right" vertical="center" wrapText="1"/>
      <protection locked="0"/>
    </xf>
    <xf numFmtId="0" fontId="40" fillId="0" borderId="0" xfId="5" applyFont="1" applyAlignment="1">
      <alignment horizontal="left" vertical="center" indent="1"/>
    </xf>
    <xf numFmtId="3" fontId="41" fillId="0" borderId="0" xfId="5" applyNumberFormat="1" applyFont="1" applyAlignment="1">
      <alignment vertical="center"/>
    </xf>
    <xf numFmtId="0" fontId="42" fillId="0" borderId="0" xfId="5" applyFont="1" applyFill="1" applyAlignment="1">
      <alignment horizontal="left" vertical="center" indent="1"/>
    </xf>
    <xf numFmtId="0" fontId="41" fillId="0" borderId="0" xfId="5" applyFont="1" applyAlignment="1">
      <alignment horizontal="left" vertical="center" indent="1"/>
    </xf>
    <xf numFmtId="0" fontId="38" fillId="0" borderId="0" xfId="5" applyFont="1" applyBorder="1" applyAlignment="1">
      <alignment horizontal="center" vertical="center"/>
    </xf>
    <xf numFmtId="0" fontId="38" fillId="0" borderId="0" xfId="5" applyFont="1" applyBorder="1" applyAlignment="1">
      <alignment vertical="center"/>
    </xf>
    <xf numFmtId="0" fontId="42" fillId="0" borderId="0" xfId="5" applyFont="1" applyAlignment="1">
      <alignment horizontal="left" vertical="center" indent="1"/>
    </xf>
    <xf numFmtId="0" fontId="43" fillId="0" borderId="0" xfId="5" applyFont="1" applyFill="1" applyBorder="1" applyAlignment="1">
      <alignment horizontal="left" vertical="center"/>
    </xf>
    <xf numFmtId="0" fontId="38" fillId="8" borderId="19" xfId="5" applyFont="1" applyFill="1" applyBorder="1" applyAlignment="1">
      <alignment horizontal="center" vertical="center"/>
    </xf>
    <xf numFmtId="0" fontId="41" fillId="9" borderId="49" xfId="5" applyFont="1" applyFill="1" applyBorder="1" applyAlignment="1">
      <alignment horizontal="center" vertical="center"/>
    </xf>
    <xf numFmtId="0" fontId="41" fillId="9" borderId="50" xfId="5" applyFont="1" applyFill="1" applyBorder="1" applyAlignment="1">
      <alignment horizontal="center" vertical="center"/>
    </xf>
    <xf numFmtId="0" fontId="41" fillId="10" borderId="49" xfId="5" applyFont="1" applyFill="1" applyBorder="1" applyAlignment="1">
      <alignment horizontal="center" vertical="center"/>
    </xf>
    <xf numFmtId="0" fontId="41" fillId="10" borderId="50" xfId="5" applyFont="1" applyFill="1" applyBorder="1" applyAlignment="1">
      <alignment horizontal="center" vertical="center"/>
    </xf>
    <xf numFmtId="0" fontId="41" fillId="8" borderId="49" xfId="5" applyFont="1" applyFill="1" applyBorder="1" applyAlignment="1">
      <alignment horizontal="center" vertical="center"/>
    </xf>
    <xf numFmtId="0" fontId="38" fillId="8" borderId="55" xfId="5" applyFont="1" applyFill="1" applyBorder="1" applyAlignment="1">
      <alignment horizontal="center" vertical="center"/>
    </xf>
    <xf numFmtId="0" fontId="41" fillId="9" borderId="54" xfId="5" applyFont="1" applyFill="1" applyBorder="1" applyAlignment="1">
      <alignment horizontal="center" vertical="center"/>
    </xf>
    <xf numFmtId="0" fontId="41" fillId="9" borderId="55" xfId="5" applyFont="1" applyFill="1" applyBorder="1" applyAlignment="1">
      <alignment horizontal="center" vertical="center"/>
    </xf>
    <xf numFmtId="3" fontId="41" fillId="8" borderId="28" xfId="5" applyNumberFormat="1" applyFont="1" applyFill="1" applyBorder="1" applyAlignment="1">
      <alignment horizontal="center" vertical="center"/>
    </xf>
    <xf numFmtId="3" fontId="41" fillId="8" borderId="49" xfId="5" applyNumberFormat="1" applyFont="1" applyFill="1" applyBorder="1" applyAlignment="1">
      <alignment horizontal="center" vertical="center"/>
    </xf>
    <xf numFmtId="3" fontId="41" fillId="8" borderId="0" xfId="5" applyNumberFormat="1" applyFont="1" applyFill="1" applyBorder="1" applyAlignment="1">
      <alignment horizontal="center" vertical="center"/>
    </xf>
    <xf numFmtId="0" fontId="41" fillId="10" borderId="54" xfId="5" applyFont="1" applyFill="1" applyBorder="1" applyAlignment="1">
      <alignment horizontal="center" vertical="center"/>
    </xf>
    <xf numFmtId="0" fontId="41" fillId="10" borderId="55" xfId="5" applyFont="1" applyFill="1" applyBorder="1" applyAlignment="1">
      <alignment horizontal="center" vertical="center"/>
    </xf>
    <xf numFmtId="0" fontId="41" fillId="8" borderId="56" xfId="5" applyFont="1" applyFill="1" applyBorder="1" applyAlignment="1">
      <alignment horizontal="center" vertical="center"/>
    </xf>
    <xf numFmtId="0" fontId="41" fillId="8" borderId="54" xfId="5" applyFont="1" applyFill="1" applyBorder="1" applyAlignment="1">
      <alignment horizontal="center" vertical="center"/>
    </xf>
    <xf numFmtId="0" fontId="46" fillId="0" borderId="49" xfId="5" applyFont="1" applyBorder="1" applyAlignment="1">
      <alignment horizontal="left" vertical="center" indent="1"/>
    </xf>
    <xf numFmtId="165" fontId="38" fillId="0" borderId="49" xfId="5" applyNumberFormat="1" applyFont="1" applyFill="1" applyBorder="1" applyAlignment="1">
      <alignment horizontal="center" vertical="center"/>
    </xf>
    <xf numFmtId="4" fontId="41" fillId="0" borderId="50" xfId="5" applyNumberFormat="1" applyFont="1" applyFill="1" applyBorder="1" applyAlignment="1">
      <alignment horizontal="right" vertical="center"/>
    </xf>
    <xf numFmtId="4" fontId="41" fillId="9" borderId="57" xfId="5" applyNumberFormat="1" applyFont="1" applyFill="1" applyBorder="1" applyAlignment="1">
      <alignment horizontal="right" vertical="center"/>
    </xf>
    <xf numFmtId="4" fontId="41" fillId="0" borderId="58" xfId="5" applyNumberFormat="1" applyFont="1" applyBorder="1" applyAlignment="1">
      <alignment vertical="center"/>
    </xf>
    <xf numFmtId="4" fontId="41" fillId="0" borderId="59" xfId="5" applyNumberFormat="1" applyFont="1" applyFill="1" applyBorder="1" applyAlignment="1" applyProtection="1">
      <alignment horizontal="right" vertical="center"/>
      <protection locked="0"/>
    </xf>
    <xf numFmtId="4" fontId="41" fillId="0" borderId="57" xfId="5" applyNumberFormat="1" applyFont="1" applyFill="1" applyBorder="1" applyAlignment="1" applyProtection="1">
      <alignment horizontal="right" vertical="center"/>
      <protection locked="0"/>
    </xf>
    <xf numFmtId="4" fontId="41" fillId="0" borderId="60" xfId="5" applyNumberFormat="1" applyFont="1" applyFill="1" applyBorder="1" applyAlignment="1" applyProtection="1">
      <alignment horizontal="right" vertical="center"/>
      <protection locked="0"/>
    </xf>
    <xf numFmtId="165" fontId="41" fillId="10" borderId="61" xfId="5" applyNumberFormat="1" applyFont="1" applyFill="1" applyBorder="1" applyAlignment="1">
      <alignment horizontal="right" vertical="center"/>
    </xf>
    <xf numFmtId="3" fontId="41" fillId="10" borderId="61" xfId="5" applyNumberFormat="1" applyFont="1" applyFill="1" applyBorder="1" applyAlignment="1">
      <alignment horizontal="right" vertical="center"/>
    </xf>
    <xf numFmtId="0" fontId="38" fillId="0" borderId="0" xfId="5" applyFont="1" applyAlignment="1">
      <alignment horizontal="right" vertical="center"/>
    </xf>
    <xf numFmtId="4" fontId="41" fillId="0" borderId="57" xfId="5" applyNumberFormat="1" applyFont="1" applyBorder="1" applyAlignment="1">
      <alignment horizontal="right" vertical="center"/>
    </xf>
    <xf numFmtId="0" fontId="46" fillId="0" borderId="62" xfId="5" applyFont="1" applyBorder="1" applyAlignment="1">
      <alignment horizontal="left" vertical="center" indent="1"/>
    </xf>
    <xf numFmtId="165" fontId="38" fillId="0" borderId="62" xfId="5" applyNumberFormat="1" applyFont="1" applyBorder="1" applyAlignment="1">
      <alignment horizontal="center" vertical="center"/>
    </xf>
    <xf numFmtId="4" fontId="41" fillId="0" borderId="63" xfId="5" applyNumberFormat="1" applyFont="1" applyFill="1" applyBorder="1" applyAlignment="1">
      <alignment horizontal="right" vertical="center"/>
    </xf>
    <xf numFmtId="4" fontId="41" fillId="9" borderId="62" xfId="5" applyNumberFormat="1" applyFont="1" applyFill="1" applyBorder="1" applyAlignment="1">
      <alignment horizontal="right" vertical="center"/>
    </xf>
    <xf numFmtId="4" fontId="41" fillId="0" borderId="64" xfId="5" applyNumberFormat="1" applyFont="1" applyFill="1" applyBorder="1" applyAlignment="1">
      <alignment horizontal="right" vertical="center"/>
    </xf>
    <xf numFmtId="4" fontId="41" fillId="0" borderId="64" xfId="5" applyNumberFormat="1" applyFont="1" applyFill="1" applyBorder="1" applyAlignment="1" applyProtection="1">
      <alignment horizontal="right" vertical="center"/>
      <protection locked="0"/>
    </xf>
    <xf numFmtId="4" fontId="41" fillId="0" borderId="62" xfId="5" applyNumberFormat="1" applyFont="1" applyFill="1" applyBorder="1" applyAlignment="1" applyProtection="1">
      <alignment horizontal="right" vertical="center"/>
      <protection locked="0"/>
    </xf>
    <xf numFmtId="4" fontId="41" fillId="0" borderId="65" xfId="5" applyNumberFormat="1" applyFont="1" applyFill="1" applyBorder="1" applyAlignment="1" applyProtection="1">
      <alignment horizontal="right" vertical="center"/>
      <protection locked="0"/>
    </xf>
    <xf numFmtId="165" fontId="41" fillId="10" borderId="63" xfId="5" applyNumberFormat="1" applyFont="1" applyFill="1" applyBorder="1" applyAlignment="1">
      <alignment horizontal="right" vertical="center"/>
    </xf>
    <xf numFmtId="3" fontId="41" fillId="10" borderId="63" xfId="5" applyNumberFormat="1" applyFont="1" applyFill="1" applyBorder="1" applyAlignment="1">
      <alignment horizontal="right" vertical="center"/>
    </xf>
    <xf numFmtId="4" fontId="41" fillId="0" borderId="66" xfId="5" applyNumberFormat="1" applyFont="1" applyBorder="1" applyAlignment="1">
      <alignment horizontal="right" vertical="center"/>
    </xf>
    <xf numFmtId="4" fontId="41" fillId="0" borderId="66" xfId="5" applyNumberFormat="1" applyFont="1" applyFill="1" applyBorder="1" applyAlignment="1" applyProtection="1">
      <alignment horizontal="right" vertical="center"/>
      <protection locked="0"/>
    </xf>
    <xf numFmtId="0" fontId="46" fillId="0" borderId="67" xfId="5" applyFont="1" applyBorder="1" applyAlignment="1">
      <alignment horizontal="left" vertical="center" indent="1"/>
    </xf>
    <xf numFmtId="3" fontId="47" fillId="0" borderId="57" xfId="5" applyNumberFormat="1" applyFont="1" applyBorder="1" applyAlignment="1">
      <alignment horizontal="center" vertical="center"/>
    </xf>
    <xf numFmtId="3" fontId="41" fillId="0" borderId="48" xfId="5" applyNumberFormat="1" applyFont="1" applyFill="1" applyBorder="1" applyAlignment="1">
      <alignment horizontal="right" vertical="center"/>
    </xf>
    <xf numFmtId="3" fontId="41" fillId="9" borderId="40" xfId="5" applyNumberFormat="1" applyFont="1" applyFill="1" applyBorder="1" applyAlignment="1">
      <alignment horizontal="right" vertical="center"/>
    </xf>
    <xf numFmtId="3" fontId="38" fillId="0" borderId="40" xfId="5" applyNumberFormat="1" applyFont="1" applyFill="1" applyBorder="1" applyAlignment="1">
      <alignment horizontal="right" vertical="center"/>
    </xf>
    <xf numFmtId="3" fontId="38" fillId="0" borderId="59" xfId="5" applyNumberFormat="1" applyFont="1" applyFill="1" applyBorder="1" applyAlignment="1" applyProtection="1">
      <alignment horizontal="right" vertical="center"/>
      <protection locked="0"/>
    </xf>
    <xf numFmtId="3" fontId="38" fillId="0" borderId="14" xfId="5" applyNumberFormat="1" applyFont="1" applyFill="1" applyBorder="1" applyAlignment="1" applyProtection="1">
      <alignment horizontal="right" vertical="center"/>
      <protection locked="0"/>
    </xf>
    <xf numFmtId="3" fontId="38" fillId="0" borderId="60" xfId="5" applyNumberFormat="1" applyFont="1" applyFill="1" applyBorder="1" applyAlignment="1" applyProtection="1">
      <alignment horizontal="right" vertical="center"/>
      <protection locked="0"/>
    </xf>
    <xf numFmtId="3" fontId="41" fillId="10" borderId="48" xfId="5" applyNumberFormat="1" applyFont="1" applyFill="1" applyBorder="1" applyAlignment="1">
      <alignment horizontal="right" vertical="center"/>
    </xf>
    <xf numFmtId="3" fontId="38" fillId="0" borderId="57" xfId="5" applyNumberFormat="1" applyFont="1" applyBorder="1" applyAlignment="1">
      <alignment horizontal="right" vertical="center"/>
    </xf>
    <xf numFmtId="3" fontId="38" fillId="0" borderId="57" xfId="5" applyNumberFormat="1" applyFont="1" applyFill="1" applyBorder="1" applyAlignment="1" applyProtection="1">
      <alignment horizontal="right" vertical="center"/>
      <protection locked="0"/>
    </xf>
    <xf numFmtId="0" fontId="46" fillId="0" borderId="68" xfId="5" applyFont="1" applyBorder="1" applyAlignment="1">
      <alignment horizontal="left" vertical="center" indent="1"/>
    </xf>
    <xf numFmtId="3" fontId="47" fillId="0" borderId="68" xfId="5" applyNumberFormat="1" applyFont="1" applyBorder="1" applyAlignment="1">
      <alignment horizontal="center" vertical="center"/>
    </xf>
    <xf numFmtId="3" fontId="41" fillId="9" borderId="69" xfId="5" applyNumberFormat="1" applyFont="1" applyFill="1" applyBorder="1" applyAlignment="1">
      <alignment horizontal="right" vertical="center"/>
    </xf>
    <xf numFmtId="3" fontId="38" fillId="0" borderId="69" xfId="5" applyNumberFormat="1" applyFont="1" applyFill="1" applyBorder="1" applyAlignment="1" applyProtection="1">
      <alignment horizontal="right" vertical="center"/>
      <protection locked="0"/>
    </xf>
    <xf numFmtId="3" fontId="38" fillId="0" borderId="9" xfId="5" applyNumberFormat="1" applyFont="1" applyFill="1" applyBorder="1" applyAlignment="1" applyProtection="1">
      <alignment horizontal="right" vertical="center"/>
      <protection locked="0"/>
    </xf>
    <xf numFmtId="3" fontId="38" fillId="0" borderId="48" xfId="5" applyNumberFormat="1" applyFont="1" applyFill="1" applyBorder="1" applyAlignment="1" applyProtection="1">
      <alignment horizontal="right" vertical="center"/>
      <protection locked="0"/>
    </xf>
    <xf numFmtId="3" fontId="38" fillId="0" borderId="68" xfId="5" applyNumberFormat="1" applyFont="1" applyBorder="1" applyAlignment="1">
      <alignment horizontal="right" vertical="center"/>
    </xf>
    <xf numFmtId="3" fontId="38" fillId="0" borderId="68" xfId="5" applyNumberFormat="1" applyFont="1" applyFill="1" applyBorder="1" applyAlignment="1" applyProtection="1">
      <alignment horizontal="right" vertical="center"/>
      <protection locked="0"/>
    </xf>
    <xf numFmtId="3" fontId="38" fillId="0" borderId="68" xfId="5" applyNumberFormat="1" applyFont="1" applyBorder="1" applyAlignment="1">
      <alignment horizontal="center" vertical="center"/>
    </xf>
    <xf numFmtId="0" fontId="46" fillId="0" borderId="56" xfId="5" applyFont="1" applyBorder="1" applyAlignment="1">
      <alignment horizontal="left" vertical="center" indent="1"/>
    </xf>
    <xf numFmtId="3" fontId="38" fillId="0" borderId="54" xfId="5" applyNumberFormat="1" applyFont="1" applyFill="1" applyBorder="1" applyAlignment="1">
      <alignment horizontal="center" vertical="center"/>
    </xf>
    <xf numFmtId="3" fontId="41" fillId="0" borderId="61" xfId="5" applyNumberFormat="1" applyFont="1" applyFill="1" applyBorder="1" applyAlignment="1">
      <alignment horizontal="right" vertical="center"/>
    </xf>
    <xf numFmtId="3" fontId="41" fillId="9" borderId="70" xfId="5" applyNumberFormat="1" applyFont="1" applyFill="1" applyBorder="1" applyAlignment="1">
      <alignment horizontal="right" vertical="center"/>
    </xf>
    <xf numFmtId="3" fontId="38" fillId="0" borderId="70" xfId="5" applyNumberFormat="1" applyFont="1" applyFill="1" applyBorder="1" applyAlignment="1" applyProtection="1">
      <alignment horizontal="right" vertical="center"/>
      <protection locked="0"/>
    </xf>
    <xf numFmtId="3" fontId="38" fillId="0" borderId="12" xfId="5" applyNumberFormat="1" applyFont="1" applyFill="1" applyBorder="1" applyAlignment="1" applyProtection="1">
      <alignment horizontal="right" vertical="center"/>
      <protection locked="0"/>
    </xf>
    <xf numFmtId="3" fontId="38" fillId="0" borderId="63" xfId="5" applyNumberFormat="1" applyFont="1" applyFill="1" applyBorder="1" applyAlignment="1" applyProtection="1">
      <alignment horizontal="right" vertical="center"/>
      <protection locked="0"/>
    </xf>
    <xf numFmtId="3" fontId="38" fillId="0" borderId="62" xfId="5" applyNumberFormat="1" applyFont="1" applyBorder="1" applyAlignment="1">
      <alignment horizontal="right" vertical="center"/>
    </xf>
    <xf numFmtId="3" fontId="38" fillId="0" borderId="62" xfId="5" applyNumberFormat="1" applyFont="1" applyFill="1" applyBorder="1" applyAlignment="1" applyProtection="1">
      <alignment horizontal="right" vertical="center"/>
      <protection locked="0"/>
    </xf>
    <xf numFmtId="0" fontId="46" fillId="10" borderId="71" xfId="5" applyFont="1" applyFill="1" applyBorder="1" applyAlignment="1">
      <alignment horizontal="left" vertical="center" indent="1"/>
    </xf>
    <xf numFmtId="3" fontId="41" fillId="10" borderId="52" xfId="5" applyNumberFormat="1" applyFont="1" applyFill="1" applyBorder="1" applyAlignment="1">
      <alignment horizontal="center" vertical="center"/>
    </xf>
    <xf numFmtId="3" fontId="41" fillId="0" borderId="71" xfId="5" applyNumberFormat="1" applyFont="1" applyBorder="1" applyAlignment="1">
      <alignment horizontal="right" vertical="center"/>
    </xf>
    <xf numFmtId="3" fontId="41" fillId="9" borderId="51" xfId="5" applyNumberFormat="1" applyFont="1" applyFill="1" applyBorder="1" applyAlignment="1">
      <alignment horizontal="right" vertical="center"/>
    </xf>
    <xf numFmtId="3" fontId="41" fillId="0" borderId="51" xfId="5" applyNumberFormat="1" applyFont="1" applyFill="1" applyBorder="1" applyAlignment="1">
      <alignment horizontal="right" vertical="center"/>
    </xf>
    <xf numFmtId="3" fontId="41" fillId="0" borderId="71" xfId="5" applyNumberFormat="1" applyFont="1" applyFill="1" applyBorder="1" applyAlignment="1">
      <alignment horizontal="right" vertical="center"/>
    </xf>
    <xf numFmtId="3" fontId="41" fillId="10" borderId="53" xfId="5" applyNumberFormat="1" applyFont="1" applyFill="1" applyBorder="1" applyAlignment="1">
      <alignment horizontal="right" vertical="center"/>
    </xf>
    <xf numFmtId="3" fontId="38" fillId="0" borderId="49" xfId="5" applyNumberFormat="1" applyFont="1" applyFill="1" applyBorder="1" applyAlignment="1">
      <alignment horizontal="center" vertical="center"/>
    </xf>
    <xf numFmtId="3" fontId="38" fillId="0" borderId="41" xfId="5" applyNumberFormat="1" applyFont="1" applyFill="1" applyBorder="1" applyAlignment="1">
      <alignment horizontal="right" vertical="center"/>
    </xf>
    <xf numFmtId="3" fontId="38" fillId="0" borderId="40" xfId="5" applyNumberFormat="1" applyFont="1" applyFill="1" applyBorder="1" applyAlignment="1" applyProtection="1">
      <alignment horizontal="right" vertical="center"/>
      <protection locked="0"/>
    </xf>
    <xf numFmtId="3" fontId="38" fillId="0" borderId="67" xfId="5" applyNumberFormat="1" applyFont="1" applyBorder="1" applyAlignment="1">
      <alignment horizontal="right" vertical="center"/>
    </xf>
    <xf numFmtId="3" fontId="38" fillId="0" borderId="61" xfId="5" applyNumberFormat="1" applyFont="1" applyFill="1" applyBorder="1" applyAlignment="1">
      <alignment horizontal="right" vertical="center"/>
    </xf>
    <xf numFmtId="3" fontId="38" fillId="0" borderId="69" xfId="5" applyNumberFormat="1" applyFont="1" applyFill="1" applyBorder="1" applyAlignment="1">
      <alignment horizontal="right" vertical="center"/>
    </xf>
    <xf numFmtId="3" fontId="38" fillId="0" borderId="48" xfId="5" applyNumberFormat="1" applyFont="1" applyFill="1" applyBorder="1" applyAlignment="1">
      <alignment horizontal="right" vertical="center"/>
    </xf>
    <xf numFmtId="3" fontId="38" fillId="0" borderId="62" xfId="5" applyNumberFormat="1" applyFont="1" applyBorder="1" applyAlignment="1">
      <alignment horizontal="center" vertical="center"/>
    </xf>
    <xf numFmtId="3" fontId="41" fillId="0" borderId="65" xfId="5" applyNumberFormat="1" applyFont="1" applyFill="1" applyBorder="1" applyAlignment="1">
      <alignment horizontal="right" vertical="center"/>
    </xf>
    <xf numFmtId="3" fontId="38" fillId="0" borderId="70" xfId="5" applyNumberFormat="1" applyFont="1" applyFill="1" applyBorder="1" applyAlignment="1">
      <alignment horizontal="right" vertical="center"/>
    </xf>
    <xf numFmtId="3" fontId="38" fillId="0" borderId="64" xfId="5" applyNumberFormat="1" applyFont="1" applyFill="1" applyBorder="1" applyAlignment="1" applyProtection="1">
      <alignment horizontal="right" vertical="center"/>
      <protection locked="0"/>
    </xf>
    <xf numFmtId="3" fontId="41" fillId="10" borderId="65" xfId="5" applyNumberFormat="1" applyFont="1" applyFill="1" applyBorder="1" applyAlignment="1">
      <alignment horizontal="right" vertical="center"/>
    </xf>
    <xf numFmtId="3" fontId="38" fillId="0" borderId="66" xfId="5" applyNumberFormat="1" applyFont="1" applyBorder="1" applyAlignment="1">
      <alignment horizontal="right" vertical="center"/>
    </xf>
    <xf numFmtId="3" fontId="48" fillId="0" borderId="67" xfId="5" applyNumberFormat="1" applyFont="1" applyFill="1" applyBorder="1" applyAlignment="1">
      <alignment horizontal="center" vertical="center"/>
    </xf>
    <xf numFmtId="3" fontId="48" fillId="0" borderId="57" xfId="5" applyNumberFormat="1" applyFont="1" applyFill="1" applyBorder="1" applyAlignment="1">
      <alignment horizontal="right" vertical="center"/>
    </xf>
    <xf numFmtId="3" fontId="49" fillId="9" borderId="59" xfId="5" applyNumberFormat="1" applyFont="1" applyFill="1" applyBorder="1" applyAlignment="1" applyProtection="1">
      <alignment horizontal="right" vertical="center"/>
      <protection locked="0"/>
    </xf>
    <xf numFmtId="3" fontId="48" fillId="0" borderId="59" xfId="5" applyNumberFormat="1" applyFont="1" applyFill="1" applyBorder="1" applyAlignment="1" applyProtection="1">
      <alignment horizontal="right" vertical="center"/>
      <protection locked="0"/>
    </xf>
    <xf numFmtId="3" fontId="38" fillId="0" borderId="49" xfId="5" applyNumberFormat="1" applyFont="1" applyFill="1" applyBorder="1" applyAlignment="1" applyProtection="1">
      <alignment horizontal="right" vertical="center"/>
      <protection locked="0"/>
    </xf>
    <xf numFmtId="3" fontId="38" fillId="0" borderId="72" xfId="5" applyNumberFormat="1" applyFont="1" applyFill="1" applyBorder="1" applyAlignment="1" applyProtection="1">
      <alignment horizontal="right" vertical="center"/>
      <protection locked="0"/>
    </xf>
    <xf numFmtId="3" fontId="49" fillId="10" borderId="60" xfId="5" applyNumberFormat="1" applyFont="1" applyFill="1" applyBorder="1" applyAlignment="1">
      <alignment horizontal="right" vertical="center"/>
    </xf>
    <xf numFmtId="164" fontId="49" fillId="10" borderId="57" xfId="5" applyNumberFormat="1" applyFont="1" applyFill="1" applyBorder="1" applyAlignment="1">
      <alignment horizontal="right" vertical="center"/>
    </xf>
    <xf numFmtId="3" fontId="38" fillId="0" borderId="60" xfId="5" applyNumberFormat="1" applyFont="1" applyFill="1" applyBorder="1" applyAlignment="1">
      <alignment horizontal="right" vertical="center"/>
    </xf>
    <xf numFmtId="3" fontId="48" fillId="0" borderId="68" xfId="5" applyNumberFormat="1" applyFont="1" applyFill="1" applyBorder="1" applyAlignment="1">
      <alignment horizontal="center" vertical="center"/>
    </xf>
    <xf numFmtId="3" fontId="49" fillId="0" borderId="68" xfId="5" applyNumberFormat="1" applyFont="1" applyFill="1" applyBorder="1" applyAlignment="1">
      <alignment horizontal="right" vertical="center"/>
    </xf>
    <xf numFmtId="3" fontId="49" fillId="9" borderId="69" xfId="5" applyNumberFormat="1" applyFont="1" applyFill="1" applyBorder="1" applyAlignment="1" applyProtection="1">
      <alignment horizontal="right" vertical="center"/>
      <protection locked="0"/>
    </xf>
    <xf numFmtId="3" fontId="48" fillId="0" borderId="69" xfId="5" applyNumberFormat="1" applyFont="1" applyFill="1" applyBorder="1" applyAlignment="1" applyProtection="1">
      <alignment horizontal="right" vertical="center"/>
      <protection locked="0"/>
    </xf>
    <xf numFmtId="3" fontId="38" fillId="0" borderId="47" xfId="5" applyNumberFormat="1" applyFont="1" applyFill="1" applyBorder="1" applyAlignment="1" applyProtection="1">
      <alignment horizontal="right" vertical="center"/>
      <protection locked="0"/>
    </xf>
    <xf numFmtId="3" fontId="49" fillId="10" borderId="48" xfId="5" applyNumberFormat="1" applyFont="1" applyFill="1" applyBorder="1" applyAlignment="1">
      <alignment horizontal="right" vertical="center"/>
    </xf>
    <xf numFmtId="164" fontId="49" fillId="10" borderId="68" xfId="5" applyNumberFormat="1" applyFont="1" applyFill="1" applyBorder="1" applyAlignment="1">
      <alignment horizontal="right" vertical="center"/>
    </xf>
    <xf numFmtId="3" fontId="48" fillId="0" borderId="62" xfId="5" applyNumberFormat="1" applyFont="1" applyFill="1" applyBorder="1" applyAlignment="1">
      <alignment horizontal="center" vertical="center"/>
    </xf>
    <xf numFmtId="3" fontId="49" fillId="0" borderId="62" xfId="5" applyNumberFormat="1" applyFont="1" applyFill="1" applyBorder="1" applyAlignment="1">
      <alignment horizontal="right" vertical="center"/>
    </xf>
    <xf numFmtId="3" fontId="49" fillId="9" borderId="64" xfId="5" applyNumberFormat="1" applyFont="1" applyFill="1" applyBorder="1" applyAlignment="1" applyProtection="1">
      <alignment horizontal="right" vertical="center"/>
      <protection locked="0"/>
    </xf>
    <xf numFmtId="3" fontId="48" fillId="0" borderId="73" xfId="5" applyNumberFormat="1" applyFont="1" applyFill="1" applyBorder="1" applyAlignment="1" applyProtection="1">
      <alignment horizontal="right" vertical="center"/>
      <protection locked="0"/>
    </xf>
    <xf numFmtId="3" fontId="38" fillId="0" borderId="28" xfId="5" applyNumberFormat="1" applyFont="1" applyFill="1" applyBorder="1" applyAlignment="1" applyProtection="1">
      <alignment horizontal="right" vertical="center"/>
      <protection locked="0"/>
    </xf>
    <xf numFmtId="3" fontId="49" fillId="10" borderId="63" xfId="5" applyNumberFormat="1" applyFont="1" applyFill="1" applyBorder="1" applyAlignment="1">
      <alignment horizontal="right" vertical="center"/>
    </xf>
    <xf numFmtId="164" fontId="49" fillId="10" borderId="62" xfId="5" applyNumberFormat="1" applyFont="1" applyFill="1" applyBorder="1" applyAlignment="1">
      <alignment horizontal="right" vertical="center"/>
    </xf>
    <xf numFmtId="3" fontId="38" fillId="0" borderId="63" xfId="5" applyNumberFormat="1" applyFont="1" applyFill="1" applyBorder="1" applyAlignment="1">
      <alignment horizontal="right" vertical="center"/>
    </xf>
    <xf numFmtId="3" fontId="49" fillId="0" borderId="67" xfId="5" applyNumberFormat="1" applyFont="1" applyFill="1" applyBorder="1" applyAlignment="1">
      <alignment horizontal="right" vertical="center"/>
    </xf>
    <xf numFmtId="3" fontId="49" fillId="9" borderId="40" xfId="5" applyNumberFormat="1" applyFont="1" applyFill="1" applyBorder="1" applyAlignment="1" applyProtection="1">
      <alignment horizontal="right" vertical="center"/>
      <protection locked="0"/>
    </xf>
    <xf numFmtId="3" fontId="48" fillId="0" borderId="67" xfId="5" applyNumberFormat="1" applyFont="1" applyFill="1" applyBorder="1" applyAlignment="1" applyProtection="1">
      <alignment horizontal="right" vertical="center"/>
      <protection locked="0"/>
    </xf>
    <xf numFmtId="3" fontId="48" fillId="0" borderId="74" xfId="5" applyNumberFormat="1" applyFont="1" applyFill="1" applyBorder="1" applyAlignment="1">
      <alignment horizontal="right" vertical="center"/>
    </xf>
    <xf numFmtId="3" fontId="48" fillId="0" borderId="68" xfId="5" applyNumberFormat="1" applyFont="1" applyFill="1" applyBorder="1" applyAlignment="1" applyProtection="1">
      <alignment horizontal="right" vertical="center"/>
      <protection locked="0"/>
    </xf>
    <xf numFmtId="3" fontId="48" fillId="0" borderId="48" xfId="5" applyNumberFormat="1" applyFont="1" applyFill="1" applyBorder="1" applyAlignment="1">
      <alignment horizontal="right" vertical="center"/>
    </xf>
    <xf numFmtId="0" fontId="46" fillId="0" borderId="54" xfId="5" applyFont="1" applyBorder="1" applyAlignment="1">
      <alignment horizontal="left" vertical="center" indent="1"/>
    </xf>
    <xf numFmtId="3" fontId="48" fillId="0" borderId="66" xfId="5" applyNumberFormat="1" applyFont="1" applyFill="1" applyBorder="1" applyAlignment="1">
      <alignment horizontal="center" vertical="center"/>
    </xf>
    <xf numFmtId="3" fontId="49" fillId="0" borderId="66" xfId="5" applyNumberFormat="1" applyFont="1" applyFill="1" applyBorder="1" applyAlignment="1">
      <alignment horizontal="right" vertical="center"/>
    </xf>
    <xf numFmtId="3" fontId="49" fillId="9" borderId="70" xfId="5" applyNumberFormat="1" applyFont="1" applyFill="1" applyBorder="1" applyAlignment="1" applyProtection="1">
      <alignment horizontal="right" vertical="center"/>
      <protection locked="0"/>
    </xf>
    <xf numFmtId="3" fontId="48" fillId="0" borderId="56" xfId="5" applyNumberFormat="1" applyFont="1" applyFill="1" applyBorder="1" applyAlignment="1" applyProtection="1">
      <alignment horizontal="right" vertical="center"/>
      <protection locked="0"/>
    </xf>
    <xf numFmtId="3" fontId="48" fillId="0" borderId="65" xfId="5" applyNumberFormat="1" applyFont="1" applyFill="1" applyBorder="1" applyAlignment="1">
      <alignment horizontal="right" vertical="center"/>
    </xf>
    <xf numFmtId="0" fontId="50" fillId="10" borderId="51" xfId="5" applyFont="1" applyFill="1" applyBorder="1" applyAlignment="1">
      <alignment horizontal="left" vertical="center" indent="1"/>
    </xf>
    <xf numFmtId="3" fontId="49" fillId="10" borderId="71" xfId="5" applyNumberFormat="1" applyFont="1" applyFill="1" applyBorder="1" applyAlignment="1">
      <alignment horizontal="center" vertical="center"/>
    </xf>
    <xf numFmtId="3" fontId="49" fillId="10" borderId="71" xfId="5" applyNumberFormat="1" applyFont="1" applyFill="1" applyBorder="1" applyAlignment="1">
      <alignment horizontal="right" vertical="center"/>
    </xf>
    <xf numFmtId="3" fontId="49" fillId="10" borderId="51" xfId="5" applyNumberFormat="1" applyFont="1" applyFill="1" applyBorder="1" applyAlignment="1" applyProtection="1">
      <alignment horizontal="right" vertical="center"/>
    </xf>
    <xf numFmtId="3" fontId="49" fillId="10" borderId="51" xfId="5" applyNumberFormat="1" applyFont="1" applyFill="1" applyBorder="1" applyAlignment="1">
      <alignment horizontal="right" vertical="center"/>
    </xf>
    <xf numFmtId="3" fontId="49" fillId="10" borderId="53" xfId="5" applyNumberFormat="1" applyFont="1" applyFill="1" applyBorder="1" applyAlignment="1">
      <alignment horizontal="right" vertical="center"/>
    </xf>
    <xf numFmtId="164" fontId="49" fillId="10" borderId="71" xfId="5" applyNumberFormat="1" applyFont="1" applyFill="1" applyBorder="1" applyAlignment="1">
      <alignment horizontal="right" vertical="center"/>
    </xf>
    <xf numFmtId="0" fontId="46" fillId="0" borderId="40" xfId="5" applyFont="1" applyBorder="1" applyAlignment="1">
      <alignment horizontal="left" vertical="center" indent="1"/>
    </xf>
    <xf numFmtId="3" fontId="48" fillId="0" borderId="57" xfId="5" applyNumberFormat="1" applyFont="1" applyFill="1" applyBorder="1" applyAlignment="1" applyProtection="1">
      <alignment horizontal="right" vertical="center"/>
      <protection locked="0"/>
    </xf>
    <xf numFmtId="3" fontId="49" fillId="0" borderId="74" xfId="5" applyNumberFormat="1" applyFont="1" applyFill="1" applyBorder="1" applyAlignment="1">
      <alignment horizontal="right" vertical="center"/>
    </xf>
    <xf numFmtId="0" fontId="46" fillId="0" borderId="69" xfId="5" applyFont="1" applyBorder="1" applyAlignment="1">
      <alignment horizontal="left" vertical="center" indent="1"/>
    </xf>
    <xf numFmtId="0" fontId="46" fillId="0" borderId="41" xfId="5" applyFont="1" applyBorder="1" applyAlignment="1">
      <alignment horizontal="left" vertical="center" indent="1"/>
    </xf>
    <xf numFmtId="164" fontId="49" fillId="10" borderId="66" xfId="5" applyNumberFormat="1" applyFont="1" applyFill="1" applyBorder="1" applyAlignment="1">
      <alignment horizontal="right" vertical="center"/>
    </xf>
    <xf numFmtId="3" fontId="49" fillId="10" borderId="52" xfId="5" applyNumberFormat="1" applyFont="1" applyFill="1" applyBorder="1" applyAlignment="1">
      <alignment horizontal="right" vertical="center"/>
    </xf>
    <xf numFmtId="3" fontId="49" fillId="10" borderId="23" xfId="5" applyNumberFormat="1" applyFont="1" applyFill="1" applyBorder="1" applyAlignment="1">
      <alignment horizontal="right" vertical="center"/>
    </xf>
    <xf numFmtId="3" fontId="49" fillId="0" borderId="56" xfId="5" applyNumberFormat="1" applyFont="1" applyFill="1" applyBorder="1" applyAlignment="1">
      <alignment horizontal="center" vertical="center"/>
    </xf>
    <xf numFmtId="3" fontId="49" fillId="0" borderId="53" xfId="5" applyNumberFormat="1" applyFont="1" applyFill="1" applyBorder="1" applyAlignment="1">
      <alignment horizontal="right" vertical="center"/>
    </xf>
    <xf numFmtId="3" fontId="49" fillId="0" borderId="73" xfId="5" applyNumberFormat="1" applyFont="1" applyFill="1" applyBorder="1" applyAlignment="1" applyProtection="1">
      <alignment horizontal="right" vertical="center"/>
      <protection locked="0"/>
    </xf>
    <xf numFmtId="3" fontId="38" fillId="0" borderId="56" xfId="5" applyNumberFormat="1" applyFont="1" applyBorder="1" applyAlignment="1">
      <alignment horizontal="right" vertical="center"/>
    </xf>
    <xf numFmtId="3" fontId="38" fillId="0" borderId="0" xfId="5" applyNumberFormat="1" applyFont="1" applyBorder="1" applyAlignment="1">
      <alignment horizontal="right" vertical="center"/>
    </xf>
    <xf numFmtId="3" fontId="38" fillId="10" borderId="49" xfId="5" applyNumberFormat="1" applyFont="1" applyFill="1" applyBorder="1" applyAlignment="1" applyProtection="1">
      <alignment horizontal="right" vertical="center"/>
      <protection locked="0"/>
    </xf>
    <xf numFmtId="3" fontId="49" fillId="10" borderId="59" xfId="5" applyNumberFormat="1" applyFont="1" applyFill="1" applyBorder="1" applyAlignment="1">
      <alignment horizontal="right" vertical="center"/>
    </xf>
    <xf numFmtId="3" fontId="38" fillId="10" borderId="56" xfId="5" applyNumberFormat="1" applyFont="1" applyFill="1" applyBorder="1" applyAlignment="1">
      <alignment horizontal="right" vertical="center"/>
    </xf>
    <xf numFmtId="0" fontId="50" fillId="10" borderId="58" xfId="5" applyFont="1" applyFill="1" applyBorder="1" applyAlignment="1">
      <alignment horizontal="left" vertical="center" indent="1"/>
    </xf>
    <xf numFmtId="0" fontId="50" fillId="10" borderId="73" xfId="5" applyFont="1" applyFill="1" applyBorder="1" applyAlignment="1">
      <alignment horizontal="left" vertical="center" indent="1"/>
    </xf>
    <xf numFmtId="3" fontId="49" fillId="10" borderId="54" xfId="5" applyNumberFormat="1" applyFont="1" applyFill="1" applyBorder="1" applyAlignment="1">
      <alignment horizontal="center" vertical="center"/>
    </xf>
    <xf numFmtId="0" fontId="51" fillId="0" borderId="0" xfId="5" applyFont="1" applyFill="1" applyBorder="1" applyAlignment="1">
      <alignment horizontal="left" vertical="center" indent="1"/>
    </xf>
    <xf numFmtId="0" fontId="50" fillId="0" borderId="0" xfId="5" applyFont="1" applyFill="1" applyBorder="1" applyAlignment="1">
      <alignment horizontal="left" vertical="center" indent="1"/>
    </xf>
    <xf numFmtId="0" fontId="50" fillId="0" borderId="0" xfId="5" applyFont="1" applyAlignment="1">
      <alignment horizontal="left" vertical="center" indent="1"/>
    </xf>
    <xf numFmtId="0" fontId="41" fillId="0" borderId="0" xfId="5" applyFont="1" applyAlignment="1">
      <alignment horizontal="center" vertical="center"/>
    </xf>
    <xf numFmtId="0" fontId="41" fillId="0" borderId="0" xfId="5" applyFont="1" applyAlignment="1">
      <alignment vertical="center"/>
    </xf>
    <xf numFmtId="0" fontId="39" fillId="0" borderId="0" xfId="6" applyFont="1" applyAlignment="1">
      <alignment horizontal="right"/>
    </xf>
    <xf numFmtId="0" fontId="38" fillId="0" borderId="0" xfId="5" applyFont="1"/>
    <xf numFmtId="3" fontId="38" fillId="0" borderId="0" xfId="5" applyNumberFormat="1" applyFont="1" applyAlignment="1">
      <alignment horizontal="left" vertical="center" indent="1"/>
    </xf>
    <xf numFmtId="0" fontId="38" fillId="3" borderId="0" xfId="7" applyFont="1" applyFill="1" applyAlignment="1" applyProtection="1">
      <alignment horizontal="left" vertical="center" wrapText="1" indent="1"/>
      <protection locked="0"/>
    </xf>
    <xf numFmtId="3" fontId="41" fillId="0" borderId="0" xfId="5" applyNumberFormat="1" applyFont="1" applyAlignment="1">
      <alignment horizontal="left" vertical="center" indent="1"/>
    </xf>
    <xf numFmtId="0" fontId="38" fillId="0" borderId="0" xfId="5" applyFont="1" applyBorder="1" applyAlignment="1">
      <alignment horizontal="left" vertical="center" indent="1"/>
    </xf>
    <xf numFmtId="0" fontId="52" fillId="0" borderId="0" xfId="5" applyFont="1" applyFill="1" applyBorder="1" applyAlignment="1">
      <alignment horizontal="left" vertical="center" indent="1"/>
    </xf>
    <xf numFmtId="0" fontId="38" fillId="8" borderId="19" xfId="5" applyFont="1" applyFill="1" applyBorder="1"/>
    <xf numFmtId="0" fontId="41" fillId="9" borderId="49" xfId="5" applyFont="1" applyFill="1" applyBorder="1" applyAlignment="1">
      <alignment horizontal="center"/>
    </xf>
    <xf numFmtId="0" fontId="41" fillId="9" borderId="50" xfId="5" applyFont="1" applyFill="1" applyBorder="1" applyAlignment="1">
      <alignment horizontal="center"/>
    </xf>
    <xf numFmtId="0" fontId="41" fillId="10" borderId="49" xfId="5" applyFont="1" applyFill="1" applyBorder="1" applyAlignment="1">
      <alignment horizontal="center"/>
    </xf>
    <xf numFmtId="0" fontId="41" fillId="10" borderId="50" xfId="5" applyFont="1" applyFill="1" applyBorder="1" applyAlignment="1">
      <alignment horizontal="center"/>
    </xf>
    <xf numFmtId="0" fontId="38" fillId="8" borderId="49" xfId="5" applyFont="1" applyFill="1" applyBorder="1" applyAlignment="1">
      <alignment horizontal="center"/>
    </xf>
    <xf numFmtId="0" fontId="38" fillId="8" borderId="55" xfId="5" applyFont="1" applyFill="1" applyBorder="1" applyAlignment="1">
      <alignment horizontal="center"/>
    </xf>
    <xf numFmtId="0" fontId="41" fillId="9" borderId="54" xfId="5" applyFont="1" applyFill="1" applyBorder="1" applyAlignment="1">
      <alignment horizontal="center"/>
    </xf>
    <xf numFmtId="0" fontId="41" fillId="9" borderId="55" xfId="5" applyFont="1" applyFill="1" applyBorder="1" applyAlignment="1">
      <alignment horizontal="center"/>
    </xf>
    <xf numFmtId="3" fontId="41" fillId="8" borderId="28" xfId="5" applyNumberFormat="1" applyFont="1" applyFill="1" applyBorder="1" applyAlignment="1">
      <alignment horizontal="center"/>
    </xf>
    <xf numFmtId="3" fontId="41" fillId="8" borderId="71" xfId="5" applyNumberFormat="1" applyFont="1" applyFill="1" applyBorder="1" applyAlignment="1">
      <alignment horizontal="center"/>
    </xf>
    <xf numFmtId="0" fontId="41" fillId="10" borderId="54" xfId="5" applyFont="1" applyFill="1" applyBorder="1" applyAlignment="1">
      <alignment horizontal="center"/>
    </xf>
    <xf numFmtId="0" fontId="41" fillId="10" borderId="55" xfId="5" applyFont="1" applyFill="1" applyBorder="1" applyAlignment="1">
      <alignment horizontal="center"/>
    </xf>
    <xf numFmtId="0" fontId="38" fillId="8" borderId="56" xfId="5" applyFont="1" applyFill="1" applyBorder="1" applyAlignment="1">
      <alignment horizontal="center"/>
    </xf>
    <xf numFmtId="0" fontId="38" fillId="8" borderId="54" xfId="5" applyFont="1" applyFill="1" applyBorder="1" applyAlignment="1">
      <alignment horizontal="center"/>
    </xf>
    <xf numFmtId="0" fontId="46" fillId="0" borderId="41" xfId="5" applyFont="1" applyBorder="1" applyAlignment="1">
      <alignment horizontal="left" indent="1"/>
    </xf>
    <xf numFmtId="165" fontId="38" fillId="0" borderId="56" xfId="5" applyNumberFormat="1" applyFont="1" applyFill="1" applyBorder="1" applyAlignment="1">
      <alignment horizontal="center"/>
    </xf>
    <xf numFmtId="3" fontId="41" fillId="0" borderId="58" xfId="5" applyNumberFormat="1" applyFont="1" applyFill="1" applyBorder="1" applyAlignment="1">
      <alignment horizontal="right"/>
    </xf>
    <xf numFmtId="3" fontId="41" fillId="9" borderId="40" xfId="5" applyNumberFormat="1" applyFont="1" applyFill="1" applyBorder="1" applyAlignment="1">
      <alignment horizontal="right"/>
    </xf>
    <xf numFmtId="3" fontId="41" fillId="0" borderId="49" xfId="5" applyNumberFormat="1" applyFont="1" applyFill="1" applyBorder="1" applyAlignment="1">
      <alignment horizontal="right"/>
    </xf>
    <xf numFmtId="3" fontId="41" fillId="0" borderId="0" xfId="5" applyNumberFormat="1" applyFont="1" applyFill="1" applyBorder="1" applyAlignment="1" applyProtection="1">
      <alignment horizontal="right"/>
      <protection locked="0"/>
    </xf>
    <xf numFmtId="3" fontId="41" fillId="0" borderId="49" xfId="5" applyNumberFormat="1" applyFont="1" applyFill="1" applyBorder="1" applyAlignment="1" applyProtection="1">
      <alignment horizontal="right"/>
      <protection locked="0"/>
    </xf>
    <xf numFmtId="3" fontId="41" fillId="0" borderId="75" xfId="5" applyNumberFormat="1" applyFont="1" applyFill="1" applyBorder="1" applyAlignment="1" applyProtection="1">
      <alignment horizontal="right"/>
      <protection locked="0"/>
    </xf>
    <xf numFmtId="165" fontId="41" fillId="10" borderId="56" xfId="5" applyNumberFormat="1" applyFont="1" applyFill="1" applyBorder="1" applyAlignment="1">
      <alignment horizontal="right"/>
    </xf>
    <xf numFmtId="3" fontId="41" fillId="10" borderId="61" xfId="5" applyNumberFormat="1" applyFont="1" applyFill="1" applyBorder="1" applyAlignment="1">
      <alignment horizontal="right"/>
    </xf>
    <xf numFmtId="0" fontId="38" fillId="0" borderId="0" xfId="5" applyFont="1" applyAlignment="1">
      <alignment horizontal="right"/>
    </xf>
    <xf numFmtId="0" fontId="41" fillId="0" borderId="57" xfId="5" applyFont="1" applyBorder="1" applyAlignment="1">
      <alignment horizontal="right"/>
    </xf>
    <xf numFmtId="3" fontId="41" fillId="0" borderId="50" xfId="5" applyNumberFormat="1" applyFont="1" applyFill="1" applyBorder="1" applyAlignment="1">
      <alignment horizontal="right"/>
    </xf>
    <xf numFmtId="0" fontId="46" fillId="0" borderId="64" xfId="5" applyFont="1" applyBorder="1" applyAlignment="1">
      <alignment horizontal="left" indent="1"/>
    </xf>
    <xf numFmtId="165" fontId="38" fillId="0" borderId="62" xfId="5" applyNumberFormat="1" applyFont="1" applyBorder="1" applyAlignment="1">
      <alignment horizontal="center"/>
    </xf>
    <xf numFmtId="4" fontId="41" fillId="0" borderId="64" xfId="5" applyNumberFormat="1" applyFont="1" applyFill="1" applyBorder="1" applyAlignment="1">
      <alignment horizontal="right"/>
    </xf>
    <xf numFmtId="4" fontId="41" fillId="9" borderId="64" xfId="5" applyNumberFormat="1" applyFont="1" applyFill="1" applyBorder="1" applyAlignment="1">
      <alignment horizontal="right"/>
    </xf>
    <xf numFmtId="4" fontId="41" fillId="0" borderId="62" xfId="5" applyNumberFormat="1" applyFont="1" applyFill="1" applyBorder="1" applyAlignment="1">
      <alignment horizontal="right"/>
    </xf>
    <xf numFmtId="4" fontId="41" fillId="0" borderId="76" xfId="5" applyNumberFormat="1" applyFont="1" applyFill="1" applyBorder="1" applyAlignment="1" applyProtection="1">
      <alignment horizontal="right"/>
      <protection locked="0"/>
    </xf>
    <xf numFmtId="4" fontId="41" fillId="0" borderId="62" xfId="5" applyNumberFormat="1" applyFont="1" applyFill="1" applyBorder="1" applyAlignment="1" applyProtection="1">
      <alignment horizontal="right"/>
      <protection locked="0"/>
    </xf>
    <xf numFmtId="4" fontId="41" fillId="0" borderId="76" xfId="5" applyNumberFormat="1" applyFont="1" applyBorder="1" applyAlignment="1" applyProtection="1">
      <alignment horizontal="right"/>
      <protection locked="0"/>
    </xf>
    <xf numFmtId="165" fontId="41" fillId="10" borderId="62" xfId="5" applyNumberFormat="1" applyFont="1" applyFill="1" applyBorder="1" applyAlignment="1">
      <alignment horizontal="right"/>
    </xf>
    <xf numFmtId="3" fontId="41" fillId="10" borderId="63" xfId="5" applyNumberFormat="1" applyFont="1" applyFill="1" applyBorder="1" applyAlignment="1">
      <alignment horizontal="right"/>
    </xf>
    <xf numFmtId="2" fontId="41" fillId="0" borderId="66" xfId="5" applyNumberFormat="1" applyFont="1" applyBorder="1" applyAlignment="1">
      <alignment horizontal="right"/>
    </xf>
    <xf numFmtId="4" fontId="41" fillId="0" borderId="63" xfId="5" applyNumberFormat="1" applyFont="1" applyFill="1" applyBorder="1" applyAlignment="1">
      <alignment horizontal="right"/>
    </xf>
    <xf numFmtId="4" fontId="41" fillId="0" borderId="62" xfId="5" applyNumberFormat="1" applyFont="1" applyBorder="1" applyAlignment="1" applyProtection="1">
      <alignment horizontal="right"/>
      <protection locked="0"/>
    </xf>
    <xf numFmtId="0" fontId="46" fillId="0" borderId="40" xfId="5" applyFont="1" applyBorder="1" applyAlignment="1">
      <alignment horizontal="left" indent="1"/>
    </xf>
    <xf numFmtId="3" fontId="38" fillId="0" borderId="68" xfId="5" applyNumberFormat="1" applyFont="1" applyBorder="1" applyAlignment="1">
      <alignment horizontal="center"/>
    </xf>
    <xf numFmtId="3" fontId="38" fillId="0" borderId="69" xfId="5" applyNumberFormat="1" applyFont="1" applyFill="1" applyBorder="1" applyAlignment="1">
      <alignment horizontal="right"/>
    </xf>
    <xf numFmtId="3" fontId="38" fillId="0" borderId="67" xfId="5" applyNumberFormat="1" applyFont="1" applyFill="1" applyBorder="1" applyAlignment="1">
      <alignment horizontal="right"/>
    </xf>
    <xf numFmtId="3" fontId="38" fillId="0" borderId="7" xfId="5" applyNumberFormat="1" applyFont="1" applyFill="1" applyBorder="1" applyAlignment="1" applyProtection="1">
      <alignment horizontal="right"/>
      <protection locked="0"/>
    </xf>
    <xf numFmtId="3" fontId="38" fillId="0" borderId="68" xfId="5" applyNumberFormat="1" applyFont="1" applyFill="1" applyBorder="1" applyAlignment="1" applyProtection="1">
      <alignment horizontal="right"/>
      <protection locked="0"/>
    </xf>
    <xf numFmtId="3" fontId="41" fillId="10" borderId="68" xfId="5" applyNumberFormat="1" applyFont="1" applyFill="1" applyBorder="1" applyAlignment="1">
      <alignment horizontal="right"/>
    </xf>
    <xf numFmtId="3" fontId="41" fillId="10" borderId="48" xfId="5" applyNumberFormat="1" applyFont="1" applyFill="1" applyBorder="1" applyAlignment="1">
      <alignment horizontal="right"/>
    </xf>
    <xf numFmtId="3" fontId="38" fillId="0" borderId="57" xfId="5" applyNumberFormat="1" applyFont="1" applyBorder="1" applyAlignment="1">
      <alignment horizontal="right"/>
    </xf>
    <xf numFmtId="0" fontId="46" fillId="0" borderId="69" xfId="5" applyFont="1" applyBorder="1" applyAlignment="1">
      <alignment horizontal="left" indent="1"/>
    </xf>
    <xf numFmtId="3" fontId="41" fillId="9" borderId="69" xfId="5" applyNumberFormat="1" applyFont="1" applyFill="1" applyBorder="1" applyAlignment="1">
      <alignment horizontal="right"/>
    </xf>
    <xf numFmtId="3" fontId="38" fillId="0" borderId="68" xfId="5" applyNumberFormat="1" applyFont="1" applyFill="1" applyBorder="1" applyAlignment="1">
      <alignment horizontal="right"/>
    </xf>
    <xf numFmtId="3" fontId="38" fillId="0" borderId="68" xfId="5" applyNumberFormat="1" applyFont="1" applyBorder="1" applyAlignment="1">
      <alignment horizontal="right"/>
    </xf>
    <xf numFmtId="3" fontId="38" fillId="0" borderId="56" xfId="5" applyNumberFormat="1" applyFont="1" applyFill="1" applyBorder="1" applyAlignment="1">
      <alignment horizontal="center"/>
    </xf>
    <xf numFmtId="3" fontId="38" fillId="0" borderId="41" xfId="5" applyNumberFormat="1" applyFont="1" applyFill="1" applyBorder="1" applyAlignment="1">
      <alignment horizontal="right"/>
    </xf>
    <xf numFmtId="3" fontId="41" fillId="9" borderId="70" xfId="5" applyNumberFormat="1" applyFont="1" applyFill="1" applyBorder="1" applyAlignment="1">
      <alignment horizontal="right"/>
    </xf>
    <xf numFmtId="3" fontId="38" fillId="0" borderId="56" xfId="5" applyNumberFormat="1" applyFont="1" applyFill="1" applyBorder="1" applyAlignment="1">
      <alignment horizontal="right"/>
    </xf>
    <xf numFmtId="3" fontId="38" fillId="0" borderId="62" xfId="5" applyNumberFormat="1" applyFont="1" applyBorder="1" applyAlignment="1">
      <alignment horizontal="right"/>
    </xf>
    <xf numFmtId="3" fontId="38" fillId="0" borderId="66" xfId="5" applyNumberFormat="1" applyFont="1" applyFill="1" applyBorder="1" applyAlignment="1" applyProtection="1">
      <alignment horizontal="right"/>
      <protection locked="0"/>
    </xf>
    <xf numFmtId="3" fontId="38" fillId="0" borderId="77" xfId="5" applyNumberFormat="1" applyFont="1" applyFill="1" applyBorder="1" applyAlignment="1" applyProtection="1">
      <alignment horizontal="right"/>
      <protection locked="0"/>
    </xf>
    <xf numFmtId="3" fontId="41" fillId="10" borderId="56" xfId="5" applyNumberFormat="1" applyFont="1" applyFill="1" applyBorder="1" applyAlignment="1">
      <alignment horizontal="right"/>
    </xf>
    <xf numFmtId="0" fontId="46" fillId="10" borderId="51" xfId="5" applyFont="1" applyFill="1" applyBorder="1" applyAlignment="1">
      <alignment horizontal="left" indent="1"/>
    </xf>
    <xf numFmtId="3" fontId="41" fillId="10" borderId="71" xfId="5" applyNumberFormat="1" applyFont="1" applyFill="1" applyBorder="1" applyAlignment="1">
      <alignment horizontal="center"/>
    </xf>
    <xf numFmtId="3" fontId="48" fillId="0" borderId="51" xfId="5" applyNumberFormat="1" applyFont="1" applyFill="1" applyBorder="1" applyAlignment="1">
      <alignment horizontal="right"/>
    </xf>
    <xf numFmtId="3" fontId="41" fillId="9" borderId="51" xfId="5" applyNumberFormat="1" applyFont="1" applyFill="1" applyBorder="1" applyAlignment="1">
      <alignment horizontal="right"/>
    </xf>
    <xf numFmtId="3" fontId="41" fillId="0" borderId="71" xfId="5" applyNumberFormat="1" applyFont="1" applyFill="1" applyBorder="1" applyAlignment="1">
      <alignment horizontal="right"/>
    </xf>
    <xf numFmtId="3" fontId="41" fillId="0" borderId="71" xfId="5" applyNumberFormat="1" applyFont="1" applyBorder="1" applyAlignment="1">
      <alignment horizontal="right"/>
    </xf>
    <xf numFmtId="3" fontId="41" fillId="0" borderId="71" xfId="5" applyNumberFormat="1" applyFont="1" applyFill="1" applyBorder="1" applyAlignment="1" applyProtection="1">
      <alignment horizontal="right"/>
      <protection locked="0"/>
    </xf>
    <xf numFmtId="3" fontId="41" fillId="0" borderId="53" xfId="5" applyNumberFormat="1" applyFont="1" applyFill="1" applyBorder="1" applyAlignment="1" applyProtection="1">
      <alignment horizontal="right"/>
      <protection locked="0"/>
    </xf>
    <xf numFmtId="3" fontId="41" fillId="10" borderId="71" xfId="5" applyNumberFormat="1" applyFont="1" applyFill="1" applyBorder="1" applyAlignment="1">
      <alignment horizontal="right"/>
    </xf>
    <xf numFmtId="3" fontId="41" fillId="10" borderId="53" xfId="5" applyNumberFormat="1" applyFont="1" applyFill="1" applyBorder="1" applyAlignment="1">
      <alignment horizontal="right"/>
    </xf>
    <xf numFmtId="3" fontId="38" fillId="0" borderId="67" xfId="5" applyNumberFormat="1" applyFont="1" applyBorder="1" applyAlignment="1">
      <alignment horizontal="right"/>
    </xf>
    <xf numFmtId="3" fontId="38" fillId="0" borderId="67" xfId="5" applyNumberFormat="1" applyFont="1" applyFill="1" applyBorder="1" applyAlignment="1" applyProtection="1">
      <alignment horizontal="right"/>
      <protection locked="0"/>
    </xf>
    <xf numFmtId="3" fontId="38" fillId="0" borderId="47" xfId="5" applyNumberFormat="1" applyFont="1" applyFill="1" applyBorder="1" applyAlignment="1" applyProtection="1">
      <alignment horizontal="right"/>
      <protection locked="0"/>
    </xf>
    <xf numFmtId="3" fontId="38" fillId="0" borderId="62" xfId="5" applyNumberFormat="1" applyFont="1" applyBorder="1" applyAlignment="1">
      <alignment horizontal="center"/>
    </xf>
    <xf numFmtId="3" fontId="38" fillId="0" borderId="66" xfId="5" applyNumberFormat="1" applyFont="1" applyFill="1" applyBorder="1" applyAlignment="1">
      <alignment horizontal="right"/>
    </xf>
    <xf numFmtId="3" fontId="38" fillId="0" borderId="66" xfId="5" applyNumberFormat="1" applyFont="1" applyBorder="1" applyAlignment="1">
      <alignment horizontal="right"/>
    </xf>
    <xf numFmtId="3" fontId="41" fillId="10" borderId="66" xfId="5" applyNumberFormat="1" applyFont="1" applyFill="1" applyBorder="1" applyAlignment="1">
      <alignment horizontal="right"/>
    </xf>
    <xf numFmtId="3" fontId="41" fillId="10" borderId="65" xfId="5" applyNumberFormat="1" applyFont="1" applyFill="1" applyBorder="1" applyAlignment="1">
      <alignment horizontal="right"/>
    </xf>
    <xf numFmtId="3" fontId="38" fillId="0" borderId="62" xfId="5" applyNumberFormat="1" applyFont="1" applyFill="1" applyBorder="1" applyAlignment="1" applyProtection="1">
      <alignment horizontal="right"/>
      <protection locked="0"/>
    </xf>
    <xf numFmtId="3" fontId="48" fillId="0" borderId="67" xfId="5" applyNumberFormat="1" applyFont="1" applyFill="1" applyBorder="1" applyAlignment="1">
      <alignment horizontal="center"/>
    </xf>
    <xf numFmtId="3" fontId="38" fillId="0" borderId="59" xfId="5" applyNumberFormat="1" applyFont="1" applyFill="1" applyBorder="1" applyAlignment="1">
      <alignment horizontal="right"/>
    </xf>
    <xf numFmtId="3" fontId="41" fillId="9" borderId="59" xfId="5" applyNumberFormat="1" applyFont="1" applyFill="1" applyBorder="1" applyAlignment="1" applyProtection="1">
      <alignment horizontal="right"/>
      <protection locked="0"/>
    </xf>
    <xf numFmtId="3" fontId="41" fillId="0" borderId="57" xfId="5" applyNumberFormat="1" applyFont="1" applyFill="1" applyBorder="1" applyAlignment="1" applyProtection="1">
      <alignment horizontal="right"/>
      <protection locked="0"/>
    </xf>
    <xf numFmtId="3" fontId="41" fillId="0" borderId="72" xfId="5" applyNumberFormat="1" applyFont="1" applyFill="1" applyBorder="1" applyAlignment="1" applyProtection="1">
      <alignment horizontal="right"/>
      <protection locked="0"/>
    </xf>
    <xf numFmtId="3" fontId="41" fillId="10" borderId="57" xfId="5" applyNumberFormat="1" applyFont="1" applyFill="1" applyBorder="1" applyAlignment="1">
      <alignment horizontal="right"/>
    </xf>
    <xf numFmtId="164" fontId="49" fillId="10" borderId="57" xfId="5" applyNumberFormat="1" applyFont="1" applyFill="1" applyBorder="1" applyAlignment="1">
      <alignment horizontal="right"/>
    </xf>
    <xf numFmtId="3" fontId="41" fillId="0" borderId="57" xfId="5" applyNumberFormat="1" applyFont="1" applyBorder="1" applyAlignment="1">
      <alignment horizontal="right"/>
    </xf>
    <xf numFmtId="3" fontId="41" fillId="0" borderId="57" xfId="5" applyNumberFormat="1" applyFont="1" applyFill="1" applyBorder="1" applyAlignment="1">
      <alignment horizontal="right"/>
    </xf>
    <xf numFmtId="3" fontId="48" fillId="0" borderId="68" xfId="5" applyNumberFormat="1" applyFont="1" applyFill="1" applyBorder="1" applyAlignment="1">
      <alignment horizontal="center"/>
    </xf>
    <xf numFmtId="3" fontId="41" fillId="9" borderId="69" xfId="5" applyNumberFormat="1" applyFont="1" applyFill="1" applyBorder="1" applyAlignment="1" applyProtection="1">
      <alignment horizontal="right"/>
      <protection locked="0"/>
    </xf>
    <xf numFmtId="3" fontId="41" fillId="0" borderId="68" xfId="5" applyNumberFormat="1" applyFont="1" applyFill="1" applyBorder="1" applyAlignment="1" applyProtection="1">
      <alignment horizontal="right"/>
      <protection locked="0"/>
    </xf>
    <xf numFmtId="3" fontId="41" fillId="0" borderId="7" xfId="5" applyNumberFormat="1" applyFont="1" applyFill="1" applyBorder="1" applyAlignment="1" applyProtection="1">
      <alignment horizontal="right"/>
      <protection locked="0"/>
    </xf>
    <xf numFmtId="164" fontId="49" fillId="10" borderId="68" xfId="5" applyNumberFormat="1" applyFont="1" applyFill="1" applyBorder="1" applyAlignment="1">
      <alignment horizontal="right"/>
    </xf>
    <xf numFmtId="3" fontId="41" fillId="0" borderId="68" xfId="5" applyNumberFormat="1" applyFont="1" applyBorder="1" applyAlignment="1">
      <alignment horizontal="right"/>
    </xf>
    <xf numFmtId="3" fontId="41" fillId="0" borderId="68" xfId="5" applyNumberFormat="1" applyFont="1" applyFill="1" applyBorder="1" applyAlignment="1">
      <alignment horizontal="right"/>
    </xf>
    <xf numFmtId="3" fontId="48" fillId="0" borderId="62" xfId="5" applyNumberFormat="1" applyFont="1" applyFill="1" applyBorder="1" applyAlignment="1">
      <alignment horizontal="center"/>
    </xf>
    <xf numFmtId="3" fontId="38" fillId="0" borderId="73" xfId="5" applyNumberFormat="1" applyFont="1" applyFill="1" applyBorder="1" applyAlignment="1">
      <alignment horizontal="right"/>
    </xf>
    <xf numFmtId="3" fontId="41" fillId="9" borderId="64" xfId="5" applyNumberFormat="1" applyFont="1" applyFill="1" applyBorder="1" applyAlignment="1" applyProtection="1">
      <alignment horizontal="right"/>
      <protection locked="0"/>
    </xf>
    <xf numFmtId="3" fontId="41" fillId="0" borderId="54" xfId="5" applyNumberFormat="1" applyFont="1" applyFill="1" applyBorder="1" applyAlignment="1" applyProtection="1">
      <alignment horizontal="right"/>
      <protection locked="0"/>
    </xf>
    <xf numFmtId="3" fontId="41" fillId="0" borderId="28" xfId="5" applyNumberFormat="1" applyFont="1" applyFill="1" applyBorder="1" applyAlignment="1" applyProtection="1">
      <alignment horizontal="right"/>
      <protection locked="0"/>
    </xf>
    <xf numFmtId="3" fontId="41" fillId="0" borderId="62" xfId="5" applyNumberFormat="1" applyFont="1" applyFill="1" applyBorder="1" applyAlignment="1" applyProtection="1">
      <alignment horizontal="right"/>
      <protection locked="0"/>
    </xf>
    <xf numFmtId="3" fontId="41" fillId="0" borderId="76" xfId="5" applyNumberFormat="1" applyFont="1" applyFill="1" applyBorder="1" applyAlignment="1" applyProtection="1">
      <alignment horizontal="right"/>
      <protection locked="0"/>
    </xf>
    <xf numFmtId="164" fontId="49" fillId="10" borderId="62" xfId="5" applyNumberFormat="1" applyFont="1" applyFill="1" applyBorder="1" applyAlignment="1">
      <alignment horizontal="right"/>
    </xf>
    <xf numFmtId="3" fontId="41" fillId="0" borderId="62" xfId="5" applyNumberFormat="1" applyFont="1" applyBorder="1" applyAlignment="1">
      <alignment horizontal="right"/>
    </xf>
    <xf numFmtId="3" fontId="41" fillId="0" borderId="62" xfId="5" applyNumberFormat="1" applyFont="1" applyFill="1" applyBorder="1" applyAlignment="1">
      <alignment horizontal="right"/>
    </xf>
    <xf numFmtId="3" fontId="41" fillId="9" borderId="40" xfId="5" applyNumberFormat="1" applyFont="1" applyFill="1" applyBorder="1" applyAlignment="1" applyProtection="1">
      <alignment horizontal="right"/>
      <protection locked="0"/>
    </xf>
    <xf numFmtId="3" fontId="38" fillId="0" borderId="74" xfId="5" applyNumberFormat="1" applyFont="1" applyFill="1" applyBorder="1" applyAlignment="1">
      <alignment horizontal="right"/>
    </xf>
    <xf numFmtId="3" fontId="38" fillId="0" borderId="48" xfId="5" applyNumberFormat="1" applyFont="1" applyFill="1" applyBorder="1" applyAlignment="1">
      <alignment horizontal="right"/>
    </xf>
    <xf numFmtId="3" fontId="48" fillId="0" borderId="66" xfId="5" applyNumberFormat="1" applyFont="1" applyFill="1" applyBorder="1" applyAlignment="1">
      <alignment horizontal="center"/>
    </xf>
    <xf numFmtId="3" fontId="38" fillId="11" borderId="41" xfId="5" applyNumberFormat="1" applyFont="1" applyFill="1" applyBorder="1" applyAlignment="1">
      <alignment horizontal="right"/>
    </xf>
    <xf numFmtId="3" fontId="41" fillId="9" borderId="70" xfId="5" applyNumberFormat="1" applyFont="1" applyFill="1" applyBorder="1" applyAlignment="1" applyProtection="1">
      <alignment horizontal="right"/>
      <protection locked="0"/>
    </xf>
    <xf numFmtId="3" fontId="38" fillId="0" borderId="56" xfId="5" applyNumberFormat="1" applyFont="1" applyFill="1" applyBorder="1" applyAlignment="1" applyProtection="1">
      <alignment horizontal="right"/>
      <protection locked="0"/>
    </xf>
    <xf numFmtId="3" fontId="38" fillId="0" borderId="0" xfId="5" applyNumberFormat="1" applyFont="1" applyFill="1" applyBorder="1" applyAlignment="1" applyProtection="1">
      <alignment horizontal="right"/>
      <protection locked="0"/>
    </xf>
    <xf numFmtId="3" fontId="41" fillId="10" borderId="62" xfId="5" applyNumberFormat="1" applyFont="1" applyFill="1" applyBorder="1" applyAlignment="1">
      <alignment horizontal="right"/>
    </xf>
    <xf numFmtId="164" fontId="49" fillId="10" borderId="66" xfId="5" applyNumberFormat="1" applyFont="1" applyFill="1" applyBorder="1" applyAlignment="1">
      <alignment horizontal="right"/>
    </xf>
    <xf numFmtId="3" fontId="38" fillId="0" borderId="65" xfId="5" applyNumberFormat="1" applyFont="1" applyFill="1" applyBorder="1" applyAlignment="1">
      <alignment horizontal="right"/>
    </xf>
    <xf numFmtId="0" fontId="50" fillId="10" borderId="51" xfId="5" applyFont="1" applyFill="1" applyBorder="1" applyAlignment="1">
      <alignment horizontal="left" indent="1"/>
    </xf>
    <xf numFmtId="3" fontId="49" fillId="10" borderId="71" xfId="5" applyNumberFormat="1" applyFont="1" applyFill="1" applyBorder="1" applyAlignment="1">
      <alignment horizontal="center"/>
    </xf>
    <xf numFmtId="3" fontId="41" fillId="10" borderId="51" xfId="5" applyNumberFormat="1" applyFont="1" applyFill="1" applyBorder="1" applyAlignment="1">
      <alignment horizontal="right"/>
    </xf>
    <xf numFmtId="3" fontId="41" fillId="10" borderId="51" xfId="5" applyNumberFormat="1" applyFont="1" applyFill="1" applyBorder="1" applyAlignment="1" applyProtection="1">
      <alignment horizontal="right"/>
    </xf>
    <xf numFmtId="3" fontId="41" fillId="10" borderId="52" xfId="5" applyNumberFormat="1" applyFont="1" applyFill="1" applyBorder="1" applyAlignment="1">
      <alignment horizontal="right"/>
    </xf>
    <xf numFmtId="3" fontId="41" fillId="10" borderId="54" xfId="5" applyNumberFormat="1" applyFont="1" applyFill="1" applyBorder="1" applyAlignment="1">
      <alignment horizontal="right"/>
    </xf>
    <xf numFmtId="164" fontId="49" fillId="10" borderId="71" xfId="5" applyNumberFormat="1" applyFont="1" applyFill="1" applyBorder="1" applyAlignment="1">
      <alignment horizontal="right"/>
    </xf>
    <xf numFmtId="3" fontId="49" fillId="10" borderId="71" xfId="5" applyNumberFormat="1" applyFont="1" applyFill="1" applyBorder="1" applyAlignment="1">
      <alignment horizontal="right"/>
    </xf>
    <xf numFmtId="3" fontId="49" fillId="10" borderId="53" xfId="5" applyNumberFormat="1" applyFont="1" applyFill="1" applyBorder="1" applyAlignment="1">
      <alignment horizontal="right"/>
    </xf>
    <xf numFmtId="3" fontId="38" fillId="0" borderId="40" xfId="5" applyNumberFormat="1" applyFont="1" applyFill="1" applyBorder="1" applyAlignment="1">
      <alignment horizontal="right"/>
    </xf>
    <xf numFmtId="3" fontId="38" fillId="0" borderId="57" xfId="5" applyNumberFormat="1" applyFont="1" applyFill="1" applyBorder="1" applyAlignment="1" applyProtection="1">
      <alignment horizontal="right"/>
      <protection locked="0"/>
    </xf>
    <xf numFmtId="164" fontId="49" fillId="10" borderId="67" xfId="5" applyNumberFormat="1" applyFont="1" applyFill="1" applyBorder="1" applyAlignment="1">
      <alignment horizontal="right"/>
    </xf>
    <xf numFmtId="164" fontId="49" fillId="10" borderId="53" xfId="5" applyNumberFormat="1" applyFont="1" applyFill="1" applyBorder="1" applyAlignment="1">
      <alignment horizontal="right"/>
    </xf>
    <xf numFmtId="3" fontId="49" fillId="0" borderId="56" xfId="5" applyNumberFormat="1" applyFont="1" applyFill="1" applyBorder="1" applyAlignment="1">
      <alignment horizontal="center"/>
    </xf>
    <xf numFmtId="3" fontId="38" fillId="10" borderId="41" xfId="5" applyNumberFormat="1" applyFont="1" applyFill="1" applyBorder="1" applyAlignment="1">
      <alignment horizontal="right"/>
    </xf>
    <xf numFmtId="3" fontId="41" fillId="0" borderId="73" xfId="5" applyNumberFormat="1" applyFont="1" applyFill="1" applyBorder="1" applyAlignment="1" applyProtection="1">
      <alignment horizontal="right"/>
      <protection locked="0"/>
    </xf>
    <xf numFmtId="3" fontId="38" fillId="0" borderId="56" xfId="5" applyNumberFormat="1" applyFont="1" applyBorder="1" applyAlignment="1">
      <alignment horizontal="right"/>
    </xf>
    <xf numFmtId="3" fontId="38" fillId="0" borderId="0" xfId="5" applyNumberFormat="1" applyFont="1" applyBorder="1" applyAlignment="1">
      <alignment horizontal="right"/>
    </xf>
    <xf numFmtId="3" fontId="38" fillId="10" borderId="49" xfId="5" applyNumberFormat="1" applyFont="1" applyFill="1" applyBorder="1" applyAlignment="1" applyProtection="1">
      <alignment horizontal="right"/>
      <protection locked="0"/>
    </xf>
    <xf numFmtId="3" fontId="41" fillId="10" borderId="59" xfId="5" applyNumberFormat="1" applyFont="1" applyFill="1" applyBorder="1" applyAlignment="1">
      <alignment horizontal="right"/>
    </xf>
    <xf numFmtId="3" fontId="38" fillId="10" borderId="56" xfId="5" applyNumberFormat="1" applyFont="1" applyFill="1" applyBorder="1" applyAlignment="1">
      <alignment horizontal="right"/>
    </xf>
    <xf numFmtId="3" fontId="49" fillId="0" borderId="53" xfId="5" applyNumberFormat="1" applyFont="1" applyFill="1" applyBorder="1" applyAlignment="1">
      <alignment horizontal="right"/>
    </xf>
    <xf numFmtId="0" fontId="50" fillId="10" borderId="58" xfId="5" applyFont="1" applyFill="1" applyBorder="1" applyAlignment="1">
      <alignment horizontal="left" indent="1"/>
    </xf>
    <xf numFmtId="0" fontId="50" fillId="10" borderId="73" xfId="5" applyFont="1" applyFill="1" applyBorder="1" applyAlignment="1">
      <alignment horizontal="left" indent="1"/>
    </xf>
    <xf numFmtId="3" fontId="49" fillId="10" borderId="54" xfId="5" applyNumberFormat="1" applyFont="1" applyFill="1" applyBorder="1" applyAlignment="1">
      <alignment horizontal="center"/>
    </xf>
    <xf numFmtId="0" fontId="51" fillId="0" borderId="0" xfId="5" applyFont="1" applyFill="1" applyBorder="1" applyAlignment="1">
      <alignment horizontal="left" indent="1"/>
    </xf>
    <xf numFmtId="0" fontId="38" fillId="0" borderId="0" xfId="5" applyFont="1" applyAlignment="1">
      <alignment horizontal="center"/>
    </xf>
    <xf numFmtId="3" fontId="38" fillId="0" borderId="0" xfId="5" applyNumberFormat="1" applyFont="1"/>
    <xf numFmtId="0" fontId="50" fillId="0" borderId="0" xfId="5" applyFont="1" applyFill="1" applyBorder="1" applyAlignment="1">
      <alignment horizontal="left" indent="1"/>
    </xf>
    <xf numFmtId="0" fontId="50" fillId="0" borderId="0" xfId="5" applyFont="1" applyAlignment="1">
      <alignment horizontal="left" indent="1"/>
    </xf>
    <xf numFmtId="0" fontId="41" fillId="0" borderId="0" xfId="5" applyFont="1" applyAlignment="1">
      <alignment horizontal="center"/>
    </xf>
    <xf numFmtId="0" fontId="41" fillId="0" borderId="0" xfId="5" applyFont="1"/>
    <xf numFmtId="3" fontId="41" fillId="0" borderId="0" xfId="5" applyNumberFormat="1" applyFont="1"/>
    <xf numFmtId="0" fontId="38" fillId="0" borderId="0" xfId="5" applyFont="1" applyAlignment="1">
      <alignment horizontal="left" indent="1"/>
    </xf>
    <xf numFmtId="3" fontId="38" fillId="8" borderId="71" xfId="5" applyNumberFormat="1" applyFont="1" applyFill="1" applyBorder="1" applyAlignment="1">
      <alignment horizontal="center"/>
    </xf>
    <xf numFmtId="3" fontId="38" fillId="8" borderId="28" xfId="5" applyNumberFormat="1" applyFont="1" applyFill="1" applyBorder="1" applyAlignment="1">
      <alignment horizontal="center"/>
    </xf>
    <xf numFmtId="3" fontId="38" fillId="0" borderId="58" xfId="5" applyNumberFormat="1" applyFont="1" applyFill="1" applyBorder="1" applyAlignment="1">
      <alignment horizontal="right"/>
    </xf>
    <xf numFmtId="3" fontId="38" fillId="0" borderId="49" xfId="5" applyNumberFormat="1" applyFont="1" applyFill="1" applyBorder="1" applyAlignment="1" applyProtection="1">
      <alignment horizontal="right"/>
      <protection locked="0"/>
    </xf>
    <xf numFmtId="3" fontId="38" fillId="0" borderId="75" xfId="5" applyNumberFormat="1" applyFont="1" applyFill="1" applyBorder="1" applyAlignment="1" applyProtection="1">
      <alignment horizontal="right"/>
      <protection locked="0"/>
    </xf>
    <xf numFmtId="0" fontId="38" fillId="0" borderId="57" xfId="5" applyFont="1" applyBorder="1" applyAlignment="1">
      <alignment horizontal="right"/>
    </xf>
    <xf numFmtId="4" fontId="38" fillId="0" borderId="64" xfId="5" applyNumberFormat="1" applyFont="1" applyFill="1" applyBorder="1" applyAlignment="1">
      <alignment horizontal="right"/>
    </xf>
    <xf numFmtId="4" fontId="38" fillId="0" borderId="76" xfId="5" applyNumberFormat="1" applyFont="1" applyFill="1" applyBorder="1" applyAlignment="1" applyProtection="1">
      <alignment horizontal="right"/>
      <protection locked="0"/>
    </xf>
    <xf numFmtId="4" fontId="38" fillId="0" borderId="62" xfId="5" applyNumberFormat="1" applyFont="1" applyFill="1" applyBorder="1" applyAlignment="1" applyProtection="1">
      <alignment horizontal="right"/>
      <protection locked="0"/>
    </xf>
    <xf numFmtId="4" fontId="38" fillId="0" borderId="76" xfId="5" applyNumberFormat="1" applyFont="1" applyBorder="1" applyAlignment="1" applyProtection="1">
      <alignment horizontal="right"/>
      <protection locked="0"/>
    </xf>
    <xf numFmtId="0" fontId="38" fillId="0" borderId="66" xfId="5" applyFont="1" applyBorder="1" applyAlignment="1">
      <alignment horizontal="right"/>
    </xf>
    <xf numFmtId="3" fontId="41" fillId="0" borderId="63" xfId="5" applyNumberFormat="1" applyFont="1" applyFill="1" applyBorder="1" applyAlignment="1">
      <alignment horizontal="right"/>
    </xf>
    <xf numFmtId="3" fontId="41" fillId="0" borderId="48" xfId="5" applyNumberFormat="1" applyFont="1" applyFill="1" applyBorder="1" applyAlignment="1">
      <alignment horizontal="right"/>
    </xf>
    <xf numFmtId="0" fontId="38" fillId="0" borderId="68" xfId="5" applyFont="1" applyBorder="1" applyAlignment="1">
      <alignment horizontal="right"/>
    </xf>
    <xf numFmtId="0" fontId="38" fillId="0" borderId="62" xfId="5" applyFont="1" applyBorder="1" applyAlignment="1">
      <alignment horizontal="right"/>
    </xf>
    <xf numFmtId="3" fontId="41" fillId="0" borderId="61" xfId="5" applyNumberFormat="1" applyFont="1" applyFill="1" applyBorder="1" applyAlignment="1">
      <alignment horizontal="right"/>
    </xf>
    <xf numFmtId="3" fontId="41" fillId="0" borderId="52" xfId="5" applyNumberFormat="1" applyFont="1" applyFill="1" applyBorder="1" applyAlignment="1" applyProtection="1">
      <alignment horizontal="right"/>
      <protection locked="0"/>
    </xf>
    <xf numFmtId="3" fontId="38" fillId="0" borderId="71" xfId="5" applyNumberFormat="1" applyFont="1" applyFill="1" applyBorder="1" applyAlignment="1" applyProtection="1">
      <alignment horizontal="right"/>
      <protection locked="0"/>
    </xf>
    <xf numFmtId="3" fontId="38" fillId="0" borderId="53" xfId="5" applyNumberFormat="1" applyFont="1" applyFill="1" applyBorder="1" applyAlignment="1" applyProtection="1">
      <alignment horizontal="right"/>
      <protection locked="0"/>
    </xf>
    <xf numFmtId="0" fontId="38" fillId="0" borderId="71" xfId="5" applyFont="1" applyBorder="1" applyAlignment="1">
      <alignment horizontal="right"/>
    </xf>
    <xf numFmtId="3" fontId="41" fillId="0" borderId="53" xfId="5" applyNumberFormat="1" applyFont="1" applyFill="1" applyBorder="1" applyAlignment="1">
      <alignment horizontal="right"/>
    </xf>
    <xf numFmtId="0" fontId="38" fillId="0" borderId="67" xfId="5" applyFont="1" applyBorder="1" applyAlignment="1">
      <alignment horizontal="right"/>
    </xf>
    <xf numFmtId="3" fontId="41" fillId="0" borderId="65" xfId="5" applyNumberFormat="1" applyFont="1" applyFill="1" applyBorder="1" applyAlignment="1">
      <alignment horizontal="right"/>
    </xf>
    <xf numFmtId="3" fontId="41" fillId="0" borderId="59" xfId="5" applyNumberFormat="1" applyFont="1" applyFill="1" applyBorder="1" applyAlignment="1">
      <alignment horizontal="right"/>
    </xf>
    <xf numFmtId="3" fontId="49" fillId="9" borderId="59" xfId="5" applyNumberFormat="1" applyFont="1" applyFill="1" applyBorder="1" applyAlignment="1" applyProtection="1">
      <alignment horizontal="right"/>
      <protection locked="0"/>
    </xf>
    <xf numFmtId="3" fontId="49" fillId="0" borderId="57" xfId="5" applyNumberFormat="1" applyFont="1" applyFill="1" applyBorder="1" applyAlignment="1" applyProtection="1">
      <alignment horizontal="right"/>
      <protection locked="0"/>
    </xf>
    <xf numFmtId="3" fontId="38" fillId="0" borderId="72" xfId="5" applyNumberFormat="1" applyFont="1" applyFill="1" applyBorder="1" applyAlignment="1" applyProtection="1">
      <alignment horizontal="right"/>
      <protection locked="0"/>
    </xf>
    <xf numFmtId="3" fontId="38" fillId="0" borderId="60" xfId="5" applyNumberFormat="1" applyFont="1" applyFill="1" applyBorder="1" applyAlignment="1" applyProtection="1">
      <alignment horizontal="right"/>
      <protection locked="0"/>
    </xf>
    <xf numFmtId="3" fontId="49" fillId="10" borderId="59" xfId="5" applyNumberFormat="1" applyFont="1" applyFill="1" applyBorder="1" applyAlignment="1">
      <alignment horizontal="right"/>
    </xf>
    <xf numFmtId="164" fontId="49" fillId="0" borderId="60" xfId="5" applyNumberFormat="1" applyFont="1" applyFill="1" applyBorder="1" applyAlignment="1">
      <alignment horizontal="right"/>
    </xf>
    <xf numFmtId="164" fontId="49" fillId="0" borderId="57" xfId="5" applyNumberFormat="1" applyFont="1" applyFill="1" applyBorder="1" applyAlignment="1">
      <alignment horizontal="right"/>
    </xf>
    <xf numFmtId="3" fontId="41" fillId="0" borderId="69" xfId="5" applyNumberFormat="1" applyFont="1" applyFill="1" applyBorder="1" applyAlignment="1">
      <alignment horizontal="right"/>
    </xf>
    <xf numFmtId="3" fontId="49" fillId="9" borderId="69" xfId="5" applyNumberFormat="1" applyFont="1" applyFill="1" applyBorder="1" applyAlignment="1" applyProtection="1">
      <alignment horizontal="right"/>
      <protection locked="0"/>
    </xf>
    <xf numFmtId="3" fontId="49" fillId="0" borderId="68" xfId="5" applyNumberFormat="1" applyFont="1" applyFill="1" applyBorder="1" applyAlignment="1" applyProtection="1">
      <alignment horizontal="right"/>
      <protection locked="0"/>
    </xf>
    <xf numFmtId="3" fontId="38" fillId="0" borderId="48" xfId="5" applyNumberFormat="1" applyFont="1" applyFill="1" applyBorder="1" applyAlignment="1" applyProtection="1">
      <alignment horizontal="right"/>
      <protection locked="0"/>
    </xf>
    <xf numFmtId="164" fontId="49" fillId="0" borderId="48" xfId="5" applyNumberFormat="1" applyFont="1" applyFill="1" applyBorder="1" applyAlignment="1">
      <alignment horizontal="right"/>
    </xf>
    <xf numFmtId="164" fontId="49" fillId="0" borderId="68" xfId="5" applyNumberFormat="1" applyFont="1" applyFill="1" applyBorder="1" applyAlignment="1">
      <alignment horizontal="right"/>
    </xf>
    <xf numFmtId="3" fontId="41" fillId="0" borderId="73" xfId="5" applyNumberFormat="1" applyFont="1" applyFill="1" applyBorder="1" applyAlignment="1">
      <alignment horizontal="right"/>
    </xf>
    <xf numFmtId="3" fontId="49" fillId="9" borderId="64" xfId="5" applyNumberFormat="1" applyFont="1" applyFill="1" applyBorder="1" applyAlignment="1" applyProtection="1">
      <alignment horizontal="right"/>
      <protection locked="0"/>
    </xf>
    <xf numFmtId="3" fontId="49" fillId="0" borderId="54" xfId="5" applyNumberFormat="1" applyFont="1" applyFill="1" applyBorder="1" applyAlignment="1" applyProtection="1">
      <alignment horizontal="right"/>
      <protection locked="0"/>
    </xf>
    <xf numFmtId="3" fontId="38" fillId="0" borderId="28" xfId="5" applyNumberFormat="1" applyFont="1" applyFill="1" applyBorder="1" applyAlignment="1" applyProtection="1">
      <alignment horizontal="right"/>
      <protection locked="0"/>
    </xf>
    <xf numFmtId="3" fontId="38" fillId="0" borderId="63" xfId="5" applyNumberFormat="1" applyFont="1" applyFill="1" applyBorder="1" applyAlignment="1" applyProtection="1">
      <alignment horizontal="right"/>
      <protection locked="0"/>
    </xf>
    <xf numFmtId="164" fontId="49" fillId="0" borderId="63" xfId="5" applyNumberFormat="1" applyFont="1" applyFill="1" applyBorder="1" applyAlignment="1">
      <alignment horizontal="right"/>
    </xf>
    <xf numFmtId="164" fontId="49" fillId="0" borderId="62" xfId="5" applyNumberFormat="1" applyFont="1" applyFill="1" applyBorder="1" applyAlignment="1">
      <alignment horizontal="right"/>
    </xf>
    <xf numFmtId="3" fontId="48" fillId="9" borderId="40" xfId="5" applyNumberFormat="1" applyFont="1" applyFill="1" applyBorder="1" applyAlignment="1" applyProtection="1">
      <alignment horizontal="right"/>
      <protection locked="0"/>
    </xf>
    <xf numFmtId="3" fontId="48" fillId="0" borderId="67" xfId="5" applyNumberFormat="1" applyFont="1" applyFill="1" applyBorder="1" applyAlignment="1" applyProtection="1">
      <alignment horizontal="right"/>
      <protection locked="0"/>
    </xf>
    <xf numFmtId="164" fontId="49" fillId="0" borderId="74" xfId="5" applyNumberFormat="1" applyFont="1" applyFill="1" applyBorder="1" applyAlignment="1">
      <alignment horizontal="right"/>
    </xf>
    <xf numFmtId="164" fontId="49" fillId="0" borderId="67" xfId="5" applyNumberFormat="1" applyFont="1" applyFill="1" applyBorder="1" applyAlignment="1">
      <alignment horizontal="right"/>
    </xf>
    <xf numFmtId="3" fontId="48" fillId="9" borderId="69" xfId="5" applyNumberFormat="1" applyFont="1" applyFill="1" applyBorder="1" applyAlignment="1" applyProtection="1">
      <alignment horizontal="right"/>
      <protection locked="0"/>
    </xf>
    <xf numFmtId="3" fontId="48" fillId="0" borderId="68" xfId="5" applyNumberFormat="1" applyFont="1" applyFill="1" applyBorder="1" applyAlignment="1" applyProtection="1">
      <alignment horizontal="right"/>
      <protection locked="0"/>
    </xf>
    <xf numFmtId="3" fontId="48" fillId="9" borderId="70" xfId="5" applyNumberFormat="1" applyFont="1" applyFill="1" applyBorder="1" applyAlignment="1" applyProtection="1">
      <alignment horizontal="right"/>
      <protection locked="0"/>
    </xf>
    <xf numFmtId="3" fontId="48" fillId="0" borderId="56" xfId="5" applyNumberFormat="1" applyFont="1" applyFill="1" applyBorder="1" applyAlignment="1" applyProtection="1">
      <alignment horizontal="right"/>
      <protection locked="0"/>
    </xf>
    <xf numFmtId="164" fontId="49" fillId="0" borderId="65" xfId="5" applyNumberFormat="1" applyFont="1" applyFill="1" applyBorder="1" applyAlignment="1">
      <alignment horizontal="right"/>
    </xf>
    <xf numFmtId="164" fontId="49" fillId="0" borderId="66" xfId="5" applyNumberFormat="1" applyFont="1" applyFill="1" applyBorder="1" applyAlignment="1">
      <alignment horizontal="right"/>
    </xf>
    <xf numFmtId="3" fontId="49" fillId="10" borderId="51" xfId="5" applyNumberFormat="1" applyFont="1" applyFill="1" applyBorder="1" applyAlignment="1">
      <alignment horizontal="right"/>
    </xf>
    <xf numFmtId="3" fontId="49" fillId="10" borderId="51" xfId="5" applyNumberFormat="1" applyFont="1" applyFill="1" applyBorder="1" applyAlignment="1" applyProtection="1">
      <alignment horizontal="right"/>
    </xf>
    <xf numFmtId="3" fontId="49" fillId="10" borderId="52" xfId="5" applyNumberFormat="1" applyFont="1" applyFill="1" applyBorder="1" applyAlignment="1">
      <alignment horizontal="right"/>
    </xf>
    <xf numFmtId="3" fontId="49" fillId="10" borderId="78" xfId="5" applyNumberFormat="1" applyFont="1" applyFill="1" applyBorder="1" applyAlignment="1">
      <alignment horizontal="right"/>
    </xf>
    <xf numFmtId="3" fontId="49" fillId="9" borderId="40" xfId="5" applyNumberFormat="1" applyFont="1" applyFill="1" applyBorder="1" applyAlignment="1" applyProtection="1">
      <alignment horizontal="right"/>
      <protection locked="0"/>
    </xf>
    <xf numFmtId="3" fontId="48" fillId="0" borderId="57" xfId="5" applyNumberFormat="1" applyFont="1" applyFill="1" applyBorder="1" applyAlignment="1" applyProtection="1">
      <alignment horizontal="right"/>
      <protection locked="0"/>
    </xf>
    <xf numFmtId="3" fontId="49" fillId="0" borderId="73" xfId="5" applyNumberFormat="1" applyFont="1" applyFill="1" applyBorder="1" applyAlignment="1" applyProtection="1">
      <alignment horizontal="right"/>
      <protection locked="0"/>
    </xf>
    <xf numFmtId="0" fontId="38" fillId="10" borderId="56" xfId="5" applyFont="1" applyFill="1" applyBorder="1" applyAlignment="1">
      <alignment horizontal="right"/>
    </xf>
    <xf numFmtId="164" fontId="49" fillId="0" borderId="53" xfId="5" applyNumberFormat="1" applyFont="1" applyFill="1" applyBorder="1" applyAlignment="1">
      <alignment horizontal="right"/>
    </xf>
    <xf numFmtId="0" fontId="41" fillId="8" borderId="19" xfId="5" applyFont="1" applyFill="1" applyBorder="1" applyAlignment="1">
      <alignment vertical="center"/>
    </xf>
    <xf numFmtId="0" fontId="41" fillId="9" borderId="71" xfId="5" applyFont="1" applyFill="1" applyBorder="1" applyAlignment="1">
      <alignment horizontal="center" vertical="center"/>
    </xf>
    <xf numFmtId="0" fontId="41" fillId="8" borderId="28" xfId="5" applyFont="1" applyFill="1" applyBorder="1" applyAlignment="1">
      <alignment horizontal="center" vertical="center"/>
    </xf>
    <xf numFmtId="0" fontId="41" fillId="9" borderId="73" xfId="5" applyFont="1" applyFill="1" applyBorder="1" applyAlignment="1">
      <alignment horizontal="center" vertical="center"/>
    </xf>
    <xf numFmtId="3" fontId="41" fillId="8" borderId="71" xfId="5" applyNumberFormat="1" applyFont="1" applyFill="1" applyBorder="1" applyAlignment="1">
      <alignment horizontal="center" vertical="center"/>
    </xf>
    <xf numFmtId="165" fontId="48" fillId="0" borderId="56" xfId="5" applyNumberFormat="1" applyFont="1" applyFill="1" applyBorder="1" applyAlignment="1">
      <alignment horizontal="center"/>
    </xf>
    <xf numFmtId="4" fontId="48" fillId="0" borderId="50" xfId="5" applyNumberFormat="1" applyFont="1" applyFill="1" applyBorder="1" applyAlignment="1">
      <alignment horizontal="right"/>
    </xf>
    <xf numFmtId="4" fontId="48" fillId="9" borderId="40" xfId="5" applyNumberFormat="1" applyFont="1" applyFill="1" applyBorder="1" applyAlignment="1">
      <alignment horizontal="right"/>
    </xf>
    <xf numFmtId="4" fontId="48" fillId="9" borderId="67" xfId="5" applyNumberFormat="1" applyFont="1" applyFill="1" applyBorder="1" applyAlignment="1">
      <alignment horizontal="right"/>
    </xf>
    <xf numFmtId="4" fontId="48" fillId="0" borderId="0" xfId="7" applyNumberFormat="1" applyFont="1" applyBorder="1" applyProtection="1">
      <protection locked="0"/>
    </xf>
    <xf numFmtId="4" fontId="48" fillId="0" borderId="57" xfId="7" applyNumberFormat="1" applyFont="1" applyBorder="1" applyProtection="1">
      <protection locked="0"/>
    </xf>
    <xf numFmtId="4" fontId="48" fillId="0" borderId="50" xfId="5" applyNumberFormat="1" applyFont="1" applyFill="1" applyBorder="1" applyAlignment="1" applyProtection="1">
      <alignment horizontal="right"/>
      <protection locked="0"/>
    </xf>
    <xf numFmtId="4" fontId="48" fillId="0" borderId="75" xfId="5" applyNumberFormat="1" applyFont="1" applyFill="1" applyBorder="1" applyAlignment="1" applyProtection="1">
      <alignment horizontal="right"/>
      <protection locked="0"/>
    </xf>
    <xf numFmtId="165" fontId="49" fillId="10" borderId="56" xfId="5" applyNumberFormat="1" applyFont="1" applyFill="1" applyBorder="1" applyAlignment="1">
      <alignment horizontal="right"/>
    </xf>
    <xf numFmtId="3" fontId="49" fillId="10" borderId="61" xfId="5" applyNumberFormat="1" applyFont="1" applyFill="1" applyBorder="1" applyAlignment="1">
      <alignment horizontal="right"/>
    </xf>
    <xf numFmtId="0" fontId="48" fillId="0" borderId="0" xfId="5" applyFont="1" applyAlignment="1">
      <alignment horizontal="right"/>
    </xf>
    <xf numFmtId="4" fontId="48" fillId="0" borderId="57" xfId="5" applyNumberFormat="1" applyFont="1" applyBorder="1" applyAlignment="1">
      <alignment horizontal="right"/>
    </xf>
    <xf numFmtId="165" fontId="48" fillId="0" borderId="62" xfId="5" applyNumberFormat="1" applyFont="1" applyBorder="1" applyAlignment="1">
      <alignment horizontal="center"/>
    </xf>
    <xf numFmtId="4" fontId="48" fillId="0" borderId="63" xfId="5" applyNumberFormat="1" applyFont="1" applyFill="1" applyBorder="1" applyAlignment="1">
      <alignment horizontal="right"/>
    </xf>
    <xf numFmtId="4" fontId="48" fillId="9" borderId="64" xfId="5" applyNumberFormat="1" applyFont="1" applyFill="1" applyBorder="1" applyAlignment="1">
      <alignment horizontal="right"/>
    </xf>
    <xf numFmtId="4" fontId="48" fillId="9" borderId="62" xfId="5" applyNumberFormat="1" applyFont="1" applyFill="1" applyBorder="1" applyAlignment="1">
      <alignment horizontal="right"/>
    </xf>
    <xf numFmtId="4" fontId="48" fillId="0" borderId="76" xfId="7" applyNumberFormat="1" applyFont="1" applyBorder="1" applyProtection="1">
      <protection locked="0"/>
    </xf>
    <xf numFmtId="4" fontId="48" fillId="0" borderId="62" xfId="7" applyNumberFormat="1" applyFont="1" applyBorder="1" applyProtection="1">
      <protection locked="0"/>
    </xf>
    <xf numFmtId="4" fontId="48" fillId="0" borderId="63" xfId="5" applyNumberFormat="1" applyFont="1" applyFill="1" applyBorder="1" applyAlignment="1" applyProtection="1">
      <alignment horizontal="right"/>
      <protection locked="0"/>
    </xf>
    <xf numFmtId="4" fontId="48" fillId="0" borderId="76" xfId="5" applyNumberFormat="1" applyFont="1" applyBorder="1" applyAlignment="1" applyProtection="1">
      <alignment horizontal="right"/>
      <protection locked="0"/>
    </xf>
    <xf numFmtId="165" fontId="49" fillId="10" borderId="62" xfId="5" applyNumberFormat="1" applyFont="1" applyFill="1" applyBorder="1" applyAlignment="1">
      <alignment horizontal="right"/>
    </xf>
    <xf numFmtId="3" fontId="49" fillId="10" borderId="63" xfId="5" applyNumberFormat="1" applyFont="1" applyFill="1" applyBorder="1" applyAlignment="1">
      <alignment horizontal="right"/>
    </xf>
    <xf numFmtId="4" fontId="48" fillId="0" borderId="66" xfId="5" applyNumberFormat="1" applyFont="1" applyBorder="1" applyAlignment="1">
      <alignment horizontal="right"/>
    </xf>
    <xf numFmtId="3" fontId="48" fillId="0" borderId="68" xfId="5" applyNumberFormat="1" applyFont="1" applyBorder="1" applyAlignment="1">
      <alignment horizontal="center"/>
    </xf>
    <xf numFmtId="3" fontId="48" fillId="9" borderId="40" xfId="5" applyNumberFormat="1" applyFont="1" applyFill="1" applyBorder="1" applyAlignment="1">
      <alignment horizontal="right"/>
    </xf>
    <xf numFmtId="3" fontId="48" fillId="9" borderId="67" xfId="5" applyNumberFormat="1" applyFont="1" applyFill="1" applyBorder="1" applyAlignment="1">
      <alignment horizontal="right"/>
    </xf>
    <xf numFmtId="3" fontId="48" fillId="0" borderId="7" xfId="7" applyNumberFormat="1" applyFont="1" applyBorder="1" applyProtection="1">
      <protection locked="0"/>
    </xf>
    <xf numFmtId="165" fontId="48" fillId="0" borderId="57" xfId="7" applyNumberFormat="1" applyFont="1" applyBorder="1" applyProtection="1">
      <protection locked="0"/>
    </xf>
    <xf numFmtId="3" fontId="48" fillId="0" borderId="7" xfId="5" applyNumberFormat="1" applyFont="1" applyFill="1" applyBorder="1" applyAlignment="1" applyProtection="1">
      <alignment horizontal="right"/>
      <protection locked="0"/>
    </xf>
    <xf numFmtId="3" fontId="49" fillId="10" borderId="68" xfId="5" applyNumberFormat="1" applyFont="1" applyFill="1" applyBorder="1" applyAlignment="1">
      <alignment horizontal="right"/>
    </xf>
    <xf numFmtId="3" fontId="49" fillId="10" borderId="48" xfId="5" applyNumberFormat="1" applyFont="1" applyFill="1" applyBorder="1" applyAlignment="1">
      <alignment horizontal="right"/>
    </xf>
    <xf numFmtId="3" fontId="48" fillId="0" borderId="57" xfId="7" applyNumberFormat="1" applyFont="1" applyBorder="1" applyProtection="1">
      <protection locked="0"/>
    </xf>
    <xf numFmtId="3" fontId="48" fillId="9" borderId="69" xfId="5" applyNumberFormat="1" applyFont="1" applyFill="1" applyBorder="1" applyAlignment="1">
      <alignment horizontal="right"/>
    </xf>
    <xf numFmtId="3" fontId="48" fillId="9" borderId="68" xfId="5" applyNumberFormat="1" applyFont="1" applyFill="1" applyBorder="1" applyAlignment="1">
      <alignment horizontal="right"/>
    </xf>
    <xf numFmtId="3" fontId="48" fillId="0" borderId="47" xfId="7" applyNumberFormat="1" applyFont="1" applyBorder="1" applyProtection="1">
      <protection locked="0"/>
    </xf>
    <xf numFmtId="165" fontId="48" fillId="0" borderId="68" xfId="7" applyNumberFormat="1" applyFont="1" applyBorder="1" applyProtection="1">
      <protection locked="0"/>
    </xf>
    <xf numFmtId="3" fontId="48" fillId="0" borderId="68" xfId="7" applyNumberFormat="1" applyFont="1" applyBorder="1" applyProtection="1">
      <protection locked="0"/>
    </xf>
    <xf numFmtId="3" fontId="48" fillId="0" borderId="56" xfId="5" applyNumberFormat="1" applyFont="1" applyFill="1" applyBorder="1" applyAlignment="1">
      <alignment horizontal="center"/>
    </xf>
    <xf numFmtId="3" fontId="48" fillId="0" borderId="66" xfId="5" applyNumberFormat="1" applyFont="1" applyFill="1" applyBorder="1" applyAlignment="1" applyProtection="1">
      <alignment horizontal="right"/>
      <protection locked="0"/>
    </xf>
    <xf numFmtId="3" fontId="48" fillId="9" borderId="70" xfId="5" applyNumberFormat="1" applyFont="1" applyFill="1" applyBorder="1" applyAlignment="1">
      <alignment horizontal="right"/>
    </xf>
    <xf numFmtId="3" fontId="48" fillId="9" borderId="66" xfId="5" applyNumberFormat="1" applyFont="1" applyFill="1" applyBorder="1" applyAlignment="1">
      <alignment horizontal="right"/>
    </xf>
    <xf numFmtId="3" fontId="48" fillId="0" borderId="0" xfId="7" applyNumberFormat="1" applyFont="1" applyBorder="1" applyProtection="1">
      <protection locked="0"/>
    </xf>
    <xf numFmtId="3" fontId="48" fillId="0" borderId="77" xfId="5" applyNumberFormat="1" applyFont="1" applyFill="1" applyBorder="1" applyAlignment="1" applyProtection="1">
      <alignment horizontal="right"/>
      <protection locked="0"/>
    </xf>
    <xf numFmtId="3" fontId="49" fillId="10" borderId="56" xfId="5" applyNumberFormat="1" applyFont="1" applyFill="1" applyBorder="1" applyAlignment="1">
      <alignment horizontal="right"/>
    </xf>
    <xf numFmtId="3" fontId="48" fillId="0" borderId="56" xfId="7" applyNumberFormat="1" applyFont="1" applyBorder="1" applyProtection="1">
      <protection locked="0"/>
    </xf>
    <xf numFmtId="3" fontId="49" fillId="12" borderId="71" xfId="5" applyNumberFormat="1" applyFont="1" applyFill="1" applyBorder="1" applyAlignment="1">
      <alignment horizontal="center"/>
    </xf>
    <xf numFmtId="3" fontId="49" fillId="10" borderId="71" xfId="7" applyNumberFormat="1" applyFont="1" applyFill="1" applyBorder="1" applyProtection="1">
      <protection locked="0"/>
    </xf>
    <xf numFmtId="3" fontId="49" fillId="9" borderId="51" xfId="5" applyNumberFormat="1" applyFont="1" applyFill="1" applyBorder="1" applyAlignment="1">
      <alignment horizontal="right"/>
    </xf>
    <xf numFmtId="3" fontId="49" fillId="9" borderId="71" xfId="5" applyNumberFormat="1" applyFont="1" applyFill="1" applyBorder="1" applyAlignment="1">
      <alignment horizontal="right"/>
    </xf>
    <xf numFmtId="3" fontId="49" fillId="10" borderId="52" xfId="7" applyNumberFormat="1" applyFont="1" applyFill="1" applyBorder="1" applyProtection="1">
      <protection locked="0"/>
    </xf>
    <xf numFmtId="3" fontId="48" fillId="0" borderId="47" xfId="5" applyNumberFormat="1" applyFont="1" applyFill="1" applyBorder="1" applyAlignment="1" applyProtection="1">
      <alignment horizontal="right"/>
      <protection locked="0"/>
    </xf>
    <xf numFmtId="0" fontId="46" fillId="0" borderId="70" xfId="5" applyFont="1" applyBorder="1" applyAlignment="1">
      <alignment horizontal="left" indent="1"/>
    </xf>
    <xf numFmtId="3" fontId="48" fillId="0" borderId="66" xfId="5" applyNumberFormat="1" applyFont="1" applyBorder="1" applyAlignment="1">
      <alignment horizontal="center"/>
    </xf>
    <xf numFmtId="3" fontId="48" fillId="0" borderId="62" xfId="5" applyNumberFormat="1" applyFont="1" applyFill="1" applyBorder="1" applyAlignment="1" applyProtection="1">
      <alignment horizontal="right"/>
      <protection locked="0"/>
    </xf>
    <xf numFmtId="165" fontId="48" fillId="0" borderId="62" xfId="7" applyNumberFormat="1" applyFont="1" applyBorder="1" applyProtection="1">
      <protection locked="0"/>
    </xf>
    <xf numFmtId="3" fontId="49" fillId="10" borderId="66" xfId="5" applyNumberFormat="1" applyFont="1" applyFill="1" applyBorder="1" applyAlignment="1">
      <alignment horizontal="right"/>
    </xf>
    <xf numFmtId="3" fontId="49" fillId="10" borderId="65" xfId="5" applyNumberFormat="1" applyFont="1" applyFill="1" applyBorder="1" applyAlignment="1">
      <alignment horizontal="right"/>
    </xf>
    <xf numFmtId="3" fontId="48" fillId="0" borderId="62" xfId="7" applyNumberFormat="1" applyFont="1" applyBorder="1" applyProtection="1">
      <protection locked="0"/>
    </xf>
    <xf numFmtId="0" fontId="46" fillId="0" borderId="59" xfId="5" applyFont="1" applyBorder="1" applyAlignment="1">
      <alignment horizontal="left" indent="1"/>
    </xf>
    <xf numFmtId="3" fontId="48" fillId="0" borderId="57" xfId="5" applyNumberFormat="1" applyFont="1" applyFill="1" applyBorder="1" applyAlignment="1">
      <alignment horizontal="center"/>
    </xf>
    <xf numFmtId="3" fontId="49" fillId="12" borderId="59" xfId="7" applyNumberFormat="1" applyFont="1" applyFill="1" applyBorder="1" applyProtection="1">
      <protection locked="0"/>
    </xf>
    <xf numFmtId="3" fontId="49" fillId="12" borderId="57" xfId="7" applyNumberFormat="1" applyFont="1" applyFill="1" applyBorder="1" applyProtection="1">
      <protection locked="0"/>
    </xf>
    <xf numFmtId="3" fontId="49" fillId="0" borderId="60" xfId="5" applyNumberFormat="1" applyFont="1" applyFill="1" applyBorder="1" applyAlignment="1" applyProtection="1">
      <alignment horizontal="right"/>
      <protection locked="0"/>
    </xf>
    <xf numFmtId="3" fontId="49" fillId="0" borderId="72" xfId="5" applyNumberFormat="1" applyFont="1" applyFill="1" applyBorder="1" applyAlignment="1" applyProtection="1">
      <alignment horizontal="right"/>
      <protection locked="0"/>
    </xf>
    <xf numFmtId="3" fontId="49" fillId="10" borderId="57" xfId="5" applyNumberFormat="1" applyFont="1" applyFill="1" applyBorder="1" applyAlignment="1">
      <alignment horizontal="right"/>
    </xf>
    <xf numFmtId="164" fontId="49" fillId="10" borderId="49" xfId="5" applyNumberFormat="1" applyFont="1" applyFill="1" applyBorder="1" applyAlignment="1">
      <alignment horizontal="right"/>
    </xf>
    <xf numFmtId="0" fontId="48" fillId="0" borderId="57" xfId="5" applyFont="1" applyBorder="1" applyAlignment="1">
      <alignment horizontal="right"/>
    </xf>
    <xf numFmtId="3" fontId="49" fillId="12" borderId="69" xfId="7" applyNumberFormat="1" applyFont="1" applyFill="1" applyBorder="1" applyProtection="1">
      <protection locked="0"/>
    </xf>
    <xf numFmtId="3" fontId="49" fillId="12" borderId="68" xfId="7" applyNumberFormat="1" applyFont="1" applyFill="1" applyBorder="1" applyProtection="1">
      <protection locked="0"/>
    </xf>
    <xf numFmtId="3" fontId="49" fillId="0" borderId="48" xfId="5" applyNumberFormat="1" applyFont="1" applyFill="1" applyBorder="1" applyAlignment="1" applyProtection="1">
      <alignment horizontal="right"/>
      <protection locked="0"/>
    </xf>
    <xf numFmtId="3" fontId="49" fillId="0" borderId="67" xfId="5" applyNumberFormat="1" applyFont="1" applyFill="1" applyBorder="1" applyAlignment="1" applyProtection="1">
      <alignment horizontal="right"/>
      <protection locked="0"/>
    </xf>
    <xf numFmtId="3" fontId="49" fillId="0" borderId="7" xfId="5" applyNumberFormat="1" applyFont="1" applyFill="1" applyBorder="1" applyAlignment="1" applyProtection="1">
      <alignment horizontal="right"/>
      <protection locked="0"/>
    </xf>
    <xf numFmtId="0" fontId="48" fillId="0" borderId="68" xfId="5" applyFont="1" applyBorder="1" applyAlignment="1">
      <alignment horizontal="right"/>
    </xf>
    <xf numFmtId="3" fontId="49" fillId="12" borderId="64" xfId="7" applyNumberFormat="1" applyFont="1" applyFill="1" applyBorder="1" applyProtection="1">
      <protection locked="0"/>
    </xf>
    <xf numFmtId="3" fontId="49" fillId="12" borderId="62" xfId="7" applyNumberFormat="1" applyFont="1" applyFill="1" applyBorder="1" applyProtection="1">
      <protection locked="0"/>
    </xf>
    <xf numFmtId="3" fontId="49" fillId="0" borderId="55" xfId="5" applyNumberFormat="1" applyFont="1" applyFill="1" applyBorder="1" applyAlignment="1" applyProtection="1">
      <alignment horizontal="right"/>
      <protection locked="0"/>
    </xf>
    <xf numFmtId="3" fontId="49" fillId="0" borderId="62" xfId="5" applyNumberFormat="1" applyFont="1" applyFill="1" applyBorder="1" applyAlignment="1" applyProtection="1">
      <alignment horizontal="right"/>
      <protection locked="0"/>
    </xf>
    <xf numFmtId="3" fontId="49" fillId="0" borderId="76" xfId="5" applyNumberFormat="1" applyFont="1" applyFill="1" applyBorder="1" applyAlignment="1" applyProtection="1">
      <alignment horizontal="right"/>
      <protection locked="0"/>
    </xf>
    <xf numFmtId="3" fontId="49" fillId="10" borderId="62" xfId="5" applyNumberFormat="1" applyFont="1" applyFill="1" applyBorder="1" applyAlignment="1">
      <alignment horizontal="right"/>
    </xf>
    <xf numFmtId="0" fontId="48" fillId="0" borderId="62" xfId="5" applyFont="1" applyBorder="1" applyAlignment="1">
      <alignment horizontal="right"/>
    </xf>
    <xf numFmtId="164" fontId="48" fillId="0" borderId="67" xfId="5" applyNumberFormat="1" applyFont="1" applyFill="1" applyBorder="1" applyAlignment="1">
      <alignment horizontal="right"/>
    </xf>
    <xf numFmtId="3" fontId="48" fillId="12" borderId="40" xfId="7" applyNumberFormat="1" applyFont="1" applyFill="1" applyBorder="1" applyProtection="1">
      <protection locked="0"/>
    </xf>
    <xf numFmtId="3" fontId="48" fillId="12" borderId="67" xfId="7" applyNumberFormat="1" applyFont="1" applyFill="1" applyBorder="1" applyProtection="1">
      <protection locked="0"/>
    </xf>
    <xf numFmtId="3" fontId="48" fillId="0" borderId="74" xfId="5" applyNumberFormat="1" applyFont="1" applyFill="1" applyBorder="1" applyAlignment="1" applyProtection="1">
      <alignment horizontal="right"/>
      <protection locked="0"/>
    </xf>
    <xf numFmtId="0" fontId="48" fillId="0" borderId="67" xfId="5" applyFont="1" applyBorder="1" applyAlignment="1">
      <alignment horizontal="right"/>
    </xf>
    <xf numFmtId="164" fontId="48" fillId="0" borderId="68" xfId="5" applyNumberFormat="1" applyFont="1" applyFill="1" applyBorder="1" applyAlignment="1">
      <alignment horizontal="right"/>
    </xf>
    <xf numFmtId="3" fontId="48" fillId="12" borderId="69" xfId="7" applyNumberFormat="1" applyFont="1" applyFill="1" applyBorder="1" applyProtection="1">
      <protection locked="0"/>
    </xf>
    <xf numFmtId="3" fontId="48" fillId="12" borderId="68" xfId="7" applyNumberFormat="1" applyFont="1" applyFill="1" applyBorder="1" applyProtection="1">
      <protection locked="0"/>
    </xf>
    <xf numFmtId="3" fontId="48" fillId="0" borderId="48" xfId="5" applyNumberFormat="1" applyFont="1" applyFill="1" applyBorder="1" applyAlignment="1" applyProtection="1">
      <alignment horizontal="right"/>
      <protection locked="0"/>
    </xf>
    <xf numFmtId="3" fontId="49" fillId="10" borderId="69" xfId="5" applyNumberFormat="1" applyFont="1" applyFill="1" applyBorder="1" applyAlignment="1">
      <alignment horizontal="right"/>
    </xf>
    <xf numFmtId="164" fontId="48" fillId="0" borderId="66" xfId="5" applyNumberFormat="1" applyFont="1" applyFill="1" applyBorder="1" applyAlignment="1">
      <alignment horizontal="right"/>
    </xf>
    <xf numFmtId="3" fontId="48" fillId="12" borderId="70" xfId="7" applyNumberFormat="1" applyFont="1" applyFill="1" applyBorder="1" applyProtection="1">
      <protection locked="0"/>
    </xf>
    <xf numFmtId="3" fontId="48" fillId="12" borderId="66" xfId="7" applyNumberFormat="1" applyFont="1" applyFill="1" applyBorder="1" applyProtection="1">
      <protection locked="0"/>
    </xf>
    <xf numFmtId="3" fontId="48" fillId="0" borderId="61" xfId="5" applyNumberFormat="1" applyFont="1" applyFill="1" applyBorder="1" applyAlignment="1" applyProtection="1">
      <alignment horizontal="right"/>
      <protection locked="0"/>
    </xf>
    <xf numFmtId="3" fontId="49" fillId="10" borderId="70" xfId="5" applyNumberFormat="1" applyFont="1" applyFill="1" applyBorder="1" applyAlignment="1">
      <alignment horizontal="right"/>
    </xf>
    <xf numFmtId="0" fontId="48" fillId="0" borderId="66" xfId="5" applyFont="1" applyBorder="1" applyAlignment="1">
      <alignment horizontal="right"/>
    </xf>
    <xf numFmtId="3" fontId="49" fillId="10" borderId="71" xfId="5" applyNumberFormat="1" applyFont="1" applyFill="1" applyBorder="1" applyAlignment="1" applyProtection="1">
      <alignment horizontal="right"/>
    </xf>
    <xf numFmtId="3" fontId="48" fillId="0" borderId="60" xfId="5" applyNumberFormat="1" applyFont="1" applyFill="1" applyBorder="1" applyAlignment="1" applyProtection="1">
      <alignment horizontal="right"/>
      <protection locked="0"/>
    </xf>
    <xf numFmtId="3" fontId="49" fillId="10" borderId="40" xfId="5" applyNumberFormat="1" applyFont="1" applyFill="1" applyBorder="1" applyAlignment="1">
      <alignment horizontal="right"/>
    </xf>
    <xf numFmtId="3" fontId="48" fillId="0" borderId="61" xfId="5" applyNumberFormat="1" applyFont="1" applyBorder="1" applyAlignment="1">
      <alignment horizontal="right"/>
    </xf>
    <xf numFmtId="3" fontId="48" fillId="0" borderId="0" xfId="5" applyNumberFormat="1" applyFont="1" applyBorder="1" applyAlignment="1">
      <alignment horizontal="right"/>
    </xf>
    <xf numFmtId="3" fontId="48" fillId="10" borderId="49" xfId="5" applyNumberFormat="1" applyFont="1" applyFill="1" applyBorder="1" applyAlignment="1" applyProtection="1">
      <alignment horizontal="right"/>
      <protection locked="0"/>
    </xf>
    <xf numFmtId="3" fontId="49" fillId="10" borderId="13" xfId="5" applyNumberFormat="1" applyFont="1" applyFill="1" applyBorder="1" applyAlignment="1">
      <alignment horizontal="right"/>
    </xf>
    <xf numFmtId="164" fontId="49" fillId="10" borderId="13" xfId="5" applyNumberFormat="1" applyFont="1" applyFill="1" applyBorder="1" applyAlignment="1">
      <alignment horizontal="right"/>
    </xf>
    <xf numFmtId="0" fontId="48" fillId="10" borderId="56" xfId="5" applyFont="1" applyFill="1" applyBorder="1" applyAlignment="1">
      <alignment horizontal="right"/>
    </xf>
    <xf numFmtId="0" fontId="39" fillId="0" borderId="0" xfId="8" applyFont="1" applyAlignment="1" applyProtection="1">
      <alignment horizontal="right"/>
    </xf>
    <xf numFmtId="0" fontId="38" fillId="13" borderId="0" xfId="9" applyFont="1" applyFill="1" applyAlignment="1" applyProtection="1">
      <alignment horizontal="left" vertical="center" wrapText="1" indent="1"/>
      <protection locked="0"/>
    </xf>
    <xf numFmtId="0" fontId="38" fillId="14" borderId="80" xfId="5" applyFont="1" applyFill="1" applyBorder="1"/>
    <xf numFmtId="0" fontId="41" fillId="15" borderId="81" xfId="5" applyFont="1" applyFill="1" applyBorder="1" applyAlignment="1">
      <alignment horizontal="center"/>
    </xf>
    <xf numFmtId="0" fontId="41" fillId="15" borderId="82" xfId="5" applyFont="1" applyFill="1" applyBorder="1" applyAlignment="1">
      <alignment horizontal="center"/>
    </xf>
    <xf numFmtId="0" fontId="41" fillId="16" borderId="81" xfId="5" applyFont="1" applyFill="1" applyBorder="1" applyAlignment="1">
      <alignment horizontal="center"/>
    </xf>
    <xf numFmtId="0" fontId="41" fillId="16" borderId="82" xfId="5" applyFont="1" applyFill="1" applyBorder="1" applyAlignment="1">
      <alignment horizontal="center"/>
    </xf>
    <xf numFmtId="0" fontId="38" fillId="14" borderId="81" xfId="5" applyFont="1" applyFill="1" applyBorder="1" applyAlignment="1">
      <alignment horizontal="center"/>
    </xf>
    <xf numFmtId="0" fontId="38" fillId="14" borderId="86" xfId="5" applyFont="1" applyFill="1" applyBorder="1" applyAlignment="1">
      <alignment horizontal="center"/>
    </xf>
    <xf numFmtId="0" fontId="41" fillId="15" borderId="87" xfId="5" applyFont="1" applyFill="1" applyBorder="1" applyAlignment="1">
      <alignment horizontal="center"/>
    </xf>
    <xf numFmtId="0" fontId="41" fillId="15" borderId="86" xfId="5" applyFont="1" applyFill="1" applyBorder="1" applyAlignment="1">
      <alignment horizontal="center"/>
    </xf>
    <xf numFmtId="3" fontId="41" fillId="14" borderId="88" xfId="5" applyNumberFormat="1" applyFont="1" applyFill="1" applyBorder="1" applyAlignment="1">
      <alignment horizontal="center"/>
    </xf>
    <xf numFmtId="3" fontId="38" fillId="14" borderId="83" xfId="5" applyNumberFormat="1" applyFont="1" applyFill="1" applyBorder="1" applyAlignment="1">
      <alignment horizontal="center"/>
    </xf>
    <xf numFmtId="3" fontId="38" fillId="14" borderId="88" xfId="5" applyNumberFormat="1" applyFont="1" applyFill="1" applyBorder="1" applyAlignment="1">
      <alignment horizontal="center"/>
    </xf>
    <xf numFmtId="0" fontId="41" fillId="16" borderId="87" xfId="5" applyFont="1" applyFill="1" applyBorder="1" applyAlignment="1">
      <alignment horizontal="center"/>
    </xf>
    <xf numFmtId="0" fontId="41" fillId="16" borderId="86" xfId="5" applyFont="1" applyFill="1" applyBorder="1" applyAlignment="1">
      <alignment horizontal="center"/>
    </xf>
    <xf numFmtId="0" fontId="38" fillId="14" borderId="89" xfId="5" applyFont="1" applyFill="1" applyBorder="1" applyAlignment="1">
      <alignment horizontal="center"/>
    </xf>
    <xf numFmtId="0" fontId="38" fillId="14" borderId="87" xfId="5" applyFont="1" applyFill="1" applyBorder="1" applyAlignment="1">
      <alignment horizontal="center"/>
    </xf>
    <xf numFmtId="0" fontId="46" fillId="0" borderId="90" xfId="5" applyFont="1" applyBorder="1" applyAlignment="1">
      <alignment horizontal="left" indent="1"/>
    </xf>
    <xf numFmtId="3" fontId="38" fillId="0" borderId="80" xfId="5" applyNumberFormat="1" applyFont="1" applyFill="1" applyBorder="1" applyAlignment="1">
      <alignment horizontal="right"/>
    </xf>
    <xf numFmtId="3" fontId="41" fillId="15" borderId="91" xfId="5" applyNumberFormat="1" applyFont="1" applyFill="1" applyBorder="1" applyAlignment="1">
      <alignment horizontal="right"/>
    </xf>
    <xf numFmtId="3" fontId="41" fillId="0" borderId="81" xfId="5" applyNumberFormat="1" applyFont="1" applyFill="1" applyBorder="1" applyAlignment="1">
      <alignment horizontal="right"/>
    </xf>
    <xf numFmtId="3" fontId="38" fillId="0" borderId="81" xfId="5" applyNumberFormat="1" applyFont="1" applyFill="1" applyBorder="1" applyAlignment="1" applyProtection="1">
      <alignment horizontal="right"/>
      <protection locked="0"/>
    </xf>
    <xf numFmtId="3" fontId="38" fillId="0" borderId="92" xfId="5" applyNumberFormat="1" applyFont="1" applyFill="1" applyBorder="1" applyAlignment="1" applyProtection="1">
      <alignment horizontal="right"/>
      <protection locked="0"/>
    </xf>
    <xf numFmtId="165" fontId="41" fillId="16" borderId="89" xfId="5" applyNumberFormat="1" applyFont="1" applyFill="1" applyBorder="1" applyAlignment="1">
      <alignment horizontal="right"/>
    </xf>
    <xf numFmtId="3" fontId="41" fillId="16" borderId="93" xfId="5" applyNumberFormat="1" applyFont="1" applyFill="1" applyBorder="1" applyAlignment="1">
      <alignment horizontal="right"/>
    </xf>
    <xf numFmtId="0" fontId="38" fillId="0" borderId="94" xfId="5" applyFont="1" applyBorder="1" applyAlignment="1">
      <alignment horizontal="right"/>
    </xf>
    <xf numFmtId="3" fontId="41" fillId="0" borderId="82" xfId="5" applyNumberFormat="1" applyFont="1" applyFill="1" applyBorder="1" applyAlignment="1">
      <alignment horizontal="right"/>
    </xf>
    <xf numFmtId="0" fontId="46" fillId="0" borderId="95" xfId="5" applyFont="1" applyBorder="1" applyAlignment="1">
      <alignment horizontal="left" indent="1"/>
    </xf>
    <xf numFmtId="165" fontId="38" fillId="0" borderId="96" xfId="5" applyNumberFormat="1" applyFont="1" applyBorder="1" applyAlignment="1">
      <alignment horizontal="center"/>
    </xf>
    <xf numFmtId="4" fontId="38" fillId="0" borderId="97" xfId="5" applyNumberFormat="1" applyFont="1" applyFill="1" applyBorder="1" applyAlignment="1">
      <alignment horizontal="right"/>
    </xf>
    <xf numFmtId="4" fontId="41" fillId="15" borderId="95" xfId="5" applyNumberFormat="1" applyFont="1" applyFill="1" applyBorder="1" applyAlignment="1">
      <alignment horizontal="right"/>
    </xf>
    <xf numFmtId="4" fontId="41" fillId="0" borderId="98" xfId="5" applyNumberFormat="1" applyFont="1" applyFill="1" applyBorder="1" applyAlignment="1">
      <alignment horizontal="right"/>
    </xf>
    <xf numFmtId="4" fontId="38" fillId="0" borderId="97" xfId="5" applyNumberFormat="1" applyFont="1" applyFill="1" applyBorder="1" applyAlignment="1" applyProtection="1">
      <alignment horizontal="right"/>
      <protection locked="0"/>
    </xf>
    <xf numFmtId="4" fontId="38" fillId="0" borderId="98" xfId="5" applyNumberFormat="1" applyFont="1" applyFill="1" applyBorder="1" applyAlignment="1" applyProtection="1">
      <alignment horizontal="right"/>
      <protection locked="0"/>
    </xf>
    <xf numFmtId="4" fontId="38" fillId="0" borderId="97" xfId="5" applyNumberFormat="1" applyFont="1" applyBorder="1" applyAlignment="1" applyProtection="1">
      <alignment horizontal="right"/>
      <protection locked="0"/>
    </xf>
    <xf numFmtId="165" fontId="41" fillId="16" borderId="98" xfId="5" applyNumberFormat="1" applyFont="1" applyFill="1" applyBorder="1" applyAlignment="1">
      <alignment horizontal="right"/>
    </xf>
    <xf numFmtId="3" fontId="41" fillId="16" borderId="99" xfId="5" applyNumberFormat="1" applyFont="1" applyFill="1" applyBorder="1" applyAlignment="1">
      <alignment horizontal="right"/>
    </xf>
    <xf numFmtId="0" fontId="38" fillId="0" borderId="100" xfId="5" applyFont="1" applyBorder="1" applyAlignment="1">
      <alignment horizontal="right"/>
    </xf>
    <xf numFmtId="3" fontId="41" fillId="0" borderId="99" xfId="5" applyNumberFormat="1" applyFont="1" applyFill="1" applyBorder="1" applyAlignment="1">
      <alignment horizontal="right"/>
    </xf>
    <xf numFmtId="0" fontId="46" fillId="0" borderId="91" xfId="5" applyFont="1" applyBorder="1" applyAlignment="1">
      <alignment horizontal="left" indent="1"/>
    </xf>
    <xf numFmtId="3" fontId="38" fillId="0" borderId="101" xfId="5" applyNumberFormat="1" applyFont="1" applyBorder="1" applyAlignment="1">
      <alignment horizontal="center"/>
    </xf>
    <xf numFmtId="3" fontId="38" fillId="0" borderId="102" xfId="5" applyNumberFormat="1" applyFont="1" applyFill="1" applyBorder="1" applyAlignment="1">
      <alignment horizontal="right"/>
    </xf>
    <xf numFmtId="3" fontId="41" fillId="0" borderId="103" xfId="5" applyNumberFormat="1" applyFont="1" applyFill="1" applyBorder="1" applyAlignment="1">
      <alignment horizontal="right"/>
    </xf>
    <xf numFmtId="3" fontId="38" fillId="0" borderId="102" xfId="5" applyNumberFormat="1" applyFont="1" applyFill="1" applyBorder="1" applyAlignment="1" applyProtection="1">
      <alignment horizontal="right"/>
      <protection locked="0"/>
    </xf>
    <xf numFmtId="3" fontId="38" fillId="0" borderId="104" xfId="5" applyNumberFormat="1" applyFont="1" applyFill="1" applyBorder="1" applyAlignment="1" applyProtection="1">
      <alignment horizontal="right"/>
      <protection locked="0"/>
    </xf>
    <xf numFmtId="3" fontId="41" fillId="16" borderId="104" xfId="5" applyNumberFormat="1" applyFont="1" applyFill="1" applyBorder="1" applyAlignment="1">
      <alignment horizontal="right"/>
    </xf>
    <xf numFmtId="3" fontId="41" fillId="16" borderId="105" xfId="5" applyNumberFormat="1" applyFont="1" applyFill="1" applyBorder="1" applyAlignment="1">
      <alignment horizontal="right"/>
    </xf>
    <xf numFmtId="3" fontId="41" fillId="0" borderId="105" xfId="5" applyNumberFormat="1" applyFont="1" applyFill="1" applyBorder="1" applyAlignment="1">
      <alignment horizontal="right"/>
    </xf>
    <xf numFmtId="0" fontId="46" fillId="0" borderId="106" xfId="5" applyFont="1" applyBorder="1" applyAlignment="1">
      <alignment horizontal="left" indent="1"/>
    </xf>
    <xf numFmtId="3" fontId="41" fillId="15" borderId="106" xfId="5" applyNumberFormat="1" applyFont="1" applyFill="1" applyBorder="1" applyAlignment="1">
      <alignment horizontal="right"/>
    </xf>
    <xf numFmtId="3" fontId="41" fillId="0" borderId="104" xfId="5" applyNumberFormat="1" applyFont="1" applyFill="1" applyBorder="1" applyAlignment="1">
      <alignment horizontal="right"/>
    </xf>
    <xf numFmtId="0" fontId="38" fillId="0" borderId="104" xfId="5" applyFont="1" applyBorder="1" applyAlignment="1">
      <alignment horizontal="right"/>
    </xf>
    <xf numFmtId="3" fontId="38" fillId="0" borderId="0" xfId="5" applyNumberFormat="1" applyFont="1" applyFill="1" applyBorder="1" applyAlignment="1">
      <alignment horizontal="right"/>
    </xf>
    <xf numFmtId="3" fontId="41" fillId="15" borderId="107" xfId="5" applyNumberFormat="1" applyFont="1" applyFill="1" applyBorder="1" applyAlignment="1">
      <alignment horizontal="right"/>
    </xf>
    <xf numFmtId="3" fontId="41" fillId="0" borderId="89" xfId="5" applyNumberFormat="1" applyFont="1" applyFill="1" applyBorder="1" applyAlignment="1">
      <alignment horizontal="right"/>
    </xf>
    <xf numFmtId="3" fontId="38" fillId="0" borderId="100" xfId="5" applyNumberFormat="1" applyFont="1" applyFill="1" applyBorder="1" applyAlignment="1" applyProtection="1">
      <alignment horizontal="right"/>
      <protection locked="0"/>
    </xf>
    <xf numFmtId="3" fontId="38" fillId="0" borderId="108" xfId="5" applyNumberFormat="1" applyFont="1" applyFill="1" applyBorder="1" applyAlignment="1" applyProtection="1">
      <alignment horizontal="right"/>
      <protection locked="0"/>
    </xf>
    <xf numFmtId="3" fontId="41" fillId="16" borderId="89" xfId="5" applyNumberFormat="1" applyFont="1" applyFill="1" applyBorder="1" applyAlignment="1">
      <alignment horizontal="right"/>
    </xf>
    <xf numFmtId="0" fontId="38" fillId="0" borderId="98" xfId="5" applyFont="1" applyBorder="1" applyAlignment="1">
      <alignment horizontal="right"/>
    </xf>
    <xf numFmtId="3" fontId="41" fillId="0" borderId="93" xfId="5" applyNumberFormat="1" applyFont="1" applyFill="1" applyBorder="1" applyAlignment="1">
      <alignment horizontal="right"/>
    </xf>
    <xf numFmtId="0" fontId="46" fillId="16" borderId="109" xfId="5" applyFont="1" applyFill="1" applyBorder="1" applyAlignment="1">
      <alignment horizontal="left" indent="1"/>
    </xf>
    <xf numFmtId="3" fontId="41" fillId="16" borderId="110" xfId="5" applyNumberFormat="1" applyFont="1" applyFill="1" applyBorder="1" applyAlignment="1">
      <alignment horizontal="center"/>
    </xf>
    <xf numFmtId="3" fontId="49" fillId="0" borderId="111" xfId="5" applyNumberFormat="1" applyFont="1" applyFill="1" applyBorder="1" applyAlignment="1">
      <alignment horizontal="right"/>
    </xf>
    <xf numFmtId="3" fontId="41" fillId="15" borderId="109" xfId="5" applyNumberFormat="1" applyFont="1" applyFill="1" applyBorder="1" applyAlignment="1">
      <alignment horizontal="right"/>
    </xf>
    <xf numFmtId="3" fontId="41" fillId="0" borderId="83" xfId="5" applyNumberFormat="1" applyFont="1" applyFill="1" applyBorder="1" applyAlignment="1">
      <alignment horizontal="right"/>
    </xf>
    <xf numFmtId="3" fontId="41" fillId="0" borderId="111" xfId="5" applyNumberFormat="1" applyFont="1" applyFill="1" applyBorder="1" applyAlignment="1" applyProtection="1">
      <alignment horizontal="right"/>
      <protection locked="0"/>
    </xf>
    <xf numFmtId="3" fontId="41" fillId="0" borderId="83" xfId="5" applyNumberFormat="1" applyFont="1" applyFill="1" applyBorder="1" applyAlignment="1" applyProtection="1">
      <alignment horizontal="right"/>
      <protection locked="0"/>
    </xf>
    <xf numFmtId="3" fontId="41" fillId="0" borderId="112" xfId="5" applyNumberFormat="1" applyFont="1" applyFill="1" applyBorder="1" applyAlignment="1" applyProtection="1">
      <alignment horizontal="right"/>
      <protection locked="0"/>
    </xf>
    <xf numFmtId="3" fontId="41" fillId="16" borderId="83" xfId="5" applyNumberFormat="1" applyFont="1" applyFill="1" applyBorder="1" applyAlignment="1">
      <alignment horizontal="right"/>
    </xf>
    <xf numFmtId="3" fontId="41" fillId="16" borderId="112" xfId="5" applyNumberFormat="1" applyFont="1" applyFill="1" applyBorder="1" applyAlignment="1">
      <alignment horizontal="right"/>
    </xf>
    <xf numFmtId="0" fontId="38" fillId="0" borderId="83" xfId="5" applyFont="1" applyBorder="1" applyAlignment="1">
      <alignment horizontal="right"/>
    </xf>
    <xf numFmtId="3" fontId="41" fillId="0" borderId="112" xfId="5" applyNumberFormat="1" applyFont="1" applyFill="1" applyBorder="1" applyAlignment="1">
      <alignment horizontal="right"/>
    </xf>
    <xf numFmtId="3" fontId="38" fillId="0" borderId="103" xfId="5" applyNumberFormat="1" applyFont="1" applyFill="1" applyBorder="1" applyAlignment="1" applyProtection="1">
      <alignment horizontal="right"/>
      <protection locked="0"/>
    </xf>
    <xf numFmtId="3" fontId="38" fillId="0" borderId="113" xfId="5" applyNumberFormat="1" applyFont="1" applyFill="1" applyBorder="1" applyAlignment="1" applyProtection="1">
      <alignment horizontal="right"/>
      <protection locked="0"/>
    </xf>
    <xf numFmtId="0" fontId="38" fillId="0" borderId="103" xfId="5" applyFont="1" applyBorder="1" applyAlignment="1">
      <alignment horizontal="right"/>
    </xf>
    <xf numFmtId="3" fontId="38" fillId="0" borderId="96" xfId="5" applyNumberFormat="1" applyFont="1" applyBorder="1" applyAlignment="1">
      <alignment horizontal="center"/>
    </xf>
    <xf numFmtId="3" fontId="41" fillId="0" borderId="100" xfId="5" applyNumberFormat="1" applyFont="1" applyFill="1" applyBorder="1" applyAlignment="1">
      <alignment horizontal="right"/>
    </xf>
    <xf numFmtId="3" fontId="41" fillId="16" borderId="100" xfId="5" applyNumberFormat="1" applyFont="1" applyFill="1" applyBorder="1" applyAlignment="1">
      <alignment horizontal="right"/>
    </xf>
    <xf numFmtId="3" fontId="41" fillId="16" borderId="114" xfId="5" applyNumberFormat="1" applyFont="1" applyFill="1" applyBorder="1" applyAlignment="1">
      <alignment horizontal="right"/>
    </xf>
    <xf numFmtId="3" fontId="41" fillId="0" borderId="114" xfId="5" applyNumberFormat="1" applyFont="1" applyFill="1" applyBorder="1" applyAlignment="1">
      <alignment horizontal="right"/>
    </xf>
    <xf numFmtId="3" fontId="48" fillId="0" borderId="115" xfId="5" applyNumberFormat="1" applyFont="1" applyFill="1" applyBorder="1" applyAlignment="1">
      <alignment horizontal="center"/>
    </xf>
    <xf numFmtId="3" fontId="38" fillId="0" borderId="116" xfId="5" applyNumberFormat="1" applyFont="1" applyFill="1" applyBorder="1" applyAlignment="1">
      <alignment horizontal="right"/>
    </xf>
    <xf numFmtId="3" fontId="49" fillId="15" borderId="117" xfId="5" applyNumberFormat="1" applyFont="1" applyFill="1" applyBorder="1" applyAlignment="1" applyProtection="1">
      <alignment horizontal="right"/>
      <protection locked="0"/>
    </xf>
    <xf numFmtId="3" fontId="49" fillId="0" borderId="94" xfId="5" applyNumberFormat="1" applyFont="1" applyFill="1" applyBorder="1" applyAlignment="1" applyProtection="1">
      <alignment horizontal="right"/>
      <protection locked="0"/>
    </xf>
    <xf numFmtId="3" fontId="38" fillId="0" borderId="116" xfId="5" applyNumberFormat="1" applyFont="1" applyFill="1" applyBorder="1" applyAlignment="1" applyProtection="1">
      <alignment horizontal="right"/>
      <protection locked="0"/>
    </xf>
    <xf numFmtId="3" fontId="38" fillId="0" borderId="94" xfId="5" applyNumberFormat="1" applyFont="1" applyFill="1" applyBorder="1" applyAlignment="1" applyProtection="1">
      <alignment horizontal="right"/>
      <protection locked="0"/>
    </xf>
    <xf numFmtId="3" fontId="38" fillId="0" borderId="118" xfId="5" applyNumberFormat="1" applyFont="1" applyFill="1" applyBorder="1" applyAlignment="1" applyProtection="1">
      <alignment horizontal="right"/>
      <protection locked="0"/>
    </xf>
    <xf numFmtId="3" fontId="49" fillId="16" borderId="117" xfId="5" applyNumberFormat="1" applyFont="1" applyFill="1" applyBorder="1" applyAlignment="1">
      <alignment horizontal="right"/>
    </xf>
    <xf numFmtId="164" fontId="49" fillId="16" borderId="94" xfId="5" applyNumberFormat="1" applyFont="1" applyFill="1" applyBorder="1" applyAlignment="1">
      <alignment horizontal="right"/>
    </xf>
    <xf numFmtId="164" fontId="49" fillId="0" borderId="118" xfId="5" applyNumberFormat="1" applyFont="1" applyFill="1" applyBorder="1" applyAlignment="1">
      <alignment horizontal="right"/>
    </xf>
    <xf numFmtId="164" fontId="49" fillId="0" borderId="94" xfId="5" applyNumberFormat="1" applyFont="1" applyFill="1" applyBorder="1" applyAlignment="1">
      <alignment horizontal="right"/>
    </xf>
    <xf numFmtId="3" fontId="48" fillId="0" borderId="101" xfId="5" applyNumberFormat="1" applyFont="1" applyFill="1" applyBorder="1" applyAlignment="1">
      <alignment horizontal="center"/>
    </xf>
    <xf numFmtId="3" fontId="49" fillId="15" borderId="106" xfId="5" applyNumberFormat="1" applyFont="1" applyFill="1" applyBorder="1" applyAlignment="1" applyProtection="1">
      <alignment horizontal="right"/>
      <protection locked="0"/>
    </xf>
    <xf numFmtId="3" fontId="49" fillId="0" borderId="104" xfId="5" applyNumberFormat="1" applyFont="1" applyFill="1" applyBorder="1" applyAlignment="1" applyProtection="1">
      <alignment horizontal="right"/>
      <protection locked="0"/>
    </xf>
    <xf numFmtId="3" fontId="38" fillId="0" borderId="105" xfId="5" applyNumberFormat="1" applyFont="1" applyFill="1" applyBorder="1" applyAlignment="1" applyProtection="1">
      <alignment horizontal="right"/>
      <protection locked="0"/>
    </xf>
    <xf numFmtId="164" fontId="49" fillId="0" borderId="105" xfId="5" applyNumberFormat="1" applyFont="1" applyFill="1" applyBorder="1" applyAlignment="1">
      <alignment horizontal="right"/>
    </xf>
    <xf numFmtId="164" fontId="49" fillId="0" borderId="104" xfId="5" applyNumberFormat="1" applyFont="1" applyFill="1" applyBorder="1" applyAlignment="1">
      <alignment horizontal="right"/>
    </xf>
    <xf numFmtId="3" fontId="48" fillId="0" borderId="96" xfId="5" applyNumberFormat="1" applyFont="1" applyFill="1" applyBorder="1" applyAlignment="1">
      <alignment horizontal="center"/>
    </xf>
    <xf numFmtId="3" fontId="38" fillId="0" borderId="88" xfId="5" applyNumberFormat="1" applyFont="1" applyFill="1" applyBorder="1" applyAlignment="1">
      <alignment horizontal="right"/>
    </xf>
    <xf numFmtId="3" fontId="49" fillId="15" borderId="95" xfId="5" applyNumberFormat="1" applyFont="1" applyFill="1" applyBorder="1" applyAlignment="1" applyProtection="1">
      <alignment horizontal="right"/>
      <protection locked="0"/>
    </xf>
    <xf numFmtId="3" fontId="49" fillId="0" borderId="87" xfId="5" applyNumberFormat="1" applyFont="1" applyFill="1" applyBorder="1" applyAlignment="1" applyProtection="1">
      <alignment horizontal="right"/>
      <protection locked="0"/>
    </xf>
    <xf numFmtId="3" fontId="38" fillId="0" borderId="88" xfId="5" applyNumberFormat="1" applyFont="1" applyFill="1" applyBorder="1" applyAlignment="1" applyProtection="1">
      <alignment horizontal="right"/>
      <protection locked="0"/>
    </xf>
    <xf numFmtId="3" fontId="38" fillId="0" borderId="98" xfId="5" applyNumberFormat="1" applyFont="1" applyFill="1" applyBorder="1" applyAlignment="1" applyProtection="1">
      <alignment horizontal="right"/>
      <protection locked="0"/>
    </xf>
    <xf numFmtId="3" fontId="38" fillId="0" borderId="99" xfId="5" applyNumberFormat="1" applyFont="1" applyFill="1" applyBorder="1" applyAlignment="1" applyProtection="1">
      <alignment horizontal="right"/>
      <protection locked="0"/>
    </xf>
    <xf numFmtId="164" fontId="49" fillId="0" borderId="99" xfId="5" applyNumberFormat="1" applyFont="1" applyFill="1" applyBorder="1" applyAlignment="1">
      <alignment horizontal="right"/>
    </xf>
    <xf numFmtId="164" fontId="49" fillId="0" borderId="98" xfId="5" applyNumberFormat="1" applyFont="1" applyFill="1" applyBorder="1" applyAlignment="1">
      <alignment horizontal="right"/>
    </xf>
    <xf numFmtId="3" fontId="48" fillId="15" borderId="91" xfId="5" applyNumberFormat="1" applyFont="1" applyFill="1" applyBorder="1" applyAlignment="1" applyProtection="1">
      <alignment horizontal="right"/>
      <protection locked="0"/>
    </xf>
    <xf numFmtId="3" fontId="48" fillId="0" borderId="103" xfId="5" applyNumberFormat="1" applyFont="1" applyFill="1" applyBorder="1" applyAlignment="1" applyProtection="1">
      <alignment horizontal="right"/>
      <protection locked="0"/>
    </xf>
    <xf numFmtId="164" fontId="49" fillId="0" borderId="119" xfId="5" applyNumberFormat="1" applyFont="1" applyFill="1" applyBorder="1" applyAlignment="1">
      <alignment horizontal="right"/>
    </xf>
    <xf numFmtId="164" fontId="49" fillId="0" borderId="103" xfId="5" applyNumberFormat="1" applyFont="1" applyFill="1" applyBorder="1" applyAlignment="1">
      <alignment horizontal="right"/>
    </xf>
    <xf numFmtId="3" fontId="48" fillId="15" borderId="106" xfId="5" applyNumberFormat="1" applyFont="1" applyFill="1" applyBorder="1" applyAlignment="1" applyProtection="1">
      <alignment horizontal="right"/>
      <protection locked="0"/>
    </xf>
    <xf numFmtId="3" fontId="48" fillId="0" borderId="104" xfId="5" applyNumberFormat="1" applyFont="1" applyFill="1" applyBorder="1" applyAlignment="1" applyProtection="1">
      <alignment horizontal="right"/>
      <protection locked="0"/>
    </xf>
    <xf numFmtId="3" fontId="48" fillId="0" borderId="120" xfId="5" applyNumberFormat="1" applyFont="1" applyFill="1" applyBorder="1" applyAlignment="1">
      <alignment horizontal="center"/>
    </xf>
    <xf numFmtId="3" fontId="38" fillId="13" borderId="0" xfId="5" applyNumberFormat="1" applyFont="1" applyFill="1" applyBorder="1" applyAlignment="1">
      <alignment horizontal="right"/>
    </xf>
    <xf numFmtId="3" fontId="48" fillId="15" borderId="107" xfId="5" applyNumberFormat="1" applyFont="1" applyFill="1" applyBorder="1" applyAlignment="1" applyProtection="1">
      <alignment horizontal="right"/>
      <protection locked="0"/>
    </xf>
    <xf numFmtId="3" fontId="48" fillId="0" borderId="89" xfId="5" applyNumberFormat="1" applyFont="1" applyFill="1" applyBorder="1" applyAlignment="1" applyProtection="1">
      <alignment horizontal="right"/>
      <protection locked="0"/>
    </xf>
    <xf numFmtId="164" fontId="49" fillId="0" borderId="114" xfId="5" applyNumberFormat="1" applyFont="1" applyFill="1" applyBorder="1" applyAlignment="1">
      <alignment horizontal="right"/>
    </xf>
    <xf numFmtId="164" fontId="49" fillId="0" borderId="100" xfId="5" applyNumberFormat="1" applyFont="1" applyFill="1" applyBorder="1" applyAlignment="1">
      <alignment horizontal="right"/>
    </xf>
    <xf numFmtId="0" fontId="50" fillId="16" borderId="109" xfId="5" applyFont="1" applyFill="1" applyBorder="1" applyAlignment="1">
      <alignment horizontal="left" indent="1"/>
    </xf>
    <xf numFmtId="3" fontId="49" fillId="16" borderId="110" xfId="5" applyNumberFormat="1" applyFont="1" applyFill="1" applyBorder="1" applyAlignment="1">
      <alignment horizontal="center"/>
    </xf>
    <xf numFmtId="3" fontId="49" fillId="16" borderId="111" xfId="5" applyNumberFormat="1" applyFont="1" applyFill="1" applyBorder="1" applyAlignment="1">
      <alignment horizontal="right"/>
    </xf>
    <xf numFmtId="3" fontId="49" fillId="16" borderId="109" xfId="5" applyNumberFormat="1" applyFont="1" applyFill="1" applyBorder="1" applyAlignment="1" applyProtection="1">
      <alignment horizontal="right"/>
    </xf>
    <xf numFmtId="3" fontId="49" fillId="16" borderId="83" xfId="5" applyNumberFormat="1" applyFont="1" applyFill="1" applyBorder="1" applyAlignment="1">
      <alignment horizontal="right"/>
    </xf>
    <xf numFmtId="3" fontId="49" fillId="16" borderId="121" xfId="5" applyNumberFormat="1" applyFont="1" applyFill="1" applyBorder="1" applyAlignment="1">
      <alignment horizontal="right"/>
    </xf>
    <xf numFmtId="164" fontId="49" fillId="16" borderId="83" xfId="5" applyNumberFormat="1" applyFont="1" applyFill="1" applyBorder="1" applyAlignment="1">
      <alignment horizontal="right"/>
    </xf>
    <xf numFmtId="164" fontId="49" fillId="16" borderId="112" xfId="5" applyNumberFormat="1" applyFont="1" applyFill="1" applyBorder="1" applyAlignment="1">
      <alignment horizontal="right"/>
    </xf>
    <xf numFmtId="3" fontId="38" fillId="0" borderId="113" xfId="5" applyNumberFormat="1" applyFont="1" applyFill="1" applyBorder="1" applyAlignment="1">
      <alignment horizontal="right"/>
    </xf>
    <xf numFmtId="3" fontId="48" fillId="0" borderId="94" xfId="5" applyNumberFormat="1" applyFont="1" applyFill="1" applyBorder="1" applyAlignment="1" applyProtection="1">
      <alignment horizontal="right"/>
      <protection locked="0"/>
    </xf>
    <xf numFmtId="3" fontId="38" fillId="16" borderId="0" xfId="5" applyNumberFormat="1" applyFont="1" applyFill="1" applyBorder="1" applyAlignment="1">
      <alignment horizontal="right"/>
    </xf>
    <xf numFmtId="3" fontId="49" fillId="0" borderId="122" xfId="5" applyNumberFormat="1" applyFont="1" applyFill="1" applyBorder="1" applyAlignment="1" applyProtection="1">
      <alignment horizontal="right"/>
      <protection locked="0"/>
    </xf>
    <xf numFmtId="3" fontId="38" fillId="0" borderId="89" xfId="5" applyNumberFormat="1" applyFont="1" applyBorder="1" applyAlignment="1">
      <alignment horizontal="right"/>
    </xf>
    <xf numFmtId="3" fontId="38" fillId="16" borderId="81" xfId="5" applyNumberFormat="1" applyFont="1" applyFill="1" applyBorder="1" applyAlignment="1" applyProtection="1">
      <alignment horizontal="right"/>
      <protection locked="0"/>
    </xf>
    <xf numFmtId="0" fontId="38" fillId="16" borderId="89" xfId="5" applyFont="1" applyFill="1" applyBorder="1" applyAlignment="1">
      <alignment horizontal="right"/>
    </xf>
    <xf numFmtId="164" fontId="49" fillId="0" borderId="112" xfId="5" applyNumberFormat="1" applyFont="1" applyFill="1" applyBorder="1" applyAlignment="1">
      <alignment horizontal="right"/>
    </xf>
    <xf numFmtId="0" fontId="50" fillId="16" borderId="123" xfId="5" applyFont="1" applyFill="1" applyBorder="1" applyAlignment="1">
      <alignment horizontal="left" indent="1"/>
    </xf>
    <xf numFmtId="3" fontId="49" fillId="16" borderId="112" xfId="5" applyNumberFormat="1" applyFont="1" applyFill="1" applyBorder="1" applyAlignment="1">
      <alignment horizontal="right"/>
    </xf>
    <xf numFmtId="3" fontId="49" fillId="16" borderId="109" xfId="5" applyNumberFormat="1" applyFont="1" applyFill="1" applyBorder="1" applyAlignment="1">
      <alignment horizontal="right"/>
    </xf>
    <xf numFmtId="0" fontId="50" fillId="16" borderId="122" xfId="5" applyFont="1" applyFill="1" applyBorder="1" applyAlignment="1">
      <alignment horizontal="left" indent="1"/>
    </xf>
    <xf numFmtId="3" fontId="49" fillId="16" borderId="54" xfId="5" applyNumberFormat="1" applyFont="1" applyFill="1" applyBorder="1" applyAlignment="1">
      <alignment horizontal="center"/>
    </xf>
    <xf numFmtId="3" fontId="41" fillId="0" borderId="67" xfId="5" applyNumberFormat="1" applyFont="1" applyFill="1" applyBorder="1" applyAlignment="1">
      <alignment horizontal="right"/>
    </xf>
    <xf numFmtId="3" fontId="41" fillId="0" borderId="56" xfId="5" applyNumberFormat="1" applyFont="1" applyFill="1" applyBorder="1" applyAlignment="1">
      <alignment horizontal="right"/>
    </xf>
    <xf numFmtId="3" fontId="41" fillId="0" borderId="66" xfId="5" applyNumberFormat="1" applyFont="1" applyFill="1" applyBorder="1" applyAlignment="1">
      <alignment horizontal="right"/>
    </xf>
    <xf numFmtId="3" fontId="52" fillId="0" borderId="49" xfId="5" applyNumberFormat="1" applyFont="1" applyFill="1" applyBorder="1" applyAlignment="1">
      <alignment horizontal="right"/>
    </xf>
    <xf numFmtId="164" fontId="41" fillId="9" borderId="64" xfId="5" applyNumberFormat="1" applyFont="1" applyFill="1" applyBorder="1" applyAlignment="1">
      <alignment horizontal="right"/>
    </xf>
    <xf numFmtId="164" fontId="41" fillId="0" borderId="62" xfId="5" applyNumberFormat="1" applyFont="1" applyFill="1" applyBorder="1" applyAlignment="1">
      <alignment horizontal="right"/>
    </xf>
    <xf numFmtId="3" fontId="38" fillId="0" borderId="76" xfId="5" applyNumberFormat="1" applyFont="1" applyFill="1" applyBorder="1" applyAlignment="1" applyProtection="1">
      <alignment horizontal="right"/>
      <protection locked="0"/>
    </xf>
    <xf numFmtId="3" fontId="38" fillId="0" borderId="76" xfId="5" applyNumberFormat="1" applyFont="1" applyBorder="1" applyAlignment="1" applyProtection="1">
      <alignment horizontal="right"/>
      <protection locked="0"/>
    </xf>
    <xf numFmtId="3" fontId="49" fillId="9" borderId="70" xfId="5" applyNumberFormat="1" applyFont="1" applyFill="1" applyBorder="1" applyAlignment="1" applyProtection="1">
      <alignment horizontal="right"/>
      <protection locked="0"/>
    </xf>
    <xf numFmtId="3" fontId="49" fillId="0" borderId="56" xfId="5" applyNumberFormat="1" applyFont="1" applyFill="1" applyBorder="1" applyAlignment="1" applyProtection="1">
      <alignment horizontal="right"/>
      <protection locked="0"/>
    </xf>
    <xf numFmtId="0" fontId="48" fillId="0" borderId="0" xfId="10" applyFont="1" applyFill="1" applyBorder="1" applyAlignment="1">
      <alignment horizontal="left" vertical="center" indent="1"/>
    </xf>
    <xf numFmtId="166" fontId="39" fillId="0" borderId="0" xfId="11" applyFont="1" applyAlignment="1" applyProtection="1">
      <alignment horizontal="right"/>
    </xf>
    <xf numFmtId="166" fontId="38" fillId="0" borderId="0" xfId="12" applyFont="1"/>
    <xf numFmtId="166" fontId="38" fillId="0" borderId="0" xfId="12" applyFont="1" applyAlignment="1">
      <alignment horizontal="left" vertical="center" indent="1"/>
    </xf>
    <xf numFmtId="167" fontId="38" fillId="0" borderId="0" xfId="12" applyNumberFormat="1" applyFont="1" applyAlignment="1">
      <alignment horizontal="left" vertical="center" indent="1"/>
    </xf>
    <xf numFmtId="166" fontId="38" fillId="17" borderId="0" xfId="13" applyFont="1" applyFill="1" applyAlignment="1" applyProtection="1">
      <alignment horizontal="left" vertical="center" wrapText="1" indent="1"/>
      <protection locked="0"/>
    </xf>
    <xf numFmtId="166" fontId="40" fillId="0" borderId="0" xfId="12" applyFont="1" applyAlignment="1">
      <alignment horizontal="left" vertical="center" indent="1"/>
    </xf>
    <xf numFmtId="167" fontId="41" fillId="0" borderId="0" xfId="12" applyNumberFormat="1" applyFont="1" applyAlignment="1">
      <alignment horizontal="left" vertical="center" indent="1"/>
    </xf>
    <xf numFmtId="166" fontId="42" fillId="0" borderId="0" xfId="12" applyFont="1" applyFill="1" applyAlignment="1">
      <alignment horizontal="left" vertical="center" indent="1"/>
    </xf>
    <xf numFmtId="166" fontId="41" fillId="0" borderId="0" xfId="12" applyFont="1" applyAlignment="1">
      <alignment horizontal="left" vertical="center" indent="1"/>
    </xf>
    <xf numFmtId="166" fontId="38" fillId="0" borderId="0" xfId="12" applyFont="1" applyBorder="1" applyAlignment="1">
      <alignment horizontal="left" vertical="center" indent="1"/>
    </xf>
    <xf numFmtId="166" fontId="42" fillId="0" borderId="0" xfId="12" applyFont="1" applyAlignment="1">
      <alignment horizontal="left" vertical="center" indent="1"/>
    </xf>
    <xf numFmtId="166" fontId="52" fillId="0" borderId="0" xfId="12" applyFont="1" applyFill="1" applyBorder="1" applyAlignment="1">
      <alignment horizontal="left" vertical="center" indent="1"/>
    </xf>
    <xf numFmtId="166" fontId="38" fillId="18" borderId="126" xfId="12" applyFont="1" applyFill="1" applyBorder="1"/>
    <xf numFmtId="166" fontId="41" fillId="19" borderId="127" xfId="12" applyFont="1" applyFill="1" applyBorder="1" applyAlignment="1">
      <alignment horizontal="center"/>
    </xf>
    <xf numFmtId="166" fontId="41" fillId="19" borderId="128" xfId="12" applyFont="1" applyFill="1" applyBorder="1" applyAlignment="1">
      <alignment horizontal="center"/>
    </xf>
    <xf numFmtId="167" fontId="41" fillId="18" borderId="129" xfId="12" applyNumberFormat="1" applyFont="1" applyFill="1" applyBorder="1" applyAlignment="1">
      <alignment horizontal="center"/>
    </xf>
    <xf numFmtId="166" fontId="41" fillId="20" borderId="127" xfId="12" applyFont="1" applyFill="1" applyBorder="1" applyAlignment="1">
      <alignment horizontal="center"/>
    </xf>
    <xf numFmtId="166" fontId="41" fillId="20" borderId="128" xfId="12" applyFont="1" applyFill="1" applyBorder="1" applyAlignment="1">
      <alignment horizontal="center"/>
    </xf>
    <xf numFmtId="166" fontId="38" fillId="18" borderId="127" xfId="12" applyFont="1" applyFill="1" applyBorder="1" applyAlignment="1">
      <alignment horizontal="center"/>
    </xf>
    <xf numFmtId="166" fontId="38" fillId="18" borderId="132" xfId="12" applyFont="1" applyFill="1" applyBorder="1" applyAlignment="1">
      <alignment horizontal="center"/>
    </xf>
    <xf numFmtId="166" fontId="41" fillId="19" borderId="133" xfId="12" applyFont="1" applyFill="1" applyBorder="1" applyAlignment="1">
      <alignment horizontal="center"/>
    </xf>
    <xf numFmtId="166" fontId="41" fillId="19" borderId="132" xfId="12" applyFont="1" applyFill="1" applyBorder="1" applyAlignment="1">
      <alignment horizontal="center"/>
    </xf>
    <xf numFmtId="167" fontId="41" fillId="18" borderId="134" xfId="12" applyNumberFormat="1" applyFont="1" applyFill="1" applyBorder="1" applyAlignment="1">
      <alignment horizontal="center"/>
    </xf>
    <xf numFmtId="167" fontId="38" fillId="18" borderId="129" xfId="12" applyNumberFormat="1" applyFont="1" applyFill="1" applyBorder="1" applyAlignment="1">
      <alignment horizontal="center"/>
    </xf>
    <xf numFmtId="167" fontId="38" fillId="18" borderId="134" xfId="12" applyNumberFormat="1" applyFont="1" applyFill="1" applyBorder="1" applyAlignment="1">
      <alignment horizontal="center"/>
    </xf>
    <xf numFmtId="166" fontId="41" fillId="20" borderId="133" xfId="12" applyFont="1" applyFill="1" applyBorder="1" applyAlignment="1">
      <alignment horizontal="center"/>
    </xf>
    <xf numFmtId="166" fontId="41" fillId="20" borderId="132" xfId="12" applyFont="1" applyFill="1" applyBorder="1" applyAlignment="1">
      <alignment horizontal="center"/>
    </xf>
    <xf numFmtId="166" fontId="38" fillId="18" borderId="135" xfId="12" applyFont="1" applyFill="1" applyBorder="1" applyAlignment="1">
      <alignment horizontal="center"/>
    </xf>
    <xf numFmtId="166" fontId="38" fillId="18" borderId="133" xfId="12" applyFont="1" applyFill="1" applyBorder="1" applyAlignment="1">
      <alignment horizontal="center"/>
    </xf>
    <xf numFmtId="166" fontId="46" fillId="0" borderId="136" xfId="12" applyFont="1" applyBorder="1" applyAlignment="1">
      <alignment horizontal="left" indent="1"/>
    </xf>
    <xf numFmtId="165" fontId="38" fillId="0" borderId="56" xfId="12" applyNumberFormat="1" applyFont="1" applyFill="1" applyBorder="1" applyAlignment="1">
      <alignment horizontal="center"/>
    </xf>
    <xf numFmtId="167" fontId="38" fillId="0" borderId="126" xfId="12" applyNumberFormat="1" applyFont="1" applyFill="1" applyBorder="1" applyAlignment="1">
      <alignment horizontal="right"/>
    </xf>
    <xf numFmtId="167" fontId="41" fillId="19" borderId="137" xfId="12" applyNumberFormat="1" applyFont="1" applyFill="1" applyBorder="1" applyAlignment="1">
      <alignment horizontal="right"/>
    </xf>
    <xf numFmtId="167" fontId="41" fillId="0" borderId="127" xfId="12" applyNumberFormat="1" applyFont="1" applyFill="1" applyBorder="1" applyAlignment="1">
      <alignment horizontal="right"/>
    </xf>
    <xf numFmtId="167" fontId="38" fillId="0" borderId="0" xfId="12" applyNumberFormat="1" applyFont="1" applyFill="1" applyBorder="1" applyAlignment="1" applyProtection="1">
      <alignment horizontal="right"/>
      <protection locked="0"/>
    </xf>
    <xf numFmtId="167" fontId="38" fillId="0" borderId="127" xfId="12" applyNumberFormat="1" applyFont="1" applyFill="1" applyBorder="1" applyAlignment="1" applyProtection="1">
      <alignment horizontal="right"/>
      <protection locked="0"/>
    </xf>
    <xf numFmtId="167" fontId="38" fillId="0" borderId="138" xfId="12" applyNumberFormat="1" applyFont="1" applyFill="1" applyBorder="1" applyAlignment="1" applyProtection="1">
      <alignment horizontal="right"/>
      <protection locked="0"/>
    </xf>
    <xf numFmtId="165" fontId="41" fillId="20" borderId="135" xfId="12" applyNumberFormat="1" applyFont="1" applyFill="1" applyBorder="1" applyAlignment="1">
      <alignment horizontal="right"/>
    </xf>
    <xf numFmtId="167" fontId="41" fillId="20" borderId="138" xfId="12" applyNumberFormat="1" applyFont="1" applyFill="1" applyBorder="1" applyAlignment="1">
      <alignment horizontal="right"/>
    </xf>
    <xf numFmtId="166" fontId="38" fillId="0" borderId="0" xfId="12" applyFont="1" applyAlignment="1">
      <alignment horizontal="right"/>
    </xf>
    <xf numFmtId="166" fontId="38" fillId="0" borderId="129" xfId="12" applyFont="1" applyBorder="1" applyAlignment="1">
      <alignment horizontal="right"/>
    </xf>
    <xf numFmtId="167" fontId="41" fillId="0" borderId="128" xfId="12" applyNumberFormat="1" applyFont="1" applyFill="1" applyBorder="1" applyAlignment="1">
      <alignment horizontal="right"/>
    </xf>
    <xf numFmtId="166" fontId="46" fillId="0" borderId="139" xfId="12" applyFont="1" applyBorder="1" applyAlignment="1">
      <alignment horizontal="left" indent="1"/>
    </xf>
    <xf numFmtId="165" fontId="38" fillId="0" borderId="140" xfId="12" applyNumberFormat="1" applyFont="1" applyBorder="1" applyAlignment="1">
      <alignment horizontal="center"/>
    </xf>
    <xf numFmtId="167" fontId="38" fillId="0" borderId="141" xfId="12" applyNumberFormat="1" applyFont="1" applyFill="1" applyBorder="1" applyAlignment="1">
      <alignment horizontal="right"/>
    </xf>
    <xf numFmtId="164" fontId="41" fillId="19" borderId="139" xfId="12" applyNumberFormat="1" applyFont="1" applyFill="1" applyBorder="1" applyAlignment="1">
      <alignment horizontal="right"/>
    </xf>
    <xf numFmtId="167" fontId="41" fillId="0" borderId="129" xfId="12" applyNumberFormat="1" applyFont="1" applyFill="1" applyBorder="1" applyAlignment="1">
      <alignment horizontal="right"/>
    </xf>
    <xf numFmtId="167" fontId="38" fillId="0" borderId="141" xfId="12" applyNumberFormat="1" applyFont="1" applyFill="1" applyBorder="1" applyAlignment="1" applyProtection="1">
      <alignment horizontal="right"/>
      <protection locked="0"/>
    </xf>
    <xf numFmtId="167" fontId="38" fillId="0" borderId="129" xfId="12" applyNumberFormat="1" applyFont="1" applyFill="1" applyBorder="1" applyAlignment="1" applyProtection="1">
      <alignment horizontal="right"/>
      <protection locked="0"/>
    </xf>
    <xf numFmtId="167" fontId="38" fillId="0" borderId="141" xfId="12" applyNumberFormat="1" applyFont="1" applyBorder="1" applyAlignment="1" applyProtection="1">
      <alignment horizontal="right"/>
      <protection locked="0"/>
    </xf>
    <xf numFmtId="165" fontId="41" fillId="20" borderId="129" xfId="12" applyNumberFormat="1" applyFont="1" applyFill="1" applyBorder="1" applyAlignment="1">
      <alignment horizontal="right"/>
    </xf>
    <xf numFmtId="167" fontId="41" fillId="20" borderId="142" xfId="12" applyNumberFormat="1" applyFont="1" applyFill="1" applyBorder="1" applyAlignment="1">
      <alignment horizontal="right"/>
    </xf>
    <xf numFmtId="166" fontId="38" fillId="0" borderId="127" xfId="12" applyFont="1" applyBorder="1" applyAlignment="1">
      <alignment horizontal="right"/>
    </xf>
    <xf numFmtId="167" fontId="41" fillId="0" borderId="142" xfId="12" applyNumberFormat="1" applyFont="1" applyFill="1" applyBorder="1" applyAlignment="1">
      <alignment horizontal="right"/>
    </xf>
    <xf numFmtId="166" fontId="46" fillId="0" borderId="137" xfId="12" applyFont="1" applyBorder="1" applyAlignment="1">
      <alignment horizontal="left" indent="1"/>
    </xf>
    <xf numFmtId="167" fontId="38" fillId="0" borderId="140" xfId="12" applyNumberFormat="1" applyFont="1" applyBorder="1" applyAlignment="1">
      <alignment horizontal="center"/>
    </xf>
    <xf numFmtId="167" fontId="41" fillId="0" borderId="133" xfId="12" applyNumberFormat="1" applyFont="1" applyFill="1" applyBorder="1" applyAlignment="1">
      <alignment horizontal="right"/>
    </xf>
    <xf numFmtId="167" fontId="41" fillId="20" borderId="129" xfId="12" applyNumberFormat="1" applyFont="1" applyFill="1" applyBorder="1" applyAlignment="1">
      <alignment horizontal="right"/>
    </xf>
    <xf numFmtId="167" fontId="41" fillId="19" borderId="139" xfId="12" applyNumberFormat="1" applyFont="1" applyFill="1" applyBorder="1" applyAlignment="1">
      <alignment horizontal="right"/>
    </xf>
    <xf numFmtId="167" fontId="38" fillId="0" borderId="56" xfId="12" applyNumberFormat="1" applyFont="1" applyFill="1" applyBorder="1" applyAlignment="1">
      <alignment horizontal="center"/>
    </xf>
    <xf numFmtId="167" fontId="38" fillId="0" borderId="0" xfId="12" applyNumberFormat="1" applyFont="1" applyFill="1" applyBorder="1" applyAlignment="1">
      <alignment horizontal="right"/>
    </xf>
    <xf numFmtId="167" fontId="41" fillId="19" borderId="143" xfId="12" applyNumberFormat="1" applyFont="1" applyFill="1" applyBorder="1" applyAlignment="1">
      <alignment horizontal="right"/>
    </xf>
    <xf numFmtId="167" fontId="41" fillId="0" borderId="135" xfId="12" applyNumberFormat="1" applyFont="1" applyFill="1" applyBorder="1" applyAlignment="1">
      <alignment horizontal="right"/>
    </xf>
    <xf numFmtId="167" fontId="38" fillId="0" borderId="126" xfId="12" applyNumberFormat="1" applyFont="1" applyFill="1" applyBorder="1" applyAlignment="1" applyProtection="1">
      <alignment horizontal="right"/>
      <protection locked="0"/>
    </xf>
    <xf numFmtId="167" fontId="41" fillId="20" borderId="135" xfId="12" applyNumberFormat="1" applyFont="1" applyFill="1" applyBorder="1" applyAlignment="1">
      <alignment horizontal="right"/>
    </xf>
    <xf numFmtId="167" fontId="41" fillId="0" borderId="138" xfId="12" applyNumberFormat="1" applyFont="1" applyFill="1" applyBorder="1" applyAlignment="1">
      <alignment horizontal="right"/>
    </xf>
    <xf numFmtId="166" fontId="46" fillId="20" borderId="139" xfId="12" applyFont="1" applyFill="1" applyBorder="1" applyAlignment="1">
      <alignment horizontal="left" indent="1"/>
    </xf>
    <xf numFmtId="167" fontId="41" fillId="20" borderId="140" xfId="12" applyNumberFormat="1" applyFont="1" applyFill="1" applyBorder="1" applyAlignment="1">
      <alignment horizontal="center"/>
    </xf>
    <xf numFmtId="167" fontId="48" fillId="0" borderId="141" xfId="12" applyNumberFormat="1" applyFont="1" applyFill="1" applyBorder="1" applyAlignment="1">
      <alignment horizontal="right"/>
    </xf>
    <xf numFmtId="167" fontId="41" fillId="0" borderId="141" xfId="12" applyNumberFormat="1" applyFont="1" applyFill="1" applyBorder="1" applyAlignment="1" applyProtection="1">
      <alignment horizontal="right"/>
      <protection locked="0"/>
    </xf>
    <xf numFmtId="167" fontId="38" fillId="0" borderId="142" xfId="12" applyNumberFormat="1" applyFont="1" applyFill="1" applyBorder="1" applyAlignment="1" applyProtection="1">
      <alignment horizontal="right"/>
      <protection locked="0"/>
    </xf>
    <xf numFmtId="167" fontId="38" fillId="0" borderId="133" xfId="12" applyNumberFormat="1" applyFont="1" applyFill="1" applyBorder="1" applyAlignment="1" applyProtection="1">
      <alignment horizontal="right"/>
      <protection locked="0"/>
    </xf>
    <xf numFmtId="167" fontId="38" fillId="0" borderId="134" xfId="12" applyNumberFormat="1" applyFont="1" applyFill="1" applyBorder="1" applyAlignment="1" applyProtection="1">
      <alignment horizontal="right"/>
      <protection locked="0"/>
    </xf>
    <xf numFmtId="166" fontId="38" fillId="0" borderId="133" xfId="12" applyFont="1" applyBorder="1" applyAlignment="1">
      <alignment horizontal="right"/>
    </xf>
    <xf numFmtId="167" fontId="41" fillId="20" borderId="127" xfId="12" applyNumberFormat="1" applyFont="1" applyFill="1" applyBorder="1" applyAlignment="1">
      <alignment horizontal="right"/>
    </xf>
    <xf numFmtId="167" fontId="41" fillId="20" borderId="128" xfId="12" applyNumberFormat="1" applyFont="1" applyFill="1" applyBorder="1" applyAlignment="1">
      <alignment horizontal="right"/>
    </xf>
    <xf numFmtId="167" fontId="48" fillId="0" borderId="131" xfId="12" applyNumberFormat="1" applyFont="1" applyFill="1" applyBorder="1" applyAlignment="1">
      <alignment horizontal="center"/>
    </xf>
    <xf numFmtId="167" fontId="49" fillId="19" borderId="139" xfId="12" applyNumberFormat="1" applyFont="1" applyFill="1" applyBorder="1" applyAlignment="1" applyProtection="1">
      <alignment horizontal="right"/>
      <protection locked="0"/>
    </xf>
    <xf numFmtId="167" fontId="49" fillId="0" borderId="129" xfId="12" applyNumberFormat="1" applyFont="1" applyFill="1" applyBorder="1" applyAlignment="1" applyProtection="1">
      <alignment horizontal="right"/>
      <protection locked="0"/>
    </xf>
    <xf numFmtId="167" fontId="49" fillId="20" borderId="139" xfId="12" applyNumberFormat="1" applyFont="1" applyFill="1" applyBorder="1" applyAlignment="1">
      <alignment horizontal="right"/>
    </xf>
    <xf numFmtId="164" fontId="49" fillId="20" borderId="129" xfId="12" applyNumberFormat="1" applyFont="1" applyFill="1" applyBorder="1" applyAlignment="1">
      <alignment horizontal="right"/>
    </xf>
    <xf numFmtId="164" fontId="49" fillId="0" borderId="142" xfId="12" applyNumberFormat="1" applyFont="1" applyFill="1" applyBorder="1" applyAlignment="1">
      <alignment horizontal="right"/>
    </xf>
    <xf numFmtId="164" fontId="49" fillId="0" borderId="129" xfId="12" applyNumberFormat="1" applyFont="1" applyFill="1" applyBorder="1" applyAlignment="1">
      <alignment horizontal="right"/>
    </xf>
    <xf numFmtId="167" fontId="48" fillId="0" borderId="140" xfId="12" applyNumberFormat="1" applyFont="1" applyFill="1" applyBorder="1" applyAlignment="1">
      <alignment horizontal="center"/>
    </xf>
    <xf numFmtId="167" fontId="38" fillId="0" borderId="134" xfId="12" applyNumberFormat="1" applyFont="1" applyFill="1" applyBorder="1" applyAlignment="1">
      <alignment horizontal="right"/>
    </xf>
    <xf numFmtId="167" fontId="49" fillId="0" borderId="133" xfId="12" applyNumberFormat="1" applyFont="1" applyFill="1" applyBorder="1" applyAlignment="1" applyProtection="1">
      <alignment horizontal="right"/>
      <protection locked="0"/>
    </xf>
    <xf numFmtId="167" fontId="49" fillId="19" borderId="137" xfId="12" applyNumberFormat="1" applyFont="1" applyFill="1" applyBorder="1" applyAlignment="1" applyProtection="1">
      <alignment horizontal="right"/>
      <protection locked="0"/>
    </xf>
    <xf numFmtId="164" fontId="49" fillId="0" borderId="132" xfId="12" applyNumberFormat="1" applyFont="1" applyFill="1" applyBorder="1" applyAlignment="1">
      <alignment horizontal="right"/>
    </xf>
    <xf numFmtId="164" fontId="49" fillId="0" borderId="133" xfId="12" applyNumberFormat="1" applyFont="1" applyFill="1" applyBorder="1" applyAlignment="1">
      <alignment horizontal="right"/>
    </xf>
    <xf numFmtId="167" fontId="48" fillId="0" borderId="144" xfId="12" applyNumberFormat="1" applyFont="1" applyFill="1" applyBorder="1" applyAlignment="1">
      <alignment horizontal="center"/>
    </xf>
    <xf numFmtId="167" fontId="38" fillId="17" borderId="0" xfId="12" applyNumberFormat="1" applyFont="1" applyFill="1" applyBorder="1" applyAlignment="1">
      <alignment horizontal="right"/>
    </xf>
    <xf numFmtId="167" fontId="49" fillId="19" borderId="143" xfId="12" applyNumberFormat="1" applyFont="1" applyFill="1" applyBorder="1" applyAlignment="1" applyProtection="1">
      <alignment horizontal="right"/>
      <protection locked="0"/>
    </xf>
    <xf numFmtId="167" fontId="49" fillId="0" borderId="135" xfId="12" applyNumberFormat="1" applyFont="1" applyFill="1" applyBorder="1" applyAlignment="1" applyProtection="1">
      <alignment horizontal="right"/>
      <protection locked="0"/>
    </xf>
    <xf numFmtId="164" fontId="49" fillId="0" borderId="128" xfId="12" applyNumberFormat="1" applyFont="1" applyFill="1" applyBorder="1" applyAlignment="1">
      <alignment horizontal="right"/>
    </xf>
    <xf numFmtId="164" fontId="49" fillId="0" borderId="127" xfId="12" applyNumberFormat="1" applyFont="1" applyFill="1" applyBorder="1" applyAlignment="1">
      <alignment horizontal="right"/>
    </xf>
    <xf numFmtId="166" fontId="50" fillId="20" borderId="139" xfId="12" applyFont="1" applyFill="1" applyBorder="1" applyAlignment="1">
      <alignment horizontal="left" indent="1"/>
    </xf>
    <xf numFmtId="167" fontId="49" fillId="20" borderId="140" xfId="12" applyNumberFormat="1" applyFont="1" applyFill="1" applyBorder="1" applyAlignment="1">
      <alignment horizontal="center"/>
    </xf>
    <xf numFmtId="167" fontId="49" fillId="20" borderId="141" xfId="12" applyNumberFormat="1" applyFont="1" applyFill="1" applyBorder="1" applyAlignment="1">
      <alignment horizontal="right"/>
    </xf>
    <xf numFmtId="167" fontId="49" fillId="20" borderId="139" xfId="12" applyNumberFormat="1" applyFont="1" applyFill="1" applyBorder="1" applyAlignment="1" applyProtection="1">
      <alignment horizontal="right"/>
    </xf>
    <xf numFmtId="167" fontId="49" fillId="20" borderId="129" xfId="12" applyNumberFormat="1" applyFont="1" applyFill="1" applyBorder="1" applyAlignment="1">
      <alignment horizontal="right"/>
    </xf>
    <xf numFmtId="167" fontId="49" fillId="20" borderId="142" xfId="12" applyNumberFormat="1" applyFont="1" applyFill="1" applyBorder="1" applyAlignment="1">
      <alignment horizontal="right"/>
    </xf>
    <xf numFmtId="164" fontId="49" fillId="20" borderId="142" xfId="12" applyNumberFormat="1" applyFont="1" applyFill="1" applyBorder="1" applyAlignment="1">
      <alignment horizontal="right"/>
    </xf>
    <xf numFmtId="167" fontId="49" fillId="0" borderId="56" xfId="12" applyNumberFormat="1" applyFont="1" applyFill="1" applyBorder="1" applyAlignment="1">
      <alignment horizontal="center"/>
    </xf>
    <xf numFmtId="167" fontId="38" fillId="20" borderId="0" xfId="12" applyNumberFormat="1" applyFont="1" applyFill="1" applyBorder="1" applyAlignment="1">
      <alignment horizontal="right"/>
    </xf>
    <xf numFmtId="167" fontId="49" fillId="0" borderId="137" xfId="12" applyNumberFormat="1" applyFont="1" applyFill="1" applyBorder="1" applyAlignment="1" applyProtection="1">
      <alignment horizontal="right"/>
      <protection locked="0"/>
    </xf>
    <xf numFmtId="167" fontId="38" fillId="0" borderId="135" xfId="12" applyNumberFormat="1" applyFont="1" applyBorder="1" applyAlignment="1">
      <alignment horizontal="right"/>
    </xf>
    <xf numFmtId="167" fontId="38" fillId="0" borderId="0" xfId="12" applyNumberFormat="1" applyFont="1" applyBorder="1" applyAlignment="1">
      <alignment horizontal="right"/>
    </xf>
    <xf numFmtId="167" fontId="38" fillId="20" borderId="127" xfId="12" applyNumberFormat="1" applyFont="1" applyFill="1" applyBorder="1" applyAlignment="1" applyProtection="1">
      <alignment horizontal="right"/>
      <protection locked="0"/>
    </xf>
    <xf numFmtId="166" fontId="38" fillId="20" borderId="135" xfId="12" applyFont="1" applyFill="1" applyBorder="1" applyAlignment="1">
      <alignment horizontal="right"/>
    </xf>
    <xf numFmtId="166" fontId="50" fillId="20" borderId="143" xfId="12" applyFont="1" applyFill="1" applyBorder="1" applyAlignment="1">
      <alignment horizontal="left" indent="1"/>
    </xf>
    <xf numFmtId="166" fontId="50" fillId="20" borderId="137" xfId="12" applyFont="1" applyFill="1" applyBorder="1" applyAlignment="1">
      <alignment horizontal="left" indent="1"/>
    </xf>
    <xf numFmtId="167" fontId="49" fillId="20" borderId="54" xfId="12" applyNumberFormat="1" applyFont="1" applyFill="1" applyBorder="1" applyAlignment="1">
      <alignment horizontal="center"/>
    </xf>
    <xf numFmtId="166" fontId="51" fillId="0" borderId="0" xfId="12" applyFont="1" applyFill="1" applyBorder="1" applyAlignment="1">
      <alignment horizontal="left" indent="1"/>
    </xf>
    <xf numFmtId="166" fontId="38" fillId="0" borderId="0" xfId="12" applyFont="1" applyAlignment="1">
      <alignment horizontal="center"/>
    </xf>
    <xf numFmtId="167" fontId="38" fillId="0" borderId="0" xfId="12" applyNumberFormat="1" applyFont="1"/>
    <xf numFmtId="166" fontId="50" fillId="0" borderId="0" xfId="12" applyFont="1" applyFill="1" applyBorder="1" applyAlignment="1">
      <alignment horizontal="left" indent="1"/>
    </xf>
    <xf numFmtId="166" fontId="50" fillId="0" borderId="0" xfId="12" applyFont="1" applyAlignment="1">
      <alignment horizontal="left" indent="1"/>
    </xf>
    <xf numFmtId="166" fontId="41" fillId="0" borderId="0" xfId="12" applyFont="1" applyAlignment="1">
      <alignment horizontal="center"/>
    </xf>
    <xf numFmtId="166" fontId="41" fillId="0" borderId="0" xfId="12" applyFont="1"/>
    <xf numFmtId="167" fontId="41" fillId="0" borderId="0" xfId="12" applyNumberFormat="1" applyFont="1"/>
    <xf numFmtId="166" fontId="38" fillId="0" borderId="0" xfId="12" applyFont="1" applyAlignment="1">
      <alignment horizontal="left" indent="1"/>
    </xf>
    <xf numFmtId="4" fontId="38" fillId="0" borderId="50" xfId="5" applyNumberFormat="1" applyFont="1" applyFill="1" applyBorder="1" applyAlignment="1">
      <alignment horizontal="right" vertical="center"/>
    </xf>
    <xf numFmtId="3" fontId="38" fillId="9" borderId="40" xfId="5" applyNumberFormat="1" applyFont="1" applyFill="1" applyBorder="1" applyAlignment="1">
      <alignment horizontal="right"/>
    </xf>
    <xf numFmtId="4" fontId="38" fillId="9" borderId="57" xfId="5" applyNumberFormat="1" applyFont="1" applyFill="1" applyBorder="1" applyAlignment="1">
      <alignment horizontal="right" vertical="center"/>
    </xf>
    <xf numFmtId="4" fontId="38" fillId="0" borderId="58" xfId="5" applyNumberFormat="1" applyFont="1" applyBorder="1" applyAlignment="1">
      <alignment vertical="center"/>
    </xf>
    <xf numFmtId="4" fontId="38" fillId="0" borderId="59" xfId="5" applyNumberFormat="1" applyFont="1" applyFill="1" applyBorder="1" applyAlignment="1" applyProtection="1">
      <alignment horizontal="right" vertical="center"/>
      <protection locked="0"/>
    </xf>
    <xf numFmtId="4" fontId="38" fillId="0" borderId="57" xfId="5" applyNumberFormat="1" applyFont="1" applyFill="1" applyBorder="1" applyAlignment="1" applyProtection="1">
      <alignment horizontal="right" vertical="center"/>
      <protection locked="0"/>
    </xf>
    <xf numFmtId="4" fontId="38" fillId="0" borderId="60" xfId="5" applyNumberFormat="1" applyFont="1" applyFill="1" applyBorder="1" applyAlignment="1" applyProtection="1">
      <alignment horizontal="right" vertical="center"/>
      <protection locked="0"/>
    </xf>
    <xf numFmtId="4" fontId="38" fillId="0" borderId="57" xfId="5" applyNumberFormat="1" applyFont="1" applyBorder="1" applyAlignment="1">
      <alignment horizontal="right" vertical="center"/>
    </xf>
    <xf numFmtId="4" fontId="38" fillId="0" borderId="63" xfId="5" applyNumberFormat="1" applyFont="1" applyFill="1" applyBorder="1" applyAlignment="1">
      <alignment horizontal="right" vertical="center"/>
    </xf>
    <xf numFmtId="3" fontId="38" fillId="9" borderId="64" xfId="5" applyNumberFormat="1" applyFont="1" applyFill="1" applyBorder="1" applyAlignment="1">
      <alignment horizontal="right"/>
    </xf>
    <xf numFmtId="4" fontId="38" fillId="9" borderId="62" xfId="5" applyNumberFormat="1" applyFont="1" applyFill="1" applyBorder="1" applyAlignment="1">
      <alignment horizontal="right" vertical="center"/>
    </xf>
    <xf numFmtId="4" fontId="38" fillId="0" borderId="64" xfId="5" applyNumberFormat="1" applyFont="1" applyFill="1" applyBorder="1" applyAlignment="1">
      <alignment horizontal="right" vertical="center"/>
    </xf>
    <xf numFmtId="4" fontId="38" fillId="0" borderId="64" xfId="5" applyNumberFormat="1" applyFont="1" applyFill="1" applyBorder="1" applyAlignment="1" applyProtection="1">
      <alignment horizontal="right" vertical="center"/>
      <protection locked="0"/>
    </xf>
    <xf numFmtId="4" fontId="38" fillId="0" borderId="62" xfId="5" applyNumberFormat="1" applyFont="1" applyFill="1" applyBorder="1" applyAlignment="1" applyProtection="1">
      <alignment horizontal="right" vertical="center"/>
      <protection locked="0"/>
    </xf>
    <xf numFmtId="4" fontId="38" fillId="0" borderId="65" xfId="5" applyNumberFormat="1" applyFont="1" applyFill="1" applyBorder="1" applyAlignment="1" applyProtection="1">
      <alignment horizontal="right" vertical="center"/>
      <protection locked="0"/>
    </xf>
    <xf numFmtId="4" fontId="38" fillId="0" borderId="66" xfId="5" applyNumberFormat="1" applyFont="1" applyBorder="1" applyAlignment="1">
      <alignment horizontal="right" vertical="center"/>
    </xf>
    <xf numFmtId="3" fontId="38" fillId="0" borderId="57" xfId="5" applyNumberFormat="1" applyFont="1" applyBorder="1" applyAlignment="1">
      <alignment horizontal="center" vertical="center"/>
    </xf>
    <xf numFmtId="3" fontId="38" fillId="9" borderId="40" xfId="5" applyNumberFormat="1" applyFont="1" applyFill="1" applyBorder="1" applyAlignment="1">
      <alignment horizontal="right" vertical="center"/>
    </xf>
    <xf numFmtId="3" fontId="38" fillId="9" borderId="69" xfId="5" applyNumberFormat="1" applyFont="1" applyFill="1" applyBorder="1" applyAlignment="1">
      <alignment horizontal="right"/>
    </xf>
    <xf numFmtId="3" fontId="38" fillId="9" borderId="69" xfId="5" applyNumberFormat="1" applyFont="1" applyFill="1" applyBorder="1" applyAlignment="1">
      <alignment horizontal="right" vertical="center"/>
    </xf>
    <xf numFmtId="3" fontId="38" fillId="9" borderId="70" xfId="5" applyNumberFormat="1" applyFont="1" applyFill="1" applyBorder="1" applyAlignment="1">
      <alignment horizontal="right"/>
    </xf>
    <xf numFmtId="3" fontId="38" fillId="9" borderId="70" xfId="5" applyNumberFormat="1" applyFont="1" applyFill="1" applyBorder="1" applyAlignment="1">
      <alignment horizontal="right" vertical="center"/>
    </xf>
    <xf numFmtId="3" fontId="41" fillId="12" borderId="71" xfId="5" applyNumberFormat="1" applyFont="1" applyFill="1" applyBorder="1" applyAlignment="1">
      <alignment horizontal="right" vertical="center"/>
    </xf>
    <xf numFmtId="3" fontId="41" fillId="12" borderId="51" xfId="5" applyNumberFormat="1" applyFont="1" applyFill="1" applyBorder="1" applyAlignment="1">
      <alignment horizontal="right" vertical="center"/>
    </xf>
    <xf numFmtId="3" fontId="38" fillId="0" borderId="65" xfId="5" applyNumberFormat="1" applyFont="1" applyFill="1" applyBorder="1" applyAlignment="1">
      <alignment horizontal="right" vertical="center"/>
    </xf>
    <xf numFmtId="0" fontId="46" fillId="0" borderId="57" xfId="5" applyFont="1" applyBorder="1" applyAlignment="1">
      <alignment horizontal="left" vertical="center" indent="1"/>
    </xf>
    <xf numFmtId="3" fontId="48" fillId="0" borderId="57" xfId="5" applyNumberFormat="1" applyFont="1" applyFill="1" applyBorder="1" applyAlignment="1">
      <alignment horizontal="center" vertical="center"/>
    </xf>
    <xf numFmtId="3" fontId="48" fillId="9" borderId="59" xfId="5" applyNumberFormat="1" applyFont="1" applyFill="1" applyBorder="1" applyAlignment="1" applyProtection="1">
      <alignment horizontal="right"/>
      <protection locked="0"/>
    </xf>
    <xf numFmtId="3" fontId="48" fillId="9" borderId="59" xfId="5" applyNumberFormat="1" applyFont="1" applyFill="1" applyBorder="1" applyAlignment="1" applyProtection="1">
      <alignment horizontal="right" vertical="center"/>
      <protection locked="0"/>
    </xf>
    <xf numFmtId="3" fontId="49" fillId="10" borderId="57" xfId="5" applyNumberFormat="1" applyFont="1" applyFill="1" applyBorder="1" applyAlignment="1">
      <alignment horizontal="right" vertical="center"/>
    </xf>
    <xf numFmtId="3" fontId="48" fillId="0" borderId="60" xfId="5" applyNumberFormat="1" applyFont="1" applyFill="1" applyBorder="1" applyAlignment="1">
      <alignment horizontal="right" vertical="center"/>
    </xf>
    <xf numFmtId="3" fontId="48" fillId="0" borderId="68" xfId="5" applyNumberFormat="1" applyFont="1" applyFill="1" applyBorder="1" applyAlignment="1">
      <alignment horizontal="right" vertical="center"/>
    </xf>
    <xf numFmtId="3" fontId="48" fillId="9" borderId="69" xfId="5" applyNumberFormat="1" applyFont="1" applyFill="1" applyBorder="1" applyAlignment="1" applyProtection="1">
      <alignment horizontal="right" vertical="center"/>
      <protection locked="0"/>
    </xf>
    <xf numFmtId="3" fontId="38" fillId="0" borderId="67" xfId="5" applyNumberFormat="1" applyFont="1" applyFill="1" applyBorder="1" applyAlignment="1" applyProtection="1">
      <alignment horizontal="right" vertical="center"/>
      <protection locked="0"/>
    </xf>
    <xf numFmtId="3" fontId="49" fillId="10" borderId="68" xfId="5" applyNumberFormat="1" applyFont="1" applyFill="1" applyBorder="1" applyAlignment="1">
      <alignment horizontal="right" vertical="center"/>
    </xf>
    <xf numFmtId="3" fontId="48" fillId="0" borderId="62" xfId="5" applyNumberFormat="1" applyFont="1" applyFill="1" applyBorder="1" applyAlignment="1">
      <alignment horizontal="right" vertical="center"/>
    </xf>
    <xf numFmtId="3" fontId="48" fillId="9" borderId="64" xfId="5" applyNumberFormat="1" applyFont="1" applyFill="1" applyBorder="1" applyAlignment="1" applyProtection="1">
      <alignment horizontal="right"/>
      <protection locked="0"/>
    </xf>
    <xf numFmtId="3" fontId="48" fillId="9" borderId="64" xfId="5" applyNumberFormat="1" applyFont="1" applyFill="1" applyBorder="1" applyAlignment="1" applyProtection="1">
      <alignment horizontal="right" vertical="center"/>
      <protection locked="0"/>
    </xf>
    <xf numFmtId="3" fontId="38" fillId="0" borderId="54" xfId="5" applyNumberFormat="1" applyFont="1" applyFill="1" applyBorder="1" applyAlignment="1" applyProtection="1">
      <alignment horizontal="right" vertical="center"/>
      <protection locked="0"/>
    </xf>
    <xf numFmtId="3" fontId="49" fillId="10" borderId="62" xfId="5" applyNumberFormat="1" applyFont="1" applyFill="1" applyBorder="1" applyAlignment="1">
      <alignment horizontal="right" vertical="center"/>
    </xf>
    <xf numFmtId="3" fontId="48" fillId="0" borderId="63" xfId="5" applyNumberFormat="1" applyFont="1" applyFill="1" applyBorder="1" applyAlignment="1">
      <alignment horizontal="right" vertical="center"/>
    </xf>
    <xf numFmtId="3" fontId="48" fillId="0" borderId="67" xfId="5" applyNumberFormat="1" applyFont="1" applyFill="1" applyBorder="1" applyAlignment="1">
      <alignment horizontal="right" vertical="center"/>
    </xf>
    <xf numFmtId="3" fontId="48" fillId="9" borderId="40" xfId="5" applyNumberFormat="1" applyFont="1" applyFill="1" applyBorder="1" applyAlignment="1" applyProtection="1">
      <alignment horizontal="right" vertical="center"/>
      <protection locked="0"/>
    </xf>
    <xf numFmtId="3" fontId="48" fillId="0" borderId="40" xfId="5" applyNumberFormat="1" applyFont="1" applyFill="1" applyBorder="1" applyAlignment="1" applyProtection="1">
      <alignment horizontal="right" vertical="center"/>
      <protection locked="0"/>
    </xf>
    <xf numFmtId="3" fontId="49" fillId="10" borderId="67" xfId="5" applyNumberFormat="1" applyFont="1" applyFill="1" applyBorder="1" applyAlignment="1">
      <alignment horizontal="right" vertical="center"/>
    </xf>
    <xf numFmtId="164" fontId="49" fillId="10" borderId="67" xfId="5" applyNumberFormat="1" applyFont="1" applyFill="1" applyBorder="1" applyAlignment="1">
      <alignment horizontal="right" vertical="center"/>
    </xf>
    <xf numFmtId="3" fontId="48" fillId="0" borderId="66" xfId="5" applyNumberFormat="1" applyFont="1" applyFill="1" applyBorder="1" applyAlignment="1">
      <alignment horizontal="right" vertical="center"/>
    </xf>
    <xf numFmtId="3" fontId="48" fillId="9" borderId="70" xfId="5" applyNumberFormat="1" applyFont="1" applyFill="1" applyBorder="1" applyAlignment="1" applyProtection="1">
      <alignment horizontal="right" vertical="center"/>
      <protection locked="0"/>
    </xf>
    <xf numFmtId="3" fontId="48" fillId="0" borderId="41" xfId="5" applyNumberFormat="1" applyFont="1" applyFill="1" applyBorder="1" applyAlignment="1" applyProtection="1">
      <alignment horizontal="right" vertical="center"/>
      <protection locked="0"/>
    </xf>
    <xf numFmtId="3" fontId="49" fillId="10" borderId="71" xfId="5" applyNumberFormat="1" applyFont="1" applyFill="1" applyBorder="1" applyAlignment="1" applyProtection="1">
      <alignment horizontal="right" vertical="center"/>
    </xf>
    <xf numFmtId="3" fontId="49" fillId="10" borderId="28" xfId="5" applyNumberFormat="1" applyFont="1" applyFill="1" applyBorder="1" applyAlignment="1">
      <alignment horizontal="right" vertical="center"/>
    </xf>
    <xf numFmtId="3" fontId="49" fillId="10" borderId="78" xfId="5" applyNumberFormat="1" applyFont="1" applyFill="1" applyBorder="1" applyAlignment="1">
      <alignment horizontal="right" vertical="center"/>
    </xf>
    <xf numFmtId="3" fontId="38" fillId="0" borderId="66" xfId="5" applyNumberFormat="1" applyFont="1" applyFill="1" applyBorder="1" applyAlignment="1" applyProtection="1">
      <alignment horizontal="right" vertical="center"/>
      <protection locked="0"/>
    </xf>
    <xf numFmtId="0" fontId="43" fillId="0" borderId="0" xfId="5" applyFont="1" applyFill="1" applyBorder="1" applyAlignment="1">
      <alignment horizontal="left" vertical="center" indent="1"/>
    </xf>
    <xf numFmtId="0" fontId="48" fillId="8" borderId="19" xfId="5" applyFont="1" applyFill="1" applyBorder="1"/>
    <xf numFmtId="0" fontId="49" fillId="9" borderId="49" xfId="5" applyFont="1" applyFill="1" applyBorder="1" applyAlignment="1">
      <alignment horizontal="center"/>
    </xf>
    <xf numFmtId="0" fontId="49" fillId="9" borderId="50" xfId="5" applyFont="1" applyFill="1" applyBorder="1" applyAlignment="1">
      <alignment horizontal="center"/>
    </xf>
    <xf numFmtId="0" fontId="49" fillId="10" borderId="49" xfId="5" applyFont="1" applyFill="1" applyBorder="1" applyAlignment="1">
      <alignment horizontal="center"/>
    </xf>
    <xf numFmtId="0" fontId="49" fillId="10" borderId="50" xfId="5" applyFont="1" applyFill="1" applyBorder="1" applyAlignment="1">
      <alignment horizontal="center"/>
    </xf>
    <xf numFmtId="0" fontId="48" fillId="0" borderId="0" xfId="5" applyFont="1"/>
    <xf numFmtId="0" fontId="48" fillId="8" borderId="49" xfId="5" applyFont="1" applyFill="1" applyBorder="1" applyAlignment="1">
      <alignment horizontal="center"/>
    </xf>
    <xf numFmtId="0" fontId="48" fillId="8" borderId="55" xfId="5" applyFont="1" applyFill="1" applyBorder="1" applyAlignment="1">
      <alignment horizontal="center"/>
    </xf>
    <xf numFmtId="0" fontId="49" fillId="9" borderId="54" xfId="5" applyFont="1" applyFill="1" applyBorder="1" applyAlignment="1">
      <alignment horizontal="center"/>
    </xf>
    <xf numFmtId="0" fontId="49" fillId="9" borderId="55" xfId="5" applyFont="1" applyFill="1" applyBorder="1" applyAlignment="1">
      <alignment horizontal="center"/>
    </xf>
    <xf numFmtId="3" fontId="49" fillId="8" borderId="28" xfId="5" applyNumberFormat="1" applyFont="1" applyFill="1" applyBorder="1" applyAlignment="1">
      <alignment horizontal="center"/>
    </xf>
    <xf numFmtId="3" fontId="48" fillId="8" borderId="49" xfId="5" applyNumberFormat="1" applyFont="1" applyFill="1" applyBorder="1" applyAlignment="1">
      <alignment horizontal="center"/>
    </xf>
    <xf numFmtId="3" fontId="48" fillId="8" borderId="28" xfId="5" applyNumberFormat="1" applyFont="1" applyFill="1" applyBorder="1" applyAlignment="1">
      <alignment horizontal="center"/>
    </xf>
    <xf numFmtId="0" fontId="49" fillId="10" borderId="54" xfId="5" applyFont="1" applyFill="1" applyBorder="1" applyAlignment="1">
      <alignment horizontal="center"/>
    </xf>
    <xf numFmtId="0" fontId="49" fillId="10" borderId="55" xfId="5" applyFont="1" applyFill="1" applyBorder="1" applyAlignment="1">
      <alignment horizontal="center"/>
    </xf>
    <xf numFmtId="0" fontId="48" fillId="8" borderId="56" xfId="5" applyFont="1" applyFill="1" applyBorder="1" applyAlignment="1">
      <alignment horizontal="center"/>
    </xf>
    <xf numFmtId="0" fontId="48" fillId="8" borderId="54" xfId="5" applyFont="1" applyFill="1" applyBorder="1" applyAlignment="1">
      <alignment horizontal="center"/>
    </xf>
    <xf numFmtId="0" fontId="50" fillId="0" borderId="41" xfId="5" applyFont="1" applyBorder="1" applyAlignment="1">
      <alignment horizontal="left" indent="1"/>
    </xf>
    <xf numFmtId="4" fontId="48" fillId="0" borderId="58" xfId="5" applyNumberFormat="1" applyFont="1" applyFill="1" applyBorder="1" applyAlignment="1">
      <alignment horizontal="right"/>
    </xf>
    <xf numFmtId="4" fontId="48" fillId="0" borderId="59" xfId="5" applyNumberFormat="1" applyFont="1" applyFill="1" applyBorder="1" applyAlignment="1" applyProtection="1">
      <alignment horizontal="right"/>
      <protection locked="0"/>
    </xf>
    <xf numFmtId="4" fontId="48" fillId="0" borderId="57" xfId="5" applyNumberFormat="1" applyFont="1" applyFill="1" applyBorder="1" applyAlignment="1" applyProtection="1">
      <alignment horizontal="right"/>
      <protection locked="0"/>
    </xf>
    <xf numFmtId="0" fontId="50" fillId="0" borderId="64" xfId="5" applyFont="1" applyBorder="1" applyAlignment="1">
      <alignment horizontal="left" indent="1"/>
    </xf>
    <xf numFmtId="4" fontId="48" fillId="0" borderId="64" xfId="5" applyNumberFormat="1" applyFont="1" applyFill="1" applyBorder="1" applyAlignment="1">
      <alignment horizontal="right"/>
    </xf>
    <xf numFmtId="4" fontId="48" fillId="0" borderId="64" xfId="5" applyNumberFormat="1" applyFont="1" applyFill="1" applyBorder="1" applyAlignment="1" applyProtection="1">
      <alignment horizontal="right"/>
      <protection locked="0"/>
    </xf>
    <xf numFmtId="4" fontId="48" fillId="0" borderId="62" xfId="5" applyNumberFormat="1" applyFont="1" applyFill="1" applyBorder="1" applyAlignment="1" applyProtection="1">
      <alignment horizontal="right"/>
      <protection locked="0"/>
    </xf>
    <xf numFmtId="0" fontId="50" fillId="0" borderId="40" xfId="5" applyFont="1" applyBorder="1" applyAlignment="1">
      <alignment horizontal="left" indent="1"/>
    </xf>
    <xf numFmtId="3" fontId="48" fillId="0" borderId="69" xfId="5" applyNumberFormat="1" applyFont="1" applyFill="1" applyBorder="1" applyAlignment="1">
      <alignment horizontal="right"/>
    </xf>
    <xf numFmtId="3" fontId="48" fillId="0" borderId="40" xfId="5" applyNumberFormat="1" applyFont="1" applyFill="1" applyBorder="1" applyAlignment="1">
      <alignment horizontal="right"/>
    </xf>
    <xf numFmtId="3" fontId="48" fillId="0" borderId="59" xfId="5" applyNumberFormat="1" applyFont="1" applyFill="1" applyBorder="1" applyAlignment="1" applyProtection="1">
      <alignment horizontal="right"/>
      <protection locked="0"/>
    </xf>
    <xf numFmtId="3" fontId="48" fillId="0" borderId="57" xfId="5" applyNumberFormat="1" applyFont="1" applyBorder="1" applyAlignment="1">
      <alignment horizontal="right"/>
    </xf>
    <xf numFmtId="3" fontId="48" fillId="0" borderId="48" xfId="5" applyNumberFormat="1" applyFont="1" applyFill="1" applyBorder="1" applyAlignment="1">
      <alignment horizontal="right"/>
    </xf>
    <xf numFmtId="0" fontId="50" fillId="0" borderId="69" xfId="5" applyFont="1" applyBorder="1" applyAlignment="1">
      <alignment horizontal="left" indent="1"/>
    </xf>
    <xf numFmtId="3" fontId="48" fillId="0" borderId="69" xfId="5" applyNumberFormat="1" applyFont="1" applyFill="1" applyBorder="1" applyAlignment="1" applyProtection="1">
      <alignment horizontal="right"/>
      <protection locked="0"/>
    </xf>
    <xf numFmtId="3" fontId="48" fillId="0" borderId="68" xfId="5" applyNumberFormat="1" applyFont="1" applyBorder="1" applyAlignment="1">
      <alignment horizontal="right"/>
    </xf>
    <xf numFmtId="3" fontId="48" fillId="0" borderId="41" xfId="5" applyNumberFormat="1" applyFont="1" applyFill="1" applyBorder="1" applyAlignment="1">
      <alignment horizontal="right"/>
    </xf>
    <xf numFmtId="3" fontId="48" fillId="0" borderId="70" xfId="5" applyNumberFormat="1" applyFont="1" applyFill="1" applyBorder="1" applyAlignment="1" applyProtection="1">
      <alignment horizontal="right"/>
      <protection locked="0"/>
    </xf>
    <xf numFmtId="3" fontId="48" fillId="0" borderId="62" xfId="5" applyNumberFormat="1" applyFont="1" applyBorder="1" applyAlignment="1">
      <alignment horizontal="right"/>
    </xf>
    <xf numFmtId="3" fontId="48" fillId="0" borderId="61" xfId="5" applyNumberFormat="1" applyFont="1" applyFill="1" applyBorder="1" applyAlignment="1">
      <alignment horizontal="right"/>
    </xf>
    <xf numFmtId="3" fontId="49" fillId="0" borderId="51" xfId="5" applyNumberFormat="1" applyFont="1" applyFill="1" applyBorder="1" applyAlignment="1">
      <alignment horizontal="right"/>
    </xf>
    <xf numFmtId="3" fontId="49" fillId="0" borderId="71" xfId="5" applyNumberFormat="1" applyFont="1" applyBorder="1" applyAlignment="1">
      <alignment horizontal="right"/>
    </xf>
    <xf numFmtId="3" fontId="48" fillId="0" borderId="40" xfId="5" applyNumberFormat="1" applyFont="1" applyFill="1" applyBorder="1" applyAlignment="1" applyProtection="1">
      <alignment horizontal="right"/>
      <protection locked="0"/>
    </xf>
    <xf numFmtId="3" fontId="48" fillId="0" borderId="67" xfId="5" applyNumberFormat="1" applyFont="1" applyBorder="1" applyAlignment="1">
      <alignment horizontal="right"/>
    </xf>
    <xf numFmtId="3" fontId="48" fillId="0" borderId="62" xfId="5" applyNumberFormat="1" applyFont="1" applyBorder="1" applyAlignment="1">
      <alignment horizontal="center"/>
    </xf>
    <xf numFmtId="3" fontId="48" fillId="0" borderId="70" xfId="5" applyNumberFormat="1" applyFont="1" applyFill="1" applyBorder="1" applyAlignment="1">
      <alignment horizontal="right"/>
    </xf>
    <xf numFmtId="3" fontId="48" fillId="0" borderId="64" xfId="5" applyNumberFormat="1" applyFont="1" applyFill="1" applyBorder="1" applyAlignment="1" applyProtection="1">
      <alignment horizontal="right"/>
      <protection locked="0"/>
    </xf>
    <xf numFmtId="3" fontId="48" fillId="0" borderId="66" xfId="5" applyNumberFormat="1" applyFont="1" applyBorder="1" applyAlignment="1">
      <alignment horizontal="right"/>
    </xf>
    <xf numFmtId="3" fontId="48" fillId="0" borderId="65" xfId="5" applyNumberFormat="1" applyFont="1" applyFill="1" applyBorder="1" applyAlignment="1">
      <alignment horizontal="right"/>
    </xf>
    <xf numFmtId="3" fontId="48" fillId="0" borderId="59" xfId="5" applyNumberFormat="1" applyFont="1" applyFill="1" applyBorder="1" applyAlignment="1">
      <alignment horizontal="right"/>
    </xf>
    <xf numFmtId="3" fontId="49" fillId="10" borderId="72" xfId="5" applyNumberFormat="1" applyFont="1" applyFill="1" applyBorder="1" applyAlignment="1">
      <alignment horizontal="right"/>
    </xf>
    <xf numFmtId="3" fontId="48" fillId="0" borderId="60" xfId="5" applyNumberFormat="1" applyFont="1" applyFill="1" applyBorder="1" applyAlignment="1">
      <alignment horizontal="right"/>
    </xf>
    <xf numFmtId="3" fontId="48" fillId="0" borderId="57" xfId="5" applyNumberFormat="1" applyFont="1" applyFill="1" applyBorder="1" applyAlignment="1">
      <alignment horizontal="right"/>
    </xf>
    <xf numFmtId="3" fontId="48" fillId="0" borderId="68" xfId="5" applyNumberFormat="1" applyFont="1" applyFill="1" applyBorder="1" applyAlignment="1">
      <alignment horizontal="right"/>
    </xf>
    <xf numFmtId="3" fontId="48" fillId="0" borderId="73" xfId="5" applyNumberFormat="1" applyFont="1" applyFill="1" applyBorder="1" applyAlignment="1">
      <alignment horizontal="right"/>
    </xf>
    <xf numFmtId="3" fontId="48" fillId="0" borderId="54" xfId="5" applyNumberFormat="1" applyFont="1" applyFill="1" applyBorder="1" applyAlignment="1" applyProtection="1">
      <alignment horizontal="right"/>
      <protection locked="0"/>
    </xf>
    <xf numFmtId="3" fontId="48" fillId="0" borderId="73" xfId="5" applyNumberFormat="1" applyFont="1" applyFill="1" applyBorder="1" applyAlignment="1" applyProtection="1">
      <alignment horizontal="right"/>
      <protection locked="0"/>
    </xf>
    <xf numFmtId="3" fontId="48" fillId="0" borderId="63" xfId="5" applyNumberFormat="1" applyFont="1" applyFill="1" applyBorder="1" applyAlignment="1">
      <alignment horizontal="right"/>
    </xf>
    <xf numFmtId="3" fontId="48" fillId="0" borderId="62" xfId="5" applyNumberFormat="1" applyFont="1" applyFill="1" applyBorder="1" applyAlignment="1">
      <alignment horizontal="right"/>
    </xf>
    <xf numFmtId="3" fontId="48" fillId="0" borderId="74" xfId="5" applyNumberFormat="1" applyFont="1" applyFill="1" applyBorder="1" applyAlignment="1">
      <alignment horizontal="right"/>
    </xf>
    <xf numFmtId="3" fontId="48" fillId="0" borderId="67" xfId="5" applyNumberFormat="1" applyFont="1" applyFill="1" applyBorder="1" applyAlignment="1">
      <alignment horizontal="right"/>
    </xf>
    <xf numFmtId="3" fontId="48" fillId="11" borderId="41" xfId="5" applyNumberFormat="1" applyFont="1" applyFill="1" applyBorder="1" applyAlignment="1">
      <alignment horizontal="right"/>
    </xf>
    <xf numFmtId="3" fontId="48" fillId="0" borderId="66" xfId="5" applyNumberFormat="1" applyFont="1" applyFill="1" applyBorder="1" applyAlignment="1">
      <alignment horizontal="right"/>
    </xf>
    <xf numFmtId="3" fontId="49" fillId="10" borderId="23" xfId="5" applyNumberFormat="1" applyFont="1" applyFill="1" applyBorder="1" applyAlignment="1">
      <alignment horizontal="right"/>
    </xf>
    <xf numFmtId="3" fontId="48" fillId="10" borderId="41" xfId="5" applyNumberFormat="1" applyFont="1" applyFill="1" applyBorder="1" applyAlignment="1">
      <alignment horizontal="right"/>
    </xf>
    <xf numFmtId="3" fontId="48" fillId="0" borderId="56" xfId="5" applyNumberFormat="1" applyFont="1" applyBorder="1" applyAlignment="1">
      <alignment horizontal="right"/>
    </xf>
    <xf numFmtId="3" fontId="48" fillId="10" borderId="56" xfId="5" applyNumberFormat="1" applyFont="1" applyFill="1" applyBorder="1" applyAlignment="1">
      <alignment horizontal="right"/>
    </xf>
    <xf numFmtId="0" fontId="42" fillId="0" borderId="0" xfId="5" applyFont="1" applyFill="1" applyBorder="1" applyAlignment="1">
      <alignment horizontal="left" vertical="center" indent="1"/>
    </xf>
    <xf numFmtId="165" fontId="38" fillId="0" borderId="49" xfId="5" applyNumberFormat="1" applyFont="1" applyFill="1" applyBorder="1" applyAlignment="1">
      <alignment horizontal="center"/>
    </xf>
    <xf numFmtId="3" fontId="41" fillId="0" borderId="53" xfId="5" applyNumberFormat="1" applyFont="1" applyBorder="1" applyAlignment="1">
      <alignment horizontal="right" vertical="center"/>
    </xf>
    <xf numFmtId="0" fontId="46" fillId="0" borderId="67" xfId="5" applyFont="1" applyBorder="1" applyAlignment="1">
      <alignment horizontal="left" indent="1"/>
    </xf>
    <xf numFmtId="0" fontId="65" fillId="0" borderId="0" xfId="5" applyFont="1" applyAlignment="1">
      <alignment horizontal="left" indent="1"/>
    </xf>
    <xf numFmtId="0" fontId="3" fillId="0" borderId="0" xfId="5" applyFont="1" applyAlignment="1">
      <alignment horizontal="left" vertical="center" indent="1"/>
    </xf>
    <xf numFmtId="3" fontId="3" fillId="0" borderId="0" xfId="5" applyNumberFormat="1" applyFont="1" applyAlignment="1">
      <alignment horizontal="left" vertical="center" indent="1"/>
    </xf>
    <xf numFmtId="0" fontId="3" fillId="3" borderId="0" xfId="7" applyFont="1" applyFill="1" applyAlignment="1" applyProtection="1">
      <alignment horizontal="left" vertical="center" wrapText="1" indent="1"/>
      <protection locked="0"/>
    </xf>
    <xf numFmtId="0" fontId="3" fillId="0" borderId="0" xfId="5" applyFont="1" applyAlignment="1">
      <alignment vertical="center"/>
    </xf>
    <xf numFmtId="0" fontId="66" fillId="0" borderId="0" xfId="5" applyFont="1" applyAlignment="1">
      <alignment horizontal="left" vertical="center" indent="1"/>
    </xf>
    <xf numFmtId="0" fontId="3" fillId="0" borderId="0" xfId="5" applyFont="1" applyBorder="1" applyAlignment="1">
      <alignment horizontal="left" vertical="center" indent="1"/>
    </xf>
    <xf numFmtId="0" fontId="67" fillId="0" borderId="0" xfId="5" applyFont="1" applyAlignment="1">
      <alignment horizontal="left" vertical="center" indent="1"/>
    </xf>
    <xf numFmtId="0" fontId="68" fillId="0" borderId="0" xfId="5" applyFont="1" applyFill="1" applyBorder="1" applyAlignment="1">
      <alignment horizontal="left" vertical="center" indent="1"/>
    </xf>
    <xf numFmtId="0" fontId="3" fillId="8" borderId="19" xfId="5" applyFont="1" applyFill="1" applyBorder="1" applyAlignment="1">
      <alignment horizontal="center" vertical="center"/>
    </xf>
    <xf numFmtId="0" fontId="6" fillId="8" borderId="49" xfId="5" applyFont="1" applyFill="1" applyBorder="1" applyAlignment="1">
      <alignment horizontal="center" vertical="center"/>
    </xf>
    <xf numFmtId="0" fontId="3" fillId="8" borderId="55" xfId="5" applyFont="1" applyFill="1" applyBorder="1" applyAlignment="1">
      <alignment horizontal="center" vertical="center"/>
    </xf>
    <xf numFmtId="3" fontId="6" fillId="8" borderId="49" xfId="5" applyNumberFormat="1" applyFont="1" applyFill="1" applyBorder="1" applyAlignment="1">
      <alignment horizontal="center" vertical="center"/>
    </xf>
    <xf numFmtId="3" fontId="6" fillId="8" borderId="0" xfId="5" applyNumberFormat="1" applyFont="1" applyFill="1" applyBorder="1" applyAlignment="1">
      <alignment horizontal="center" vertical="center"/>
    </xf>
    <xf numFmtId="0" fontId="6" fillId="8" borderId="56" xfId="5" applyFont="1" applyFill="1" applyBorder="1" applyAlignment="1">
      <alignment horizontal="center" vertical="center"/>
    </xf>
    <xf numFmtId="0" fontId="6" fillId="8" borderId="54" xfId="5" applyFont="1" applyFill="1" applyBorder="1" applyAlignment="1">
      <alignment horizontal="center" vertical="center"/>
    </xf>
    <xf numFmtId="165" fontId="3" fillId="0" borderId="49" xfId="5" applyNumberFormat="1" applyFont="1" applyFill="1" applyBorder="1" applyAlignment="1">
      <alignment horizontal="center" vertical="center"/>
    </xf>
    <xf numFmtId="4" fontId="3" fillId="0" borderId="58" xfId="5" applyNumberFormat="1" applyFont="1" applyBorder="1" applyAlignment="1">
      <alignment vertical="center"/>
    </xf>
    <xf numFmtId="4" fontId="3" fillId="0" borderId="59" xfId="5" applyNumberFormat="1" applyFont="1" applyFill="1" applyBorder="1" applyAlignment="1" applyProtection="1">
      <alignment horizontal="right" vertical="center"/>
      <protection locked="0"/>
    </xf>
    <xf numFmtId="4" fontId="3" fillId="0" borderId="57" xfId="5" applyNumberFormat="1" applyFont="1" applyFill="1" applyBorder="1" applyAlignment="1" applyProtection="1">
      <alignment horizontal="right" vertical="center"/>
      <protection locked="0"/>
    </xf>
    <xf numFmtId="0" fontId="3" fillId="0" borderId="0" xfId="5" applyFont="1" applyAlignment="1">
      <alignment horizontal="right" vertical="center"/>
    </xf>
    <xf numFmtId="4" fontId="3" fillId="0" borderId="57" xfId="5" applyNumberFormat="1" applyFont="1" applyBorder="1" applyAlignment="1">
      <alignment horizontal="right" vertical="center"/>
    </xf>
    <xf numFmtId="165" fontId="3" fillId="0" borderId="62" xfId="5" applyNumberFormat="1" applyFont="1" applyBorder="1" applyAlignment="1">
      <alignment horizontal="center" vertical="center"/>
    </xf>
    <xf numFmtId="4" fontId="3" fillId="0" borderId="64" xfId="5" applyNumberFormat="1" applyFont="1" applyFill="1" applyBorder="1" applyAlignment="1" applyProtection="1">
      <alignment horizontal="right" vertical="center"/>
      <protection locked="0"/>
    </xf>
    <xf numFmtId="4" fontId="3" fillId="0" borderId="70" xfId="5" applyNumberFormat="1" applyFont="1" applyFill="1" applyBorder="1" applyAlignment="1" applyProtection="1">
      <alignment horizontal="right" vertical="center"/>
      <protection locked="0"/>
    </xf>
    <xf numFmtId="4" fontId="3" fillId="0" borderId="66" xfId="5" applyNumberFormat="1" applyFont="1" applyFill="1" applyBorder="1" applyAlignment="1" applyProtection="1">
      <alignment horizontal="right" vertical="center"/>
      <protection locked="0"/>
    </xf>
    <xf numFmtId="4" fontId="3" fillId="0" borderId="66" xfId="5" applyNumberFormat="1" applyFont="1" applyBorder="1" applyAlignment="1">
      <alignment horizontal="right" vertical="center"/>
    </xf>
    <xf numFmtId="3" fontId="3" fillId="0" borderId="57" xfId="5" applyNumberFormat="1" applyFont="1" applyBorder="1" applyAlignment="1">
      <alignment horizontal="center" vertical="center"/>
    </xf>
    <xf numFmtId="3" fontId="3" fillId="0" borderId="59" xfId="5" applyNumberFormat="1" applyFont="1" applyFill="1" applyBorder="1" applyAlignment="1" applyProtection="1">
      <alignment horizontal="right" vertical="center"/>
      <protection locked="0"/>
    </xf>
    <xf numFmtId="3" fontId="3" fillId="0" borderId="57" xfId="5" applyNumberFormat="1" applyFont="1" applyFill="1" applyBorder="1" applyAlignment="1" applyProtection="1">
      <alignment horizontal="right" vertical="center"/>
      <protection locked="0"/>
    </xf>
    <xf numFmtId="3" fontId="3" fillId="0" borderId="57" xfId="5" applyNumberFormat="1" applyFont="1" applyBorder="1" applyAlignment="1">
      <alignment horizontal="right" vertical="center"/>
    </xf>
    <xf numFmtId="3" fontId="3" fillId="0" borderId="68" xfId="5" applyNumberFormat="1" applyFont="1" applyBorder="1" applyAlignment="1">
      <alignment horizontal="center" vertical="center"/>
    </xf>
    <xf numFmtId="3" fontId="3" fillId="0" borderId="69" xfId="5" applyNumberFormat="1" applyFont="1" applyFill="1" applyBorder="1" applyAlignment="1" applyProtection="1">
      <alignment horizontal="right" vertical="center"/>
      <protection locked="0"/>
    </xf>
    <xf numFmtId="3" fontId="3" fillId="0" borderId="68" xfId="5" applyNumberFormat="1" applyFont="1" applyFill="1" applyBorder="1" applyAlignment="1" applyProtection="1">
      <alignment horizontal="right" vertical="center"/>
      <protection locked="0"/>
    </xf>
    <xf numFmtId="3" fontId="3" fillId="0" borderId="68" xfId="5" applyNumberFormat="1" applyFont="1" applyBorder="1" applyAlignment="1">
      <alignment horizontal="right" vertical="center"/>
    </xf>
    <xf numFmtId="3" fontId="3" fillId="0" borderId="54" xfId="5" applyNumberFormat="1" applyFont="1" applyFill="1" applyBorder="1" applyAlignment="1">
      <alignment horizontal="center" vertical="center"/>
    </xf>
    <xf numFmtId="3" fontId="3" fillId="0" borderId="70" xfId="5" applyNumberFormat="1" applyFont="1" applyFill="1" applyBorder="1" applyAlignment="1" applyProtection="1">
      <alignment horizontal="right" vertical="center"/>
      <protection locked="0"/>
    </xf>
    <xf numFmtId="3" fontId="3" fillId="0" borderId="64" xfId="5" applyNumberFormat="1" applyFont="1" applyFill="1" applyBorder="1" applyAlignment="1" applyProtection="1">
      <alignment horizontal="right" vertical="center"/>
      <protection locked="0"/>
    </xf>
    <xf numFmtId="3" fontId="3" fillId="0" borderId="62" xfId="5" applyNumberFormat="1" applyFont="1" applyBorder="1" applyAlignment="1">
      <alignment horizontal="right" vertical="center"/>
    </xf>
    <xf numFmtId="3" fontId="6" fillId="12" borderId="71" xfId="5" applyNumberFormat="1" applyFont="1" applyFill="1" applyBorder="1" applyAlignment="1">
      <alignment horizontal="right" vertical="center"/>
    </xf>
    <xf numFmtId="3" fontId="3" fillId="0" borderId="49" xfId="5" applyNumberFormat="1" applyFont="1" applyFill="1" applyBorder="1" applyAlignment="1">
      <alignment horizontal="center" vertical="center"/>
    </xf>
    <xf numFmtId="3" fontId="3" fillId="0" borderId="40" xfId="5" applyNumberFormat="1" applyFont="1" applyFill="1" applyBorder="1" applyAlignment="1" applyProtection="1">
      <alignment horizontal="right" vertical="center"/>
      <protection locked="0"/>
    </xf>
    <xf numFmtId="3" fontId="3" fillId="0" borderId="67" xfId="5" applyNumberFormat="1" applyFont="1" applyBorder="1" applyAlignment="1">
      <alignment horizontal="right" vertical="center"/>
    </xf>
    <xf numFmtId="3" fontId="3" fillId="0" borderId="62" xfId="5" applyNumberFormat="1" applyFont="1" applyBorder="1" applyAlignment="1">
      <alignment horizontal="center" vertical="center"/>
    </xf>
    <xf numFmtId="3" fontId="3" fillId="0" borderId="62" xfId="5" applyNumberFormat="1" applyFont="1" applyFill="1" applyBorder="1" applyAlignment="1" applyProtection="1">
      <alignment horizontal="right" vertical="center"/>
      <protection locked="0"/>
    </xf>
    <xf numFmtId="3" fontId="3" fillId="0" borderId="66" xfId="5" applyNumberFormat="1" applyFont="1" applyBorder="1" applyAlignment="1">
      <alignment horizontal="right" vertical="center"/>
    </xf>
    <xf numFmtId="3" fontId="3" fillId="0" borderId="67" xfId="5" applyNumberFormat="1" applyFont="1" applyFill="1" applyBorder="1" applyAlignment="1" applyProtection="1">
      <alignment horizontal="right" vertical="center"/>
      <protection locked="0"/>
    </xf>
    <xf numFmtId="3" fontId="3" fillId="0" borderId="54" xfId="5" applyNumberFormat="1" applyFont="1" applyFill="1" applyBorder="1" applyAlignment="1" applyProtection="1">
      <alignment horizontal="right" vertical="center"/>
      <protection locked="0"/>
    </xf>
    <xf numFmtId="3" fontId="71" fillId="0" borderId="67" xfId="5" applyNumberFormat="1" applyFont="1" applyFill="1" applyBorder="1" applyAlignment="1">
      <alignment horizontal="center" vertical="center"/>
    </xf>
    <xf numFmtId="3" fontId="71" fillId="0" borderId="68" xfId="5" applyNumberFormat="1" applyFont="1" applyFill="1" applyBorder="1" applyAlignment="1">
      <alignment horizontal="center" vertical="center"/>
    </xf>
    <xf numFmtId="3" fontId="71" fillId="0" borderId="66" xfId="5" applyNumberFormat="1" applyFont="1" applyFill="1" applyBorder="1" applyAlignment="1">
      <alignment horizontal="center" vertical="center"/>
    </xf>
    <xf numFmtId="3" fontId="3" fillId="0" borderId="56" xfId="5" applyNumberFormat="1" applyFont="1" applyBorder="1" applyAlignment="1">
      <alignment horizontal="right" vertical="center"/>
    </xf>
    <xf numFmtId="3" fontId="3" fillId="0" borderId="0" xfId="5" applyNumberFormat="1" applyFont="1" applyBorder="1" applyAlignment="1">
      <alignment horizontal="right" vertical="center"/>
    </xf>
    <xf numFmtId="3" fontId="3" fillId="10" borderId="49" xfId="5" applyNumberFormat="1" applyFont="1" applyFill="1" applyBorder="1" applyAlignment="1" applyProtection="1">
      <alignment horizontal="right" vertical="center"/>
      <protection locked="0"/>
    </xf>
    <xf numFmtId="3" fontId="3" fillId="10" borderId="56" xfId="5" applyNumberFormat="1" applyFont="1" applyFill="1" applyBorder="1" applyAlignment="1">
      <alignment horizontal="right" vertical="center"/>
    </xf>
    <xf numFmtId="0" fontId="3" fillId="0" borderId="0" xfId="5" applyFont="1" applyAlignment="1">
      <alignment horizontal="center" vertical="center"/>
    </xf>
    <xf numFmtId="3" fontId="3" fillId="0" borderId="0" xfId="5" applyNumberFormat="1" applyFont="1" applyAlignment="1">
      <alignment vertical="center"/>
    </xf>
    <xf numFmtId="0" fontId="63" fillId="0" borderId="0" xfId="5" applyFont="1" applyAlignment="1">
      <alignment horizontal="left" vertical="center" indent="1"/>
    </xf>
    <xf numFmtId="0" fontId="6" fillId="0" borderId="0" xfId="5" applyFont="1" applyAlignment="1">
      <alignment horizontal="center" vertical="center"/>
    </xf>
    <xf numFmtId="0" fontId="6" fillId="0" borderId="0" xfId="5" applyFont="1" applyAlignment="1">
      <alignment vertical="center"/>
    </xf>
    <xf numFmtId="3" fontId="6" fillId="0" borderId="0" xfId="5" applyNumberFormat="1" applyFont="1" applyAlignment="1">
      <alignment vertical="center"/>
    </xf>
    <xf numFmtId="0" fontId="19" fillId="0" borderId="0" xfId="6" applyFont="1" applyAlignment="1">
      <alignment horizontal="right"/>
    </xf>
    <xf numFmtId="0" fontId="3" fillId="0" borderId="0" xfId="5" applyFont="1"/>
    <xf numFmtId="0" fontId="3" fillId="8" borderId="19" xfId="5" applyFont="1" applyFill="1" applyBorder="1"/>
    <xf numFmtId="0" fontId="3" fillId="8" borderId="49" xfId="5" applyFont="1" applyFill="1" applyBorder="1" applyAlignment="1">
      <alignment horizontal="center"/>
    </xf>
    <xf numFmtId="0" fontId="3" fillId="8" borderId="55" xfId="5" applyFont="1" applyFill="1" applyBorder="1" applyAlignment="1">
      <alignment horizontal="center"/>
    </xf>
    <xf numFmtId="3" fontId="3" fillId="8" borderId="71" xfId="5" applyNumberFormat="1" applyFont="1" applyFill="1" applyBorder="1" applyAlignment="1">
      <alignment horizontal="center"/>
    </xf>
    <xf numFmtId="3" fontId="3" fillId="8" borderId="28" xfId="5" applyNumberFormat="1" applyFont="1" applyFill="1" applyBorder="1" applyAlignment="1">
      <alignment horizontal="center"/>
    </xf>
    <xf numFmtId="0" fontId="3" fillId="8" borderId="56" xfId="5" applyFont="1" applyFill="1" applyBorder="1" applyAlignment="1">
      <alignment horizontal="center"/>
    </xf>
    <xf numFmtId="0" fontId="3" fillId="8" borderId="54" xfId="5" applyFont="1" applyFill="1" applyBorder="1" applyAlignment="1">
      <alignment horizontal="center"/>
    </xf>
    <xf numFmtId="165" fontId="3" fillId="0" borderId="56" xfId="5" applyNumberFormat="1" applyFont="1" applyFill="1" applyBorder="1" applyAlignment="1">
      <alignment horizontal="center"/>
    </xf>
    <xf numFmtId="3" fontId="3" fillId="0" borderId="58" xfId="5" applyNumberFormat="1" applyFont="1" applyFill="1" applyBorder="1" applyAlignment="1">
      <alignment horizontal="right"/>
    </xf>
    <xf numFmtId="3" fontId="3" fillId="0" borderId="0" xfId="5" applyNumberFormat="1" applyFont="1" applyFill="1" applyBorder="1" applyAlignment="1" applyProtection="1">
      <alignment horizontal="right"/>
      <protection locked="0"/>
    </xf>
    <xf numFmtId="3" fontId="3" fillId="0" borderId="49" xfId="5" applyNumberFormat="1" applyFont="1" applyFill="1" applyBorder="1" applyAlignment="1" applyProtection="1">
      <alignment horizontal="right"/>
      <protection locked="0"/>
    </xf>
    <xf numFmtId="3" fontId="3" fillId="0" borderId="75" xfId="5" applyNumberFormat="1" applyFont="1" applyFill="1" applyBorder="1" applyAlignment="1" applyProtection="1">
      <alignment horizontal="right"/>
      <protection locked="0"/>
    </xf>
    <xf numFmtId="0" fontId="3" fillId="0" borderId="0" xfId="5" applyFont="1" applyAlignment="1">
      <alignment horizontal="right"/>
    </xf>
    <xf numFmtId="0" fontId="3" fillId="0" borderId="57" xfId="5" applyFont="1" applyBorder="1" applyAlignment="1">
      <alignment horizontal="right"/>
    </xf>
    <xf numFmtId="165" fontId="3" fillId="0" borderId="62" xfId="5" applyNumberFormat="1" applyFont="1" applyBorder="1" applyAlignment="1">
      <alignment horizontal="center"/>
    </xf>
    <xf numFmtId="4" fontId="3" fillId="0" borderId="64" xfId="5" applyNumberFormat="1" applyFont="1" applyFill="1" applyBorder="1" applyAlignment="1">
      <alignment horizontal="right"/>
    </xf>
    <xf numFmtId="4" fontId="3" fillId="0" borderId="76" xfId="5" applyNumberFormat="1" applyFont="1" applyFill="1" applyBorder="1" applyAlignment="1" applyProtection="1">
      <alignment horizontal="right"/>
      <protection locked="0"/>
    </xf>
    <xf numFmtId="4" fontId="3" fillId="0" borderId="62" xfId="5" applyNumberFormat="1" applyFont="1" applyFill="1" applyBorder="1" applyAlignment="1" applyProtection="1">
      <alignment horizontal="right"/>
      <protection locked="0"/>
    </xf>
    <xf numFmtId="4" fontId="3" fillId="0" borderId="76" xfId="5" applyNumberFormat="1" applyFont="1" applyBorder="1" applyAlignment="1" applyProtection="1">
      <alignment horizontal="right"/>
      <protection locked="0"/>
    </xf>
    <xf numFmtId="0" fontId="3" fillId="0" borderId="66" xfId="5" applyFont="1" applyBorder="1" applyAlignment="1">
      <alignment horizontal="right"/>
    </xf>
    <xf numFmtId="3" fontId="3" fillId="0" borderId="68" xfId="5" applyNumberFormat="1" applyFont="1" applyBorder="1" applyAlignment="1">
      <alignment horizontal="center"/>
    </xf>
    <xf numFmtId="3" fontId="3" fillId="0" borderId="69" xfId="5" applyNumberFormat="1" applyFont="1" applyFill="1" applyBorder="1" applyAlignment="1">
      <alignment horizontal="right"/>
    </xf>
    <xf numFmtId="3" fontId="3" fillId="0" borderId="7" xfId="5" applyNumberFormat="1" applyFont="1" applyFill="1" applyBorder="1" applyAlignment="1" applyProtection="1">
      <alignment horizontal="right"/>
      <protection locked="0"/>
    </xf>
    <xf numFmtId="3" fontId="3" fillId="0" borderId="68" xfId="5" applyNumberFormat="1" applyFont="1" applyFill="1" applyBorder="1" applyAlignment="1" applyProtection="1">
      <alignment horizontal="right"/>
      <protection locked="0"/>
    </xf>
    <xf numFmtId="0" fontId="3" fillId="0" borderId="68" xfId="5" applyFont="1" applyBorder="1" applyAlignment="1">
      <alignment horizontal="right"/>
    </xf>
    <xf numFmtId="3" fontId="3" fillId="0" borderId="56" xfId="5" applyNumberFormat="1" applyFont="1" applyFill="1" applyBorder="1" applyAlignment="1">
      <alignment horizontal="center"/>
    </xf>
    <xf numFmtId="3" fontId="3" fillId="0" borderId="41" xfId="5" applyNumberFormat="1" applyFont="1" applyFill="1" applyBorder="1" applyAlignment="1">
      <alignment horizontal="right"/>
    </xf>
    <xf numFmtId="3" fontId="3" fillId="0" borderId="66" xfId="5" applyNumberFormat="1" applyFont="1" applyFill="1" applyBorder="1" applyAlignment="1" applyProtection="1">
      <alignment horizontal="right"/>
      <protection locked="0"/>
    </xf>
    <xf numFmtId="3" fontId="3" fillId="0" borderId="77" xfId="5" applyNumberFormat="1" applyFont="1" applyFill="1" applyBorder="1" applyAlignment="1" applyProtection="1">
      <alignment horizontal="right"/>
      <protection locked="0"/>
    </xf>
    <xf numFmtId="0" fontId="3" fillId="0" borderId="62" xfId="5" applyFont="1" applyBorder="1" applyAlignment="1">
      <alignment horizontal="right"/>
    </xf>
    <xf numFmtId="3" fontId="3" fillId="0" borderId="71" xfId="5" applyNumberFormat="1" applyFont="1" applyFill="1" applyBorder="1" applyAlignment="1" applyProtection="1">
      <alignment horizontal="right"/>
      <protection locked="0"/>
    </xf>
    <xf numFmtId="3" fontId="3" fillId="0" borderId="53" xfId="5" applyNumberFormat="1" applyFont="1" applyFill="1" applyBorder="1" applyAlignment="1" applyProtection="1">
      <alignment horizontal="right"/>
      <protection locked="0"/>
    </xf>
    <xf numFmtId="0" fontId="3" fillId="0" borderId="71" xfId="5" applyFont="1" applyBorder="1" applyAlignment="1">
      <alignment horizontal="right"/>
    </xf>
    <xf numFmtId="3" fontId="3" fillId="0" borderId="67" xfId="5" applyNumberFormat="1" applyFont="1" applyFill="1" applyBorder="1" applyAlignment="1" applyProtection="1">
      <alignment horizontal="right"/>
      <protection locked="0"/>
    </xf>
    <xf numFmtId="3" fontId="3" fillId="0" borderId="47" xfId="5" applyNumberFormat="1" applyFont="1" applyFill="1" applyBorder="1" applyAlignment="1" applyProtection="1">
      <alignment horizontal="right"/>
      <protection locked="0"/>
    </xf>
    <xf numFmtId="0" fontId="3" fillId="0" borderId="67" xfId="5" applyFont="1" applyBorder="1" applyAlignment="1">
      <alignment horizontal="right"/>
    </xf>
    <xf numFmtId="3" fontId="3" fillId="0" borderId="62" xfId="5" applyNumberFormat="1" applyFont="1" applyBorder="1" applyAlignment="1">
      <alignment horizontal="center"/>
    </xf>
    <xf numFmtId="3" fontId="3" fillId="0" borderId="59" xfId="5" applyNumberFormat="1" applyFont="1" applyFill="1" applyBorder="1" applyAlignment="1">
      <alignment horizontal="right"/>
    </xf>
    <xf numFmtId="3" fontId="3" fillId="0" borderId="72" xfId="5" applyNumberFormat="1" applyFont="1" applyFill="1" applyBorder="1" applyAlignment="1" applyProtection="1">
      <alignment horizontal="right"/>
      <protection locked="0"/>
    </xf>
    <xf numFmtId="3" fontId="3" fillId="0" borderId="57" xfId="5" applyNumberFormat="1" applyFont="1" applyFill="1" applyBorder="1" applyAlignment="1" applyProtection="1">
      <alignment horizontal="right"/>
      <protection locked="0"/>
    </xf>
    <xf numFmtId="164" fontId="49" fillId="10" borderId="60" xfId="5" applyNumberFormat="1" applyFont="1" applyFill="1" applyBorder="1" applyAlignment="1">
      <alignment horizontal="right"/>
    </xf>
    <xf numFmtId="164" fontId="49" fillId="10" borderId="48" xfId="5" applyNumberFormat="1" applyFont="1" applyFill="1" applyBorder="1" applyAlignment="1">
      <alignment horizontal="right"/>
    </xf>
    <xf numFmtId="3" fontId="3" fillId="0" borderId="73" xfId="5" applyNumberFormat="1" applyFont="1" applyFill="1" applyBorder="1" applyAlignment="1">
      <alignment horizontal="right"/>
    </xf>
    <xf numFmtId="3" fontId="3" fillId="0" borderId="28" xfId="5" applyNumberFormat="1" applyFont="1" applyFill="1" applyBorder="1" applyAlignment="1" applyProtection="1">
      <alignment horizontal="right"/>
      <protection locked="0"/>
    </xf>
    <xf numFmtId="3" fontId="3" fillId="0" borderId="62" xfId="5" applyNumberFormat="1" applyFont="1" applyFill="1" applyBorder="1" applyAlignment="1" applyProtection="1">
      <alignment horizontal="right"/>
      <protection locked="0"/>
    </xf>
    <xf numFmtId="3" fontId="3" fillId="0" borderId="76" xfId="5" applyNumberFormat="1" applyFont="1" applyFill="1" applyBorder="1" applyAlignment="1" applyProtection="1">
      <alignment horizontal="right"/>
      <protection locked="0"/>
    </xf>
    <xf numFmtId="164" fontId="49" fillId="10" borderId="63" xfId="5" applyNumberFormat="1" applyFont="1" applyFill="1" applyBorder="1" applyAlignment="1">
      <alignment horizontal="right"/>
    </xf>
    <xf numFmtId="3" fontId="71" fillId="0" borderId="67" xfId="5" applyNumberFormat="1" applyFont="1" applyFill="1" applyBorder="1" applyAlignment="1">
      <alignment horizontal="center"/>
    </xf>
    <xf numFmtId="3" fontId="71" fillId="0" borderId="68" xfId="5" applyNumberFormat="1" applyFont="1" applyFill="1" applyBorder="1" applyAlignment="1">
      <alignment horizontal="center"/>
    </xf>
    <xf numFmtId="3" fontId="71" fillId="0" borderId="66" xfId="5" applyNumberFormat="1" applyFont="1" applyFill="1" applyBorder="1" applyAlignment="1">
      <alignment horizontal="center"/>
    </xf>
    <xf numFmtId="3" fontId="3" fillId="11" borderId="41" xfId="5" applyNumberFormat="1" applyFont="1" applyFill="1" applyBorder="1" applyAlignment="1">
      <alignment horizontal="right"/>
    </xf>
    <xf numFmtId="164" fontId="49" fillId="10" borderId="65" xfId="5" applyNumberFormat="1" applyFont="1" applyFill="1" applyBorder="1" applyAlignment="1">
      <alignment horizontal="right"/>
    </xf>
    <xf numFmtId="3" fontId="3" fillId="0" borderId="40" xfId="5" applyNumberFormat="1" applyFont="1" applyFill="1" applyBorder="1" applyAlignment="1">
      <alignment horizontal="right"/>
    </xf>
    <xf numFmtId="3" fontId="49" fillId="10" borderId="67" xfId="5" applyNumberFormat="1" applyFont="1" applyFill="1" applyBorder="1" applyAlignment="1">
      <alignment horizontal="right"/>
    </xf>
    <xf numFmtId="164" fontId="49" fillId="10" borderId="74" xfId="5" applyNumberFormat="1" applyFont="1" applyFill="1" applyBorder="1" applyAlignment="1">
      <alignment horizontal="right"/>
    </xf>
    <xf numFmtId="3" fontId="3" fillId="10" borderId="41" xfId="5" applyNumberFormat="1" applyFont="1" applyFill="1" applyBorder="1" applyAlignment="1">
      <alignment horizontal="right"/>
    </xf>
    <xf numFmtId="3" fontId="3" fillId="0" borderId="56" xfId="5" applyNumberFormat="1" applyFont="1" applyBorder="1" applyAlignment="1">
      <alignment horizontal="right"/>
    </xf>
    <xf numFmtId="3" fontId="3" fillId="0" borderId="0" xfId="5" applyNumberFormat="1" applyFont="1" applyBorder="1" applyAlignment="1">
      <alignment horizontal="right"/>
    </xf>
    <xf numFmtId="3" fontId="3" fillId="10" borderId="49" xfId="5" applyNumberFormat="1" applyFont="1" applyFill="1" applyBorder="1" applyAlignment="1" applyProtection="1">
      <alignment horizontal="right"/>
      <protection locked="0"/>
    </xf>
    <xf numFmtId="0" fontId="3" fillId="10" borderId="56" xfId="5" applyFont="1" applyFill="1" applyBorder="1" applyAlignment="1">
      <alignment horizontal="right"/>
    </xf>
    <xf numFmtId="0" fontId="3" fillId="0" borderId="0" xfId="5" applyFont="1" applyAlignment="1">
      <alignment horizontal="center"/>
    </xf>
    <xf numFmtId="3" fontId="3" fillId="0" borderId="0" xfId="5" applyNumberFormat="1" applyFont="1"/>
    <xf numFmtId="0" fontId="63" fillId="0" borderId="0" xfId="5" applyFont="1" applyAlignment="1">
      <alignment horizontal="left" indent="1"/>
    </xf>
    <xf numFmtId="0" fontId="6" fillId="0" borderId="0" xfId="5" applyFont="1" applyAlignment="1">
      <alignment horizontal="center"/>
    </xf>
    <xf numFmtId="0" fontId="6" fillId="0" borderId="0" xfId="5" applyFont="1"/>
    <xf numFmtId="3" fontId="6" fillId="0" borderId="0" xfId="5" applyNumberFormat="1" applyFont="1"/>
    <xf numFmtId="0" fontId="3" fillId="0" borderId="0" xfId="5" applyFont="1" applyAlignment="1">
      <alignment horizontal="left" indent="1"/>
    </xf>
    <xf numFmtId="0" fontId="24" fillId="0" borderId="0" xfId="0" applyFont="1" applyAlignment="1">
      <alignment horizontal="center"/>
    </xf>
    <xf numFmtId="0" fontId="21" fillId="0" borderId="0" xfId="0" applyFont="1" applyAlignment="1"/>
    <xf numFmtId="0" fontId="0" fillId="0" borderId="0" xfId="0" applyAlignment="1"/>
    <xf numFmtId="0" fontId="26" fillId="6" borderId="30" xfId="0" applyFont="1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13" fillId="0" borderId="0" xfId="0" applyFont="1" applyFill="1" applyAlignment="1"/>
    <xf numFmtId="0" fontId="3" fillId="0" borderId="0" xfId="0" applyFont="1" applyAlignment="1"/>
    <xf numFmtId="0" fontId="5" fillId="0" borderId="25" xfId="0" applyFont="1" applyFill="1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12" fillId="0" borderId="0" xfId="1" applyFont="1" applyFill="1" applyAlignment="1"/>
    <xf numFmtId="0" fontId="5" fillId="0" borderId="25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6" fillId="0" borderId="0" xfId="3" applyFont="1" applyAlignment="1">
      <alignment horizontal="center"/>
    </xf>
    <xf numFmtId="0" fontId="6" fillId="0" borderId="47" xfId="3" applyFont="1" applyBorder="1" applyAlignment="1">
      <alignment horizontal="right"/>
    </xf>
    <xf numFmtId="0" fontId="34" fillId="0" borderId="0" xfId="4" applyFont="1" applyAlignment="1">
      <alignment horizontal="left"/>
    </xf>
    <xf numFmtId="0" fontId="35" fillId="0" borderId="0" xfId="4" applyFont="1" applyAlignment="1">
      <alignment horizontal="center"/>
    </xf>
    <xf numFmtId="0" fontId="34" fillId="0" borderId="0" xfId="4" applyFont="1" applyAlignment="1"/>
    <xf numFmtId="0" fontId="37" fillId="0" borderId="0" xfId="5" applyFont="1" applyAlignment="1">
      <alignment horizontal="right" vertical="center"/>
    </xf>
    <xf numFmtId="0" fontId="38" fillId="0" borderId="0" xfId="5" applyFont="1" applyAlignment="1">
      <alignment horizontal="right" vertical="center"/>
    </xf>
    <xf numFmtId="0" fontId="44" fillId="7" borderId="9" xfId="5" applyFont="1" applyFill="1" applyBorder="1" applyAlignment="1">
      <alignment horizontal="left" vertical="center" indent="1"/>
    </xf>
    <xf numFmtId="0" fontId="45" fillId="0" borderId="9" xfId="7" applyFont="1" applyBorder="1" applyAlignment="1">
      <alignment horizontal="left" vertical="center" indent="1"/>
    </xf>
    <xf numFmtId="0" fontId="46" fillId="8" borderId="49" xfId="5" applyFont="1" applyFill="1" applyBorder="1" applyAlignment="1">
      <alignment horizontal="left" vertical="center" indent="1"/>
    </xf>
    <xf numFmtId="0" fontId="45" fillId="0" borderId="54" xfId="7" applyFont="1" applyBorder="1" applyAlignment="1">
      <alignment horizontal="left" vertical="center" indent="1"/>
    </xf>
    <xf numFmtId="0" fontId="38" fillId="8" borderId="49" xfId="5" applyFont="1" applyFill="1" applyBorder="1" applyAlignment="1">
      <alignment horizontal="center" vertical="center"/>
    </xf>
    <xf numFmtId="0" fontId="45" fillId="0" borderId="54" xfId="7" applyFont="1" applyBorder="1" applyAlignment="1">
      <alignment horizontal="center" vertical="center"/>
    </xf>
    <xf numFmtId="3" fontId="41" fillId="8" borderId="51" xfId="5" applyNumberFormat="1" applyFont="1" applyFill="1" applyBorder="1" applyAlignment="1">
      <alignment horizontal="center" vertical="center"/>
    </xf>
    <xf numFmtId="0" fontId="38" fillId="0" borderId="52" xfId="5" applyFont="1" applyBorder="1" applyAlignment="1">
      <alignment vertical="center"/>
    </xf>
    <xf numFmtId="0" fontId="38" fillId="0" borderId="53" xfId="5" applyFont="1" applyBorder="1" applyAlignment="1">
      <alignment vertical="center"/>
    </xf>
    <xf numFmtId="0" fontId="37" fillId="0" borderId="0" xfId="5" applyFont="1" applyAlignment="1">
      <alignment horizontal="left" vertical="center" indent="1"/>
    </xf>
    <xf numFmtId="0" fontId="38" fillId="0" borderId="0" xfId="5" applyFont="1" applyAlignment="1">
      <alignment horizontal="left" vertical="center" indent="1"/>
    </xf>
    <xf numFmtId="0" fontId="48" fillId="0" borderId="9" xfId="7" applyFont="1" applyBorder="1" applyAlignment="1">
      <alignment horizontal="left" vertical="center" indent="1"/>
    </xf>
    <xf numFmtId="0" fontId="53" fillId="0" borderId="54" xfId="7" applyFont="1" applyBorder="1" applyAlignment="1">
      <alignment horizontal="left" vertical="center" indent="1"/>
    </xf>
    <xf numFmtId="0" fontId="53" fillId="0" borderId="54" xfId="7" applyFont="1" applyBorder="1" applyAlignment="1">
      <alignment horizontal="center" vertical="center"/>
    </xf>
    <xf numFmtId="3" fontId="41" fillId="8" borderId="51" xfId="5" applyNumberFormat="1" applyFont="1" applyFill="1" applyBorder="1" applyAlignment="1">
      <alignment horizontal="center"/>
    </xf>
    <xf numFmtId="0" fontId="38" fillId="0" borderId="52" xfId="5" applyFont="1" applyBorder="1" applyAlignment="1"/>
    <xf numFmtId="0" fontId="38" fillId="0" borderId="53" xfId="5" applyFont="1" applyBorder="1" applyAlignment="1"/>
    <xf numFmtId="0" fontId="42" fillId="7" borderId="9" xfId="5" applyFont="1" applyFill="1" applyBorder="1" applyAlignment="1">
      <alignment horizontal="left" vertical="center" indent="1"/>
    </xf>
    <xf numFmtId="0" fontId="49" fillId="0" borderId="9" xfId="7" applyFont="1" applyBorder="1" applyAlignment="1">
      <alignment horizontal="left" vertical="center" indent="1"/>
    </xf>
    <xf numFmtId="0" fontId="41" fillId="8" borderId="49" xfId="5" applyFont="1" applyFill="1" applyBorder="1" applyAlignment="1">
      <alignment horizontal="center" vertical="center"/>
    </xf>
    <xf numFmtId="3" fontId="41" fillId="8" borderId="52" xfId="5" applyNumberFormat="1" applyFont="1" applyFill="1" applyBorder="1" applyAlignment="1">
      <alignment horizontal="center" vertical="center"/>
    </xf>
    <xf numFmtId="0" fontId="41" fillId="0" borderId="52" xfId="5" applyFont="1" applyBorder="1" applyAlignment="1">
      <alignment vertical="center"/>
    </xf>
    <xf numFmtId="0" fontId="41" fillId="0" borderId="53" xfId="5" applyFont="1" applyBorder="1" applyAlignment="1">
      <alignment vertical="center"/>
    </xf>
    <xf numFmtId="0" fontId="37" fillId="0" borderId="0" xfId="5" applyFont="1" applyBorder="1" applyAlignment="1">
      <alignment horizontal="left" vertical="center" indent="1"/>
    </xf>
    <xf numFmtId="0" fontId="42" fillId="14" borderId="9" xfId="5" applyFont="1" applyFill="1" applyBorder="1" applyAlignment="1">
      <alignment horizontal="left" vertical="center" indent="1"/>
    </xf>
    <xf numFmtId="0" fontId="41" fillId="0" borderId="9" xfId="8" applyFont="1" applyBorder="1" applyAlignment="1">
      <alignment horizontal="left" vertical="center" indent="1"/>
    </xf>
    <xf numFmtId="0" fontId="46" fillId="14" borderId="79" xfId="5" applyFont="1" applyFill="1" applyBorder="1" applyAlignment="1">
      <alignment horizontal="left" vertical="center" indent="1"/>
    </xf>
    <xf numFmtId="0" fontId="3" fillId="0" borderId="84" xfId="8" applyFont="1" applyBorder="1" applyAlignment="1">
      <alignment horizontal="left" vertical="center" indent="1"/>
    </xf>
    <xf numFmtId="0" fontId="38" fillId="14" borderId="49" xfId="5" applyFont="1" applyFill="1" applyBorder="1" applyAlignment="1">
      <alignment horizontal="center" vertical="center"/>
    </xf>
    <xf numFmtId="0" fontId="3" fillId="0" borderId="85" xfId="8" applyFont="1" applyBorder="1" applyAlignment="1">
      <alignment horizontal="center" vertical="center"/>
    </xf>
    <xf numFmtId="3" fontId="41" fillId="14" borderId="83" xfId="5" applyNumberFormat="1" applyFont="1" applyFill="1" applyBorder="1" applyAlignment="1">
      <alignment horizontal="center"/>
    </xf>
    <xf numFmtId="0" fontId="52" fillId="7" borderId="4" xfId="5" applyFont="1" applyFill="1" applyBorder="1" applyAlignment="1">
      <alignment horizontal="left" vertical="center" indent="1"/>
    </xf>
    <xf numFmtId="0" fontId="52" fillId="7" borderId="7" xfId="5" applyFont="1" applyFill="1" applyBorder="1" applyAlignment="1">
      <alignment horizontal="left" vertical="center" indent="1"/>
    </xf>
    <xf numFmtId="0" fontId="49" fillId="0" borderId="7" xfId="7" applyFont="1" applyBorder="1" applyAlignment="1">
      <alignment horizontal="left" vertical="center" indent="1"/>
    </xf>
    <xf numFmtId="0" fontId="49" fillId="0" borderId="124" xfId="7" applyFont="1" applyBorder="1" applyAlignment="1">
      <alignment horizontal="left" vertical="center" indent="1"/>
    </xf>
    <xf numFmtId="166" fontId="52" fillId="18" borderId="9" xfId="12" applyFont="1" applyFill="1" applyBorder="1" applyAlignment="1">
      <alignment horizontal="left" vertical="center" indent="1"/>
    </xf>
    <xf numFmtId="0" fontId="62" fillId="0" borderId="9" xfId="10" applyFont="1" applyBorder="1" applyAlignment="1">
      <alignment horizontal="left" vertical="center" indent="1"/>
    </xf>
    <xf numFmtId="166" fontId="46" fillId="18" borderId="125" xfId="12" applyFont="1" applyFill="1" applyBorder="1" applyAlignment="1">
      <alignment horizontal="left" vertical="center" indent="1"/>
    </xf>
    <xf numFmtId="0" fontId="63" fillId="0" borderId="130" xfId="10" applyFont="1" applyBorder="1" applyAlignment="1">
      <alignment horizontal="left" vertical="center" indent="1"/>
    </xf>
    <xf numFmtId="166" fontId="38" fillId="18" borderId="49" xfId="12" applyFont="1" applyFill="1" applyBorder="1" applyAlignment="1">
      <alignment horizontal="center" vertical="center"/>
    </xf>
    <xf numFmtId="0" fontId="27" fillId="0" borderId="131" xfId="10" applyFont="1" applyBorder="1" applyAlignment="1">
      <alignment horizontal="center" vertical="center"/>
    </xf>
    <xf numFmtId="0" fontId="42" fillId="7" borderId="9" xfId="5" applyFont="1" applyFill="1" applyBorder="1" applyAlignment="1">
      <alignment horizontal="left" vertical="center" indent="1" shrinkToFit="1"/>
    </xf>
    <xf numFmtId="0" fontId="49" fillId="0" borderId="9" xfId="7" applyFont="1" applyBorder="1" applyAlignment="1">
      <alignment horizontal="left" vertical="center" indent="1" shrinkToFit="1"/>
    </xf>
    <xf numFmtId="0" fontId="1" fillId="0" borderId="9" xfId="7" applyBorder="1" applyAlignment="1">
      <alignment horizontal="left" vertical="center" indent="1"/>
    </xf>
    <xf numFmtId="0" fontId="48" fillId="0" borderId="54" xfId="7" applyFont="1" applyBorder="1" applyAlignment="1">
      <alignment horizontal="left" vertical="center" indent="1"/>
    </xf>
    <xf numFmtId="0" fontId="48" fillId="0" borderId="54" xfId="7" applyFont="1" applyBorder="1" applyAlignment="1">
      <alignment horizontal="center" vertical="center"/>
    </xf>
    <xf numFmtId="0" fontId="42" fillId="7" borderId="51" xfId="5" applyFont="1" applyFill="1" applyBorder="1" applyAlignment="1">
      <alignment horizontal="left" vertical="center" indent="1"/>
    </xf>
    <xf numFmtId="0" fontId="42" fillId="7" borderId="52" xfId="5" applyFont="1" applyFill="1" applyBorder="1" applyAlignment="1">
      <alignment horizontal="left" vertical="center" indent="1"/>
    </xf>
    <xf numFmtId="0" fontId="64" fillId="0" borderId="52" xfId="7" applyFont="1" applyBorder="1" applyAlignment="1">
      <alignment horizontal="left" vertical="center" indent="1"/>
    </xf>
    <xf numFmtId="0" fontId="64" fillId="0" borderId="53" xfId="7" applyFont="1" applyBorder="1" applyAlignment="1">
      <alignment horizontal="left" vertical="center" indent="1"/>
    </xf>
    <xf numFmtId="0" fontId="50" fillId="8" borderId="49" xfId="5" applyFont="1" applyFill="1" applyBorder="1" applyAlignment="1">
      <alignment horizontal="left" vertical="center" indent="1"/>
    </xf>
    <xf numFmtId="0" fontId="1" fillId="0" borderId="54" xfId="7" applyBorder="1" applyAlignment="1">
      <alignment horizontal="left" vertical="center" indent="1"/>
    </xf>
    <xf numFmtId="0" fontId="48" fillId="8" borderId="49" xfId="5" applyFont="1" applyFill="1" applyBorder="1" applyAlignment="1">
      <alignment horizontal="center" vertical="center"/>
    </xf>
    <xf numFmtId="0" fontId="1" fillId="0" borderId="54" xfId="7" applyBorder="1" applyAlignment="1">
      <alignment horizontal="center" vertical="center"/>
    </xf>
    <xf numFmtId="3" fontId="49" fillId="8" borderId="51" xfId="5" applyNumberFormat="1" applyFont="1" applyFill="1" applyBorder="1" applyAlignment="1">
      <alignment horizontal="center"/>
    </xf>
    <xf numFmtId="0" fontId="48" fillId="0" borderId="52" xfId="5" applyFont="1" applyBorder="1" applyAlignment="1"/>
    <xf numFmtId="0" fontId="48" fillId="0" borderId="53" xfId="5" applyFont="1" applyBorder="1" applyAlignment="1"/>
    <xf numFmtId="0" fontId="53" fillId="0" borderId="9" xfId="7" applyFont="1" applyBorder="1" applyAlignment="1">
      <alignment horizontal="left" vertical="center" indent="1"/>
    </xf>
    <xf numFmtId="0" fontId="36" fillId="7" borderId="9" xfId="7" applyFont="1" applyFill="1" applyBorder="1" applyAlignment="1">
      <alignment horizontal="left" vertical="center" indent="1"/>
    </xf>
    <xf numFmtId="0" fontId="36" fillId="0" borderId="9" xfId="7" applyFont="1" applyBorder="1" applyAlignment="1">
      <alignment horizontal="left" vertical="center" indent="1"/>
    </xf>
    <xf numFmtId="0" fontId="69" fillId="7" borderId="9" xfId="5" applyFont="1" applyFill="1" applyBorder="1" applyAlignment="1">
      <alignment horizontal="left" vertical="center" indent="1" shrinkToFit="1"/>
    </xf>
    <xf numFmtId="0" fontId="70" fillId="0" borderId="9" xfId="7" applyFont="1" applyBorder="1" applyAlignment="1">
      <alignment horizontal="left" vertical="center" indent="1" shrinkToFit="1"/>
    </xf>
    <xf numFmtId="0" fontId="3" fillId="8" borderId="49" xfId="5" applyFont="1" applyFill="1" applyBorder="1" applyAlignment="1">
      <alignment horizontal="center" vertical="center"/>
    </xf>
    <xf numFmtId="0" fontId="3" fillId="0" borderId="52" xfId="5" applyFont="1" applyBorder="1" applyAlignment="1">
      <alignment vertical="center"/>
    </xf>
    <xf numFmtId="0" fontId="3" fillId="0" borderId="53" xfId="5" applyFont="1" applyBorder="1" applyAlignment="1">
      <alignment vertical="center"/>
    </xf>
    <xf numFmtId="0" fontId="72" fillId="0" borderId="0" xfId="5" applyFont="1" applyAlignment="1">
      <alignment horizontal="left" vertical="center" indent="1"/>
    </xf>
    <xf numFmtId="0" fontId="3" fillId="0" borderId="0" xfId="5" applyFont="1" applyAlignment="1">
      <alignment horizontal="left" vertical="center" indent="1"/>
    </xf>
    <xf numFmtId="0" fontId="53" fillId="7" borderId="7" xfId="7" applyFont="1" applyFill="1" applyBorder="1" applyAlignment="1">
      <alignment horizontal="left" vertical="center" indent="1"/>
    </xf>
    <xf numFmtId="0" fontId="53" fillId="7" borderId="124" xfId="7" applyFont="1" applyFill="1" applyBorder="1" applyAlignment="1">
      <alignment horizontal="left" vertical="center" indent="1"/>
    </xf>
    <xf numFmtId="0" fontId="3" fillId="0" borderId="52" xfId="5" applyFont="1" applyBorder="1" applyAlignment="1"/>
    <xf numFmtId="0" fontId="3" fillId="0" borderId="53" xfId="5" applyFont="1" applyBorder="1" applyAlignment="1"/>
  </cellXfs>
  <cellStyles count="14">
    <cellStyle name="Excel Built-in Normal" xfId="9"/>
    <cellStyle name="Excel Built-in Normal 2" xfId="13"/>
    <cellStyle name="Normální" xfId="0" builtinId="0"/>
    <cellStyle name="normální 2" xfId="1"/>
    <cellStyle name="Normální 2 2" xfId="6"/>
    <cellStyle name="Normální 2 3" xfId="8"/>
    <cellStyle name="Normální 2 4" xfId="11"/>
    <cellStyle name="normální 3" xfId="2"/>
    <cellStyle name="Normální 4" xfId="4"/>
    <cellStyle name="Normální 5" xfId="5"/>
    <cellStyle name="Normální 5 2" xfId="12"/>
    <cellStyle name="Normální 6" xfId="7"/>
    <cellStyle name="Normální 7" xfId="10"/>
    <cellStyle name="normální_Rezerva 2004 ORJ 110 - k 3110200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tahalova\Desktop\Final_ORJ%20010_tech.%20slu&#382;by_Rozpo&#269;et%202019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ické služby"/>
    </sheetNames>
    <sheetDataSet>
      <sheetData sheetId="0" refreshError="1">
        <row r="41">
          <cell r="AB41">
            <v>6100</v>
          </cell>
          <cell r="AC41">
            <v>9150</v>
          </cell>
        </row>
        <row r="42">
          <cell r="AC42">
            <v>7020</v>
          </cell>
        </row>
        <row r="50">
          <cell r="AC50">
            <v>200</v>
          </cell>
          <cell r="AD50">
            <v>200</v>
          </cell>
        </row>
        <row r="51">
          <cell r="AC51">
            <v>6100</v>
          </cell>
          <cell r="AD51">
            <v>6100</v>
          </cell>
        </row>
        <row r="52">
          <cell r="AC52">
            <v>22550</v>
          </cell>
          <cell r="AD52">
            <v>22550</v>
          </cell>
        </row>
        <row r="53">
          <cell r="AC53">
            <v>0</v>
          </cell>
          <cell r="AD53">
            <v>0</v>
          </cell>
        </row>
        <row r="54">
          <cell r="AC54">
            <v>20397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F14" sqref="F14"/>
    </sheetView>
  </sheetViews>
  <sheetFormatPr defaultRowHeight="12.75" x14ac:dyDescent="0.2"/>
  <cols>
    <col min="2" max="2" width="30.85546875" customWidth="1"/>
    <col min="3" max="3" width="22" customWidth="1"/>
    <col min="4" max="4" width="21.85546875" customWidth="1"/>
    <col min="5" max="5" width="19.5703125" customWidth="1"/>
  </cols>
  <sheetData>
    <row r="1" spans="1:7" x14ac:dyDescent="0.2">
      <c r="A1" s="153"/>
      <c r="B1" s="153"/>
      <c r="C1" s="153"/>
      <c r="D1" s="153"/>
      <c r="E1" s="153"/>
      <c r="F1" s="153"/>
      <c r="G1" s="153"/>
    </row>
    <row r="2" spans="1:7" ht="16.5" customHeight="1" x14ac:dyDescent="0.25">
      <c r="A2" s="154"/>
      <c r="B2" s="155"/>
      <c r="C2" s="153"/>
      <c r="D2" s="153"/>
      <c r="E2" s="153"/>
      <c r="F2" s="153"/>
      <c r="G2" s="153"/>
    </row>
    <row r="3" spans="1:7" ht="15.75" x14ac:dyDescent="0.25">
      <c r="A3" s="154"/>
      <c r="B3" s="154" t="s">
        <v>391</v>
      </c>
      <c r="C3" s="153"/>
      <c r="D3" s="153"/>
      <c r="E3" s="153"/>
      <c r="F3" s="153"/>
      <c r="G3" s="153"/>
    </row>
    <row r="4" spans="1:7" ht="15.75" x14ac:dyDescent="0.25">
      <c r="A4" s="154"/>
      <c r="B4" s="192"/>
      <c r="C4" s="153"/>
      <c r="D4" s="153"/>
      <c r="E4" s="153"/>
      <c r="F4" s="153"/>
      <c r="G4" s="153"/>
    </row>
    <row r="5" spans="1:7" ht="21.75" customHeight="1" x14ac:dyDescent="0.3">
      <c r="A5" s="1364" t="s">
        <v>426</v>
      </c>
      <c r="B5" s="1365"/>
      <c r="C5" s="1366"/>
      <c r="D5" s="1366"/>
      <c r="E5" s="1366"/>
      <c r="F5" s="153"/>
      <c r="G5" s="153"/>
    </row>
    <row r="6" spans="1:7" ht="15.75" x14ac:dyDescent="0.25">
      <c r="A6" s="156"/>
      <c r="B6" s="157"/>
      <c r="C6" s="157"/>
      <c r="D6" s="157"/>
      <c r="E6" s="157"/>
    </row>
    <row r="7" spans="1:7" ht="15" customHeight="1" thickBot="1" x14ac:dyDescent="0.25">
      <c r="A7" s="158"/>
      <c r="C7" s="159"/>
      <c r="D7" s="159"/>
      <c r="E7" s="159" t="s">
        <v>392</v>
      </c>
    </row>
    <row r="8" spans="1:7" ht="14.25" x14ac:dyDescent="0.2">
      <c r="B8" s="1367" t="s">
        <v>393</v>
      </c>
      <c r="C8" s="160" t="s">
        <v>394</v>
      </c>
      <c r="D8" s="160" t="s">
        <v>395</v>
      </c>
      <c r="E8" s="160" t="s">
        <v>0</v>
      </c>
      <c r="F8" s="161" t="s">
        <v>396</v>
      </c>
      <c r="G8" s="162"/>
    </row>
    <row r="9" spans="1:7" ht="15" thickBot="1" x14ac:dyDescent="0.25">
      <c r="B9" s="1368"/>
      <c r="C9" s="163" t="s">
        <v>397</v>
      </c>
      <c r="D9" s="163" t="s">
        <v>397</v>
      </c>
      <c r="E9" s="163" t="s">
        <v>397</v>
      </c>
      <c r="F9" s="164" t="s">
        <v>398</v>
      </c>
      <c r="G9" s="162"/>
    </row>
    <row r="10" spans="1:7" s="189" customFormat="1" ht="15.95" customHeight="1" thickTop="1" x14ac:dyDescent="0.25">
      <c r="B10" s="167" t="s">
        <v>399</v>
      </c>
      <c r="C10" s="168">
        <v>412652</v>
      </c>
      <c r="D10" s="168">
        <v>416844</v>
      </c>
      <c r="E10" s="168">
        <v>94927.4</v>
      </c>
      <c r="F10" s="169">
        <f>(E10/D10)*100</f>
        <v>22.772883860628916</v>
      </c>
      <c r="G10" s="190"/>
    </row>
    <row r="11" spans="1:7" s="189" customFormat="1" ht="15.95" customHeight="1" x14ac:dyDescent="0.25">
      <c r="B11" s="170" t="s">
        <v>400</v>
      </c>
      <c r="C11" s="171">
        <v>60532</v>
      </c>
      <c r="D11" s="171">
        <v>60746</v>
      </c>
      <c r="E11" s="171">
        <v>20200</v>
      </c>
      <c r="F11" s="169">
        <f t="shared" ref="F11:F14" si="0">(E11/D11)*100</f>
        <v>33.253218318901659</v>
      </c>
      <c r="G11" s="190"/>
    </row>
    <row r="12" spans="1:7" s="189" customFormat="1" ht="15.95" customHeight="1" x14ac:dyDescent="0.25">
      <c r="B12" s="170" t="s">
        <v>401</v>
      </c>
      <c r="C12" s="171">
        <v>19435</v>
      </c>
      <c r="D12" s="171">
        <v>19435</v>
      </c>
      <c r="E12" s="171">
        <v>7068</v>
      </c>
      <c r="F12" s="169">
        <f t="shared" si="0"/>
        <v>36.36737844095704</v>
      </c>
      <c r="G12" s="190"/>
    </row>
    <row r="13" spans="1:7" s="189" customFormat="1" ht="15.95" customHeight="1" x14ac:dyDescent="0.25">
      <c r="B13" s="172" t="s">
        <v>402</v>
      </c>
      <c r="C13" s="171">
        <v>85113</v>
      </c>
      <c r="D13" s="171">
        <v>121958.6</v>
      </c>
      <c r="E13" s="171">
        <v>18328.5</v>
      </c>
      <c r="F13" s="169">
        <f t="shared" si="0"/>
        <v>15.028460477571898</v>
      </c>
      <c r="G13" s="190"/>
    </row>
    <row r="14" spans="1:7" s="189" customFormat="1" ht="15.95" customHeight="1" thickBot="1" x14ac:dyDescent="0.3">
      <c r="B14" s="173" t="s">
        <v>403</v>
      </c>
      <c r="C14" s="174">
        <f>SUM(C10:C13)</f>
        <v>577732</v>
      </c>
      <c r="D14" s="174">
        <f>SUM(D10:D13)</f>
        <v>618983.6</v>
      </c>
      <c r="E14" s="174">
        <f>SUM(E10:E13)</f>
        <v>140523.9</v>
      </c>
      <c r="F14" s="193">
        <f t="shared" si="0"/>
        <v>22.702362388922744</v>
      </c>
      <c r="G14" s="190"/>
    </row>
    <row r="15" spans="1:7" s="189" customFormat="1" ht="15.95" customHeight="1" thickTop="1" x14ac:dyDescent="0.25">
      <c r="B15" s="175"/>
      <c r="C15" s="176"/>
      <c r="D15" s="176"/>
      <c r="E15" s="176"/>
      <c r="F15" s="177"/>
      <c r="G15" s="190"/>
    </row>
    <row r="16" spans="1:7" s="189" customFormat="1" ht="15.95" customHeight="1" x14ac:dyDescent="0.25">
      <c r="A16" s="190"/>
      <c r="B16" s="170" t="s">
        <v>404</v>
      </c>
      <c r="C16" s="171">
        <v>492959</v>
      </c>
      <c r="D16" s="171">
        <v>532869</v>
      </c>
      <c r="E16" s="171">
        <v>101775.6</v>
      </c>
      <c r="F16" s="178">
        <f>(E16/D16)*100</f>
        <v>19.09955354880843</v>
      </c>
      <c r="G16" s="190"/>
    </row>
    <row r="17" spans="1:7" s="189" customFormat="1" ht="15.95" customHeight="1" x14ac:dyDescent="0.25">
      <c r="A17" s="190"/>
      <c r="B17" s="172" t="s">
        <v>405</v>
      </c>
      <c r="C17" s="171">
        <v>103121</v>
      </c>
      <c r="D17" s="171">
        <v>111707.8</v>
      </c>
      <c r="E17" s="171">
        <v>6985</v>
      </c>
      <c r="F17" s="178">
        <f t="shared" ref="F17:F18" si="1">(E17/D17)*100</f>
        <v>6.2529205659765923</v>
      </c>
      <c r="G17" s="190"/>
    </row>
    <row r="18" spans="1:7" s="189" customFormat="1" ht="15.95" customHeight="1" thickBot="1" x14ac:dyDescent="0.3">
      <c r="A18" s="190"/>
      <c r="B18" s="173" t="s">
        <v>406</v>
      </c>
      <c r="C18" s="174">
        <f>SUM(C16:C17)</f>
        <v>596080</v>
      </c>
      <c r="D18" s="174">
        <f>SUM(D16:D17)</f>
        <v>644576.80000000005</v>
      </c>
      <c r="E18" s="174">
        <f>SUM(E16:E17)</f>
        <v>108760.6</v>
      </c>
      <c r="F18" s="191">
        <f t="shared" si="1"/>
        <v>16.873179425632443</v>
      </c>
      <c r="G18" s="190"/>
    </row>
    <row r="19" spans="1:7" s="189" customFormat="1" ht="11.25" customHeight="1" thickTop="1" x14ac:dyDescent="0.25">
      <c r="B19" s="179"/>
      <c r="C19" s="180"/>
      <c r="D19" s="180"/>
      <c r="E19" s="180"/>
      <c r="F19" s="177"/>
      <c r="G19" s="190"/>
    </row>
    <row r="20" spans="1:7" s="189" customFormat="1" ht="15.95" customHeight="1" x14ac:dyDescent="0.25">
      <c r="B20" s="181" t="s">
        <v>407</v>
      </c>
      <c r="C20" s="182"/>
      <c r="D20" s="182"/>
      <c r="E20" s="182"/>
      <c r="F20" s="183"/>
      <c r="G20" s="190"/>
    </row>
    <row r="21" spans="1:7" s="189" customFormat="1" ht="15.95" customHeight="1" x14ac:dyDescent="0.2">
      <c r="B21" s="181" t="s">
        <v>408</v>
      </c>
      <c r="C21" s="184"/>
      <c r="D21" s="184"/>
      <c r="E21" s="184">
        <v>31763.3</v>
      </c>
      <c r="F21" s="185"/>
    </row>
    <row r="22" spans="1:7" s="189" customFormat="1" ht="15.95" customHeight="1" thickBot="1" x14ac:dyDescent="0.25">
      <c r="B22" s="186" t="s">
        <v>409</v>
      </c>
      <c r="C22" s="187">
        <v>18348.400000000001</v>
      </c>
      <c r="D22" s="187">
        <v>25593.200000000001</v>
      </c>
      <c r="E22" s="187"/>
      <c r="F22" s="188"/>
    </row>
    <row r="25" spans="1:7" x14ac:dyDescent="0.2">
      <c r="B25" s="165" t="s">
        <v>410</v>
      </c>
    </row>
    <row r="26" spans="1:7" x14ac:dyDescent="0.2">
      <c r="B26" s="165" t="s">
        <v>411</v>
      </c>
      <c r="C26" s="165"/>
      <c r="D26" s="165"/>
      <c r="E26" s="165"/>
    </row>
    <row r="27" spans="1:7" ht="15" x14ac:dyDescent="0.2">
      <c r="B27" s="165"/>
      <c r="C27" s="166"/>
      <c r="D27" s="166"/>
      <c r="E27" s="166"/>
    </row>
  </sheetData>
  <mergeCells count="2">
    <mergeCell ref="A5:E5"/>
    <mergeCell ref="B8:B9"/>
  </mergeCells>
  <pageMargins left="0.19685039370078741" right="0.19685039370078741" top="0.78740157480314965" bottom="0.78740157480314965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="112" zoomScaleNormal="112" workbookViewId="0">
      <selection activeCell="F62" sqref="F62"/>
    </sheetView>
  </sheetViews>
  <sheetFormatPr defaultColWidth="8.7109375" defaultRowHeight="12.75" x14ac:dyDescent="0.2"/>
  <cols>
    <col min="1" max="1" width="38" style="665" customWidth="1"/>
    <col min="2" max="2" width="7.28515625" style="658" customWidth="1"/>
    <col min="3" max="4" width="11.5703125" style="508" customWidth="1"/>
    <col min="5" max="5" width="11.5703125" style="659" customWidth="1"/>
    <col min="6" max="6" width="11.42578125" style="659" customWidth="1"/>
    <col min="7" max="7" width="9.85546875" style="659" customWidth="1"/>
    <col min="8" max="8" width="9.140625" style="659" customWidth="1"/>
    <col min="9" max="9" width="9.28515625" style="659" customWidth="1"/>
    <col min="10" max="10" width="9.140625" style="659" customWidth="1"/>
    <col min="11" max="11" width="12" style="508" customWidth="1"/>
    <col min="12" max="12" width="8.7109375" style="508"/>
    <col min="13" max="13" width="12" style="508" customWidth="1"/>
    <col min="14" max="14" width="12.7109375" style="508" customWidth="1"/>
    <col min="15" max="16" width="12" style="508" customWidth="1"/>
    <col min="17" max="16384" width="8.7109375" style="508"/>
  </cols>
  <sheetData>
    <row r="1" spans="1:16" ht="24" customHeight="1" x14ac:dyDescent="0.2">
      <c r="A1" s="1407"/>
      <c r="B1" s="1407"/>
      <c r="C1" s="1407"/>
      <c r="D1" s="1407"/>
      <c r="E1" s="1407"/>
      <c r="F1" s="1407"/>
      <c r="G1" s="1407"/>
      <c r="H1" s="1407"/>
      <c r="I1" s="1407"/>
      <c r="J1" s="1407"/>
      <c r="K1" s="1407"/>
      <c r="L1" s="1407"/>
      <c r="M1" s="1407"/>
      <c r="N1" s="1407"/>
      <c r="O1" s="1407"/>
      <c r="P1" s="839"/>
    </row>
    <row r="2" spans="1:16" x14ac:dyDescent="0.2">
      <c r="A2" s="339"/>
      <c r="B2" s="339"/>
      <c r="C2" s="339"/>
      <c r="D2" s="339"/>
      <c r="E2" s="509"/>
      <c r="F2" s="509"/>
      <c r="G2" s="509"/>
      <c r="H2" s="509"/>
      <c r="I2" s="509"/>
      <c r="J2" s="509"/>
      <c r="K2" s="339"/>
      <c r="L2" s="339"/>
      <c r="M2" s="339"/>
      <c r="N2" s="339"/>
      <c r="O2" s="840"/>
    </row>
    <row r="3" spans="1:16" ht="18.75" x14ac:dyDescent="0.2">
      <c r="A3" s="343" t="s">
        <v>550</v>
      </c>
      <c r="B3" s="339"/>
      <c r="C3" s="339"/>
      <c r="D3" s="339"/>
      <c r="E3" s="509"/>
      <c r="F3" s="511"/>
      <c r="G3" s="511"/>
      <c r="H3" s="509"/>
      <c r="I3" s="509"/>
      <c r="J3" s="509"/>
      <c r="K3" s="339"/>
      <c r="L3" s="339"/>
      <c r="M3" s="339"/>
      <c r="N3" s="339"/>
      <c r="O3" s="339"/>
    </row>
    <row r="4" spans="1:16" ht="21.75" customHeight="1" x14ac:dyDescent="0.2">
      <c r="A4" s="345"/>
      <c r="B4" s="339"/>
      <c r="C4" s="339"/>
      <c r="D4" s="339"/>
      <c r="E4" s="509"/>
      <c r="F4" s="511"/>
      <c r="G4" s="511"/>
      <c r="H4" s="509"/>
      <c r="I4" s="509"/>
      <c r="J4" s="509"/>
      <c r="K4" s="339"/>
      <c r="L4" s="339"/>
      <c r="M4" s="339"/>
      <c r="N4" s="339"/>
      <c r="O4" s="339"/>
    </row>
    <row r="5" spans="1:16" x14ac:dyDescent="0.2">
      <c r="A5" s="346"/>
      <c r="B5" s="339"/>
      <c r="C5" s="339"/>
      <c r="D5" s="339"/>
      <c r="E5" s="509"/>
      <c r="F5" s="511"/>
      <c r="G5" s="511"/>
      <c r="H5" s="509"/>
      <c r="I5" s="509"/>
      <c r="J5" s="509"/>
      <c r="K5" s="339"/>
      <c r="L5" s="339"/>
      <c r="M5" s="339"/>
      <c r="N5" s="339"/>
      <c r="O5" s="339"/>
    </row>
    <row r="6" spans="1:16" ht="6" customHeight="1" x14ac:dyDescent="0.2">
      <c r="A6" s="339"/>
      <c r="B6" s="512"/>
      <c r="C6" s="512"/>
      <c r="D6" s="339"/>
      <c r="E6" s="509"/>
      <c r="F6" s="511"/>
      <c r="G6" s="511"/>
      <c r="H6" s="509"/>
      <c r="I6" s="509"/>
      <c r="J6" s="509"/>
      <c r="K6" s="339"/>
      <c r="L6" s="339"/>
      <c r="M6" s="339"/>
      <c r="N6" s="339"/>
      <c r="O6" s="339"/>
    </row>
    <row r="7" spans="1:16" ht="24.75" customHeight="1" x14ac:dyDescent="0.2">
      <c r="A7" s="349" t="s">
        <v>477</v>
      </c>
      <c r="B7" s="513"/>
      <c r="C7" s="1408" t="s">
        <v>573</v>
      </c>
      <c r="D7" s="1408"/>
      <c r="E7" s="1408"/>
      <c r="F7" s="1408"/>
      <c r="G7" s="1408"/>
      <c r="H7" s="1408"/>
      <c r="I7" s="1408"/>
      <c r="J7" s="1409"/>
      <c r="K7" s="1409"/>
      <c r="L7" s="1409"/>
      <c r="M7" s="1409"/>
      <c r="N7" s="1409"/>
      <c r="O7" s="1409"/>
    </row>
    <row r="8" spans="1:16" ht="23.25" customHeight="1" thickBot="1" x14ac:dyDescent="0.25">
      <c r="A8" s="346" t="s">
        <v>479</v>
      </c>
      <c r="B8" s="339"/>
      <c r="C8" s="339"/>
      <c r="D8" s="339"/>
      <c r="E8" s="509"/>
      <c r="F8" s="511"/>
      <c r="G8" s="511"/>
      <c r="H8" s="509"/>
      <c r="I8" s="509"/>
      <c r="J8" s="509"/>
      <c r="K8" s="339"/>
      <c r="L8" s="339"/>
      <c r="M8" s="339"/>
      <c r="N8" s="339"/>
      <c r="O8" s="339"/>
    </row>
    <row r="9" spans="1:16" ht="13.5" thickBot="1" x14ac:dyDescent="0.25">
      <c r="A9" s="1410" t="s">
        <v>13</v>
      </c>
      <c r="B9" s="1412" t="s">
        <v>480</v>
      </c>
      <c r="C9" s="841" t="s">
        <v>0</v>
      </c>
      <c r="D9" s="842" t="s">
        <v>481</v>
      </c>
      <c r="E9" s="843" t="s">
        <v>482</v>
      </c>
      <c r="F9" s="1414" t="s">
        <v>483</v>
      </c>
      <c r="G9" s="1414"/>
      <c r="H9" s="1414"/>
      <c r="I9" s="1414"/>
      <c r="J9" s="844" t="s">
        <v>574</v>
      </c>
      <c r="K9" s="845" t="s">
        <v>485</v>
      </c>
      <c r="M9" s="846" t="s">
        <v>486</v>
      </c>
      <c r="N9" s="846" t="s">
        <v>487</v>
      </c>
      <c r="O9" s="846" t="s">
        <v>486</v>
      </c>
    </row>
    <row r="10" spans="1:16" ht="13.5" thickBot="1" x14ac:dyDescent="0.25">
      <c r="A10" s="1411"/>
      <c r="B10" s="1413"/>
      <c r="C10" s="847" t="s">
        <v>553</v>
      </c>
      <c r="D10" s="848">
        <v>2019</v>
      </c>
      <c r="E10" s="849" t="s">
        <v>575</v>
      </c>
      <c r="F10" s="850" t="s">
        <v>489</v>
      </c>
      <c r="G10" s="851" t="s">
        <v>490</v>
      </c>
      <c r="H10" s="851" t="s">
        <v>491</v>
      </c>
      <c r="I10" s="852" t="s">
        <v>492</v>
      </c>
      <c r="J10" s="853" t="s">
        <v>493</v>
      </c>
      <c r="K10" s="854" t="s">
        <v>494</v>
      </c>
      <c r="M10" s="855" t="s">
        <v>554</v>
      </c>
      <c r="N10" s="856" t="s">
        <v>555</v>
      </c>
      <c r="O10" s="856" t="s">
        <v>556</v>
      </c>
    </row>
    <row r="11" spans="1:16" x14ac:dyDescent="0.2">
      <c r="A11" s="857" t="s">
        <v>557</v>
      </c>
      <c r="B11" s="530"/>
      <c r="C11" s="858">
        <v>19</v>
      </c>
      <c r="D11" s="859"/>
      <c r="E11" s="859"/>
      <c r="F11" s="860">
        <v>20</v>
      </c>
      <c r="G11" s="628"/>
      <c r="H11" s="861"/>
      <c r="I11" s="862"/>
      <c r="J11" s="863" t="s">
        <v>499</v>
      </c>
      <c r="K11" s="864" t="s">
        <v>499</v>
      </c>
      <c r="L11" s="539"/>
      <c r="M11" s="865"/>
      <c r="N11" s="866"/>
      <c r="O11" s="866"/>
    </row>
    <row r="12" spans="1:16" ht="13.5" thickBot="1" x14ac:dyDescent="0.25">
      <c r="A12" s="867" t="s">
        <v>558</v>
      </c>
      <c r="B12" s="868"/>
      <c r="C12" s="869">
        <v>17</v>
      </c>
      <c r="D12" s="870"/>
      <c r="E12" s="870"/>
      <c r="F12" s="871">
        <v>17</v>
      </c>
      <c r="G12" s="872"/>
      <c r="H12" s="873"/>
      <c r="I12" s="874"/>
      <c r="J12" s="875"/>
      <c r="K12" s="876" t="s">
        <v>499</v>
      </c>
      <c r="L12" s="539"/>
      <c r="M12" s="877"/>
      <c r="N12" s="878"/>
      <c r="O12" s="878"/>
    </row>
    <row r="13" spans="1:16" x14ac:dyDescent="0.2">
      <c r="A13" s="879" t="s">
        <v>559</v>
      </c>
      <c r="B13" s="880" t="s">
        <v>560</v>
      </c>
      <c r="C13" s="881">
        <v>3983</v>
      </c>
      <c r="D13" s="859" t="s">
        <v>499</v>
      </c>
      <c r="E13" s="859" t="s">
        <v>499</v>
      </c>
      <c r="F13" s="882">
        <v>3922</v>
      </c>
      <c r="G13" s="883"/>
      <c r="H13" s="884"/>
      <c r="I13" s="883"/>
      <c r="J13" s="885" t="s">
        <v>499</v>
      </c>
      <c r="K13" s="886" t="s">
        <v>499</v>
      </c>
      <c r="L13" s="539"/>
      <c r="M13" s="865"/>
      <c r="N13" s="887"/>
      <c r="O13" s="887"/>
    </row>
    <row r="14" spans="1:16" x14ac:dyDescent="0.2">
      <c r="A14" s="888" t="s">
        <v>561</v>
      </c>
      <c r="B14" s="880" t="s">
        <v>562</v>
      </c>
      <c r="C14" s="881">
        <v>3864</v>
      </c>
      <c r="D14" s="889" t="s">
        <v>499</v>
      </c>
      <c r="E14" s="889" t="s">
        <v>499</v>
      </c>
      <c r="F14" s="890">
        <v>3808</v>
      </c>
      <c r="G14" s="883"/>
      <c r="H14" s="884"/>
      <c r="I14" s="883"/>
      <c r="J14" s="885" t="s">
        <v>499</v>
      </c>
      <c r="K14" s="886" t="s">
        <v>499</v>
      </c>
      <c r="L14" s="539"/>
      <c r="M14" s="891"/>
      <c r="N14" s="887"/>
      <c r="O14" s="887"/>
    </row>
    <row r="15" spans="1:16" x14ac:dyDescent="0.2">
      <c r="A15" s="888" t="s">
        <v>505</v>
      </c>
      <c r="B15" s="880" t="s">
        <v>506</v>
      </c>
      <c r="C15" s="881">
        <v>0</v>
      </c>
      <c r="D15" s="889" t="s">
        <v>499</v>
      </c>
      <c r="E15" s="889" t="s">
        <v>499</v>
      </c>
      <c r="F15" s="890">
        <v>0</v>
      </c>
      <c r="G15" s="883"/>
      <c r="H15" s="884"/>
      <c r="I15" s="883"/>
      <c r="J15" s="885" t="s">
        <v>499</v>
      </c>
      <c r="K15" s="886" t="s">
        <v>499</v>
      </c>
      <c r="L15" s="539"/>
      <c r="M15" s="891"/>
      <c r="N15" s="887"/>
      <c r="O15" s="887"/>
    </row>
    <row r="16" spans="1:16" x14ac:dyDescent="0.2">
      <c r="A16" s="888" t="s">
        <v>507</v>
      </c>
      <c r="B16" s="880" t="s">
        <v>499</v>
      </c>
      <c r="C16" s="881">
        <v>362</v>
      </c>
      <c r="D16" s="889" t="s">
        <v>499</v>
      </c>
      <c r="E16" s="889" t="s">
        <v>499</v>
      </c>
      <c r="F16" s="890">
        <v>1599</v>
      </c>
      <c r="G16" s="883"/>
      <c r="H16" s="884"/>
      <c r="I16" s="883"/>
      <c r="J16" s="885" t="s">
        <v>499</v>
      </c>
      <c r="K16" s="886" t="s">
        <v>499</v>
      </c>
      <c r="L16" s="539"/>
      <c r="M16" s="891"/>
      <c r="N16" s="887"/>
      <c r="O16" s="887"/>
    </row>
    <row r="17" spans="1:15" ht="13.5" thickBot="1" x14ac:dyDescent="0.25">
      <c r="A17" s="857" t="s">
        <v>508</v>
      </c>
      <c r="B17" s="568" t="s">
        <v>509</v>
      </c>
      <c r="C17" s="892">
        <v>1265</v>
      </c>
      <c r="D17" s="893" t="s">
        <v>499</v>
      </c>
      <c r="E17" s="893" t="s">
        <v>499</v>
      </c>
      <c r="F17" s="894">
        <v>2049</v>
      </c>
      <c r="G17" s="628"/>
      <c r="H17" s="895"/>
      <c r="I17" s="896"/>
      <c r="J17" s="897" t="s">
        <v>499</v>
      </c>
      <c r="K17" s="864" t="s">
        <v>499</v>
      </c>
      <c r="L17" s="539"/>
      <c r="M17" s="898"/>
      <c r="N17" s="899"/>
      <c r="O17" s="899"/>
    </row>
    <row r="18" spans="1:15" ht="15.75" thickBot="1" x14ac:dyDescent="0.3">
      <c r="A18" s="900" t="s">
        <v>510</v>
      </c>
      <c r="B18" s="901"/>
      <c r="C18" s="902"/>
      <c r="D18" s="903" t="s">
        <v>499</v>
      </c>
      <c r="E18" s="903" t="s">
        <v>499</v>
      </c>
      <c r="F18" s="904">
        <f>F13-F14+F15+F16+F17</f>
        <v>3762</v>
      </c>
      <c r="G18" s="905"/>
      <c r="H18" s="906"/>
      <c r="I18" s="907"/>
      <c r="J18" s="908" t="s">
        <v>499</v>
      </c>
      <c r="K18" s="909" t="s">
        <v>499</v>
      </c>
      <c r="L18" s="539"/>
      <c r="M18" s="910"/>
      <c r="N18" s="911"/>
      <c r="O18" s="911"/>
    </row>
    <row r="19" spans="1:15" x14ac:dyDescent="0.2">
      <c r="A19" s="857" t="s">
        <v>511</v>
      </c>
      <c r="B19" s="568">
        <v>401</v>
      </c>
      <c r="C19" s="892">
        <v>119</v>
      </c>
      <c r="D19" s="859" t="s">
        <v>499</v>
      </c>
      <c r="E19" s="859" t="s">
        <v>499</v>
      </c>
      <c r="F19" s="894">
        <v>114</v>
      </c>
      <c r="G19" s="628"/>
      <c r="H19" s="912"/>
      <c r="I19" s="913"/>
      <c r="J19" s="897" t="s">
        <v>499</v>
      </c>
      <c r="K19" s="864" t="s">
        <v>499</v>
      </c>
      <c r="L19" s="539"/>
      <c r="M19" s="914"/>
      <c r="N19" s="899"/>
      <c r="O19" s="899"/>
    </row>
    <row r="20" spans="1:15" x14ac:dyDescent="0.2">
      <c r="A20" s="888" t="s">
        <v>512</v>
      </c>
      <c r="B20" s="880" t="s">
        <v>513</v>
      </c>
      <c r="C20" s="881">
        <v>422</v>
      </c>
      <c r="D20" s="889" t="s">
        <v>499</v>
      </c>
      <c r="E20" s="889" t="s">
        <v>499</v>
      </c>
      <c r="F20" s="890">
        <v>367</v>
      </c>
      <c r="G20" s="883"/>
      <c r="H20" s="884"/>
      <c r="I20" s="883"/>
      <c r="J20" s="885" t="s">
        <v>499</v>
      </c>
      <c r="K20" s="886" t="s">
        <v>499</v>
      </c>
      <c r="L20" s="539"/>
      <c r="M20" s="891"/>
      <c r="N20" s="887"/>
      <c r="O20" s="887"/>
    </row>
    <row r="21" spans="1:15" x14ac:dyDescent="0.2">
      <c r="A21" s="888" t="s">
        <v>514</v>
      </c>
      <c r="B21" s="880" t="s">
        <v>499</v>
      </c>
      <c r="C21" s="881">
        <v>0</v>
      </c>
      <c r="D21" s="889" t="s">
        <v>499</v>
      </c>
      <c r="E21" s="889" t="s">
        <v>499</v>
      </c>
      <c r="F21" s="890">
        <v>0</v>
      </c>
      <c r="G21" s="883"/>
      <c r="H21" s="884"/>
      <c r="I21" s="883"/>
      <c r="J21" s="885" t="s">
        <v>499</v>
      </c>
      <c r="K21" s="886" t="s">
        <v>499</v>
      </c>
      <c r="L21" s="539"/>
      <c r="M21" s="891"/>
      <c r="N21" s="887"/>
      <c r="O21" s="887"/>
    </row>
    <row r="22" spans="1:15" x14ac:dyDescent="0.2">
      <c r="A22" s="888" t="s">
        <v>515</v>
      </c>
      <c r="B22" s="880" t="s">
        <v>499</v>
      </c>
      <c r="C22" s="881">
        <v>805</v>
      </c>
      <c r="D22" s="889" t="s">
        <v>499</v>
      </c>
      <c r="E22" s="889" t="s">
        <v>499</v>
      </c>
      <c r="F22" s="890">
        <v>2619</v>
      </c>
      <c r="G22" s="883"/>
      <c r="H22" s="884"/>
      <c r="I22" s="883"/>
      <c r="J22" s="885" t="s">
        <v>499</v>
      </c>
      <c r="K22" s="886" t="s">
        <v>499</v>
      </c>
      <c r="L22" s="539"/>
      <c r="M22" s="891"/>
      <c r="N22" s="887"/>
      <c r="O22" s="887"/>
    </row>
    <row r="23" spans="1:15" ht="13.5" thickBot="1" x14ac:dyDescent="0.25">
      <c r="A23" s="867" t="s">
        <v>516</v>
      </c>
      <c r="B23" s="915" t="s">
        <v>499</v>
      </c>
      <c r="C23" s="881">
        <v>0</v>
      </c>
      <c r="D23" s="893" t="s">
        <v>499</v>
      </c>
      <c r="E23" s="893" t="s">
        <v>499</v>
      </c>
      <c r="F23" s="916">
        <v>0</v>
      </c>
      <c r="G23" s="896"/>
      <c r="H23" s="895"/>
      <c r="I23" s="896"/>
      <c r="J23" s="917" t="s">
        <v>499</v>
      </c>
      <c r="K23" s="918" t="s">
        <v>499</v>
      </c>
      <c r="L23" s="539"/>
      <c r="M23" s="877"/>
      <c r="N23" s="919"/>
      <c r="O23" s="919"/>
    </row>
    <row r="24" spans="1:15" ht="15.75" thickBot="1" x14ac:dyDescent="0.3">
      <c r="A24" s="879" t="s">
        <v>517</v>
      </c>
      <c r="B24" s="920" t="s">
        <v>499</v>
      </c>
      <c r="C24" s="921">
        <v>8181</v>
      </c>
      <c r="D24" s="922">
        <v>7224</v>
      </c>
      <c r="E24" s="922">
        <v>6927</v>
      </c>
      <c r="F24" s="923">
        <v>2556</v>
      </c>
      <c r="G24" s="924"/>
      <c r="H24" s="925"/>
      <c r="I24" s="926"/>
      <c r="J24" s="927">
        <f t="shared" ref="J24:J47" si="0">SUM(F24:I24)</f>
        <v>2556</v>
      </c>
      <c r="K24" s="928">
        <f t="shared" ref="K24:K47" si="1">(J24/E24)*100</f>
        <v>36.899090515374624</v>
      </c>
      <c r="L24" s="539"/>
      <c r="M24" s="865"/>
      <c r="N24" s="929"/>
      <c r="O24" s="930"/>
    </row>
    <row r="25" spans="1:15" ht="15.75" thickBot="1" x14ac:dyDescent="0.3">
      <c r="A25" s="888" t="s">
        <v>518</v>
      </c>
      <c r="B25" s="931" t="s">
        <v>499</v>
      </c>
      <c r="C25" s="881"/>
      <c r="D25" s="932"/>
      <c r="E25" s="932"/>
      <c r="F25" s="933">
        <v>0</v>
      </c>
      <c r="G25" s="883"/>
      <c r="H25" s="884"/>
      <c r="I25" s="934"/>
      <c r="J25" s="927">
        <f t="shared" si="0"/>
        <v>0</v>
      </c>
      <c r="K25" s="928" t="e">
        <f t="shared" si="1"/>
        <v>#DIV/0!</v>
      </c>
      <c r="L25" s="539"/>
      <c r="M25" s="891"/>
      <c r="N25" s="935"/>
      <c r="O25" s="936"/>
    </row>
    <row r="26" spans="1:15" ht="15.75" thickBot="1" x14ac:dyDescent="0.3">
      <c r="A26" s="867" t="s">
        <v>519</v>
      </c>
      <c r="B26" s="937">
        <v>672</v>
      </c>
      <c r="C26" s="938">
        <v>1800</v>
      </c>
      <c r="D26" s="939">
        <v>1800</v>
      </c>
      <c r="E26" s="939">
        <v>1800</v>
      </c>
      <c r="F26" s="940">
        <v>900</v>
      </c>
      <c r="G26" s="941"/>
      <c r="H26" s="942"/>
      <c r="I26" s="943"/>
      <c r="J26" s="927">
        <f t="shared" si="0"/>
        <v>900</v>
      </c>
      <c r="K26" s="928">
        <f t="shared" si="1"/>
        <v>50</v>
      </c>
      <c r="L26" s="539"/>
      <c r="M26" s="898"/>
      <c r="N26" s="944"/>
      <c r="O26" s="945"/>
    </row>
    <row r="27" spans="1:15" ht="15.75" thickBot="1" x14ac:dyDescent="0.3">
      <c r="A27" s="879" t="s">
        <v>520</v>
      </c>
      <c r="B27" s="920">
        <v>501</v>
      </c>
      <c r="C27" s="881">
        <v>374</v>
      </c>
      <c r="D27" s="946">
        <v>377</v>
      </c>
      <c r="E27" s="946">
        <v>377</v>
      </c>
      <c r="F27" s="947">
        <v>102</v>
      </c>
      <c r="G27" s="913"/>
      <c r="H27" s="912"/>
      <c r="I27" s="913"/>
      <c r="J27" s="927">
        <f t="shared" si="0"/>
        <v>102</v>
      </c>
      <c r="K27" s="928">
        <f t="shared" si="1"/>
        <v>27.055702917771885</v>
      </c>
      <c r="L27" s="539"/>
      <c r="M27" s="914"/>
      <c r="N27" s="948"/>
      <c r="O27" s="949"/>
    </row>
    <row r="28" spans="1:15" ht="15.75" thickBot="1" x14ac:dyDescent="0.3">
      <c r="A28" s="888" t="s">
        <v>521</v>
      </c>
      <c r="B28" s="931">
        <v>502</v>
      </c>
      <c r="C28" s="881">
        <v>346</v>
      </c>
      <c r="D28" s="950">
        <v>327</v>
      </c>
      <c r="E28" s="950">
        <v>327</v>
      </c>
      <c r="F28" s="951">
        <v>105</v>
      </c>
      <c r="G28" s="883"/>
      <c r="H28" s="884"/>
      <c r="I28" s="883"/>
      <c r="J28" s="927">
        <f t="shared" si="0"/>
        <v>105</v>
      </c>
      <c r="K28" s="928">
        <f t="shared" si="1"/>
        <v>32.11009174311927</v>
      </c>
      <c r="L28" s="539"/>
      <c r="M28" s="891"/>
      <c r="N28" s="935"/>
      <c r="O28" s="936"/>
    </row>
    <row r="29" spans="1:15" ht="15.75" thickBot="1" x14ac:dyDescent="0.3">
      <c r="A29" s="888" t="s">
        <v>522</v>
      </c>
      <c r="B29" s="931">
        <v>504</v>
      </c>
      <c r="C29" s="881">
        <v>0</v>
      </c>
      <c r="D29" s="950">
        <v>0</v>
      </c>
      <c r="E29" s="950">
        <v>0</v>
      </c>
      <c r="F29" s="951">
        <v>0</v>
      </c>
      <c r="G29" s="883"/>
      <c r="H29" s="884"/>
      <c r="I29" s="883"/>
      <c r="J29" s="927">
        <f t="shared" si="0"/>
        <v>0</v>
      </c>
      <c r="K29" s="928" t="e">
        <f t="shared" si="1"/>
        <v>#DIV/0!</v>
      </c>
      <c r="L29" s="539"/>
      <c r="M29" s="891"/>
      <c r="N29" s="935"/>
      <c r="O29" s="936"/>
    </row>
    <row r="30" spans="1:15" ht="15.75" thickBot="1" x14ac:dyDescent="0.3">
      <c r="A30" s="888" t="s">
        <v>523</v>
      </c>
      <c r="B30" s="931">
        <v>511</v>
      </c>
      <c r="C30" s="881">
        <v>123</v>
      </c>
      <c r="D30" s="950">
        <v>150</v>
      </c>
      <c r="E30" s="950">
        <v>150</v>
      </c>
      <c r="F30" s="951">
        <v>5</v>
      </c>
      <c r="G30" s="883"/>
      <c r="H30" s="884"/>
      <c r="I30" s="883"/>
      <c r="J30" s="927">
        <f t="shared" si="0"/>
        <v>5</v>
      </c>
      <c r="K30" s="928">
        <f t="shared" si="1"/>
        <v>3.3333333333333335</v>
      </c>
      <c r="L30" s="539"/>
      <c r="M30" s="891"/>
      <c r="N30" s="935"/>
      <c r="O30" s="936"/>
    </row>
    <row r="31" spans="1:15" ht="15.75" thickBot="1" x14ac:dyDescent="0.3">
      <c r="A31" s="888" t="s">
        <v>524</v>
      </c>
      <c r="B31" s="931">
        <v>518</v>
      </c>
      <c r="C31" s="881">
        <v>559</v>
      </c>
      <c r="D31" s="950">
        <v>634</v>
      </c>
      <c r="E31" s="950">
        <v>634</v>
      </c>
      <c r="F31" s="951">
        <v>106</v>
      </c>
      <c r="G31" s="883"/>
      <c r="H31" s="884"/>
      <c r="I31" s="883"/>
      <c r="J31" s="927">
        <f t="shared" si="0"/>
        <v>106</v>
      </c>
      <c r="K31" s="928">
        <f t="shared" si="1"/>
        <v>16.719242902208201</v>
      </c>
      <c r="L31" s="539"/>
      <c r="M31" s="891"/>
      <c r="N31" s="935"/>
      <c r="O31" s="936"/>
    </row>
    <row r="32" spans="1:15" ht="15.75" thickBot="1" x14ac:dyDescent="0.3">
      <c r="A32" s="888" t="s">
        <v>525</v>
      </c>
      <c r="B32" s="931">
        <v>521</v>
      </c>
      <c r="C32" s="881">
        <v>5110</v>
      </c>
      <c r="D32" s="950">
        <v>4310</v>
      </c>
      <c r="E32" s="950">
        <v>4310</v>
      </c>
      <c r="F32" s="951">
        <v>1278</v>
      </c>
      <c r="G32" s="883"/>
      <c r="H32" s="884"/>
      <c r="I32" s="883"/>
      <c r="J32" s="927">
        <f t="shared" si="0"/>
        <v>1278</v>
      </c>
      <c r="K32" s="928">
        <f t="shared" si="1"/>
        <v>29.651972157772622</v>
      </c>
      <c r="L32" s="539"/>
      <c r="M32" s="891"/>
      <c r="N32" s="935"/>
      <c r="O32" s="936"/>
    </row>
    <row r="33" spans="1:15" ht="15.75" thickBot="1" x14ac:dyDescent="0.3">
      <c r="A33" s="888" t="s">
        <v>526</v>
      </c>
      <c r="B33" s="931" t="s">
        <v>527</v>
      </c>
      <c r="C33" s="881">
        <v>1899</v>
      </c>
      <c r="D33" s="950">
        <v>1705</v>
      </c>
      <c r="E33" s="950">
        <v>1705</v>
      </c>
      <c r="F33" s="951">
        <v>422</v>
      </c>
      <c r="G33" s="883"/>
      <c r="H33" s="884"/>
      <c r="I33" s="883"/>
      <c r="J33" s="927">
        <f t="shared" si="0"/>
        <v>422</v>
      </c>
      <c r="K33" s="928">
        <f t="shared" si="1"/>
        <v>24.750733137829911</v>
      </c>
      <c r="L33" s="539"/>
      <c r="M33" s="891"/>
      <c r="N33" s="935"/>
      <c r="O33" s="936"/>
    </row>
    <row r="34" spans="1:15" ht="15.75" thickBot="1" x14ac:dyDescent="0.3">
      <c r="A34" s="888" t="s">
        <v>528</v>
      </c>
      <c r="B34" s="931">
        <v>557</v>
      </c>
      <c r="C34" s="881">
        <v>0</v>
      </c>
      <c r="D34" s="950">
        <v>0</v>
      </c>
      <c r="E34" s="950">
        <v>0</v>
      </c>
      <c r="F34" s="951">
        <v>0</v>
      </c>
      <c r="G34" s="883"/>
      <c r="H34" s="884"/>
      <c r="I34" s="883"/>
      <c r="J34" s="927">
        <f t="shared" si="0"/>
        <v>0</v>
      </c>
      <c r="K34" s="928" t="e">
        <f t="shared" si="1"/>
        <v>#DIV/0!</v>
      </c>
      <c r="L34" s="539"/>
      <c r="M34" s="891"/>
      <c r="N34" s="935"/>
      <c r="O34" s="936"/>
    </row>
    <row r="35" spans="1:15" ht="15.75" thickBot="1" x14ac:dyDescent="0.3">
      <c r="A35" s="888" t="s">
        <v>529</v>
      </c>
      <c r="B35" s="931">
        <v>551</v>
      </c>
      <c r="C35" s="881">
        <v>21</v>
      </c>
      <c r="D35" s="950">
        <v>21</v>
      </c>
      <c r="E35" s="950">
        <v>21</v>
      </c>
      <c r="F35" s="951">
        <v>5</v>
      </c>
      <c r="G35" s="883"/>
      <c r="H35" s="884"/>
      <c r="I35" s="883"/>
      <c r="J35" s="927">
        <f t="shared" si="0"/>
        <v>5</v>
      </c>
      <c r="K35" s="928">
        <f t="shared" si="1"/>
        <v>23.809523809523807</v>
      </c>
      <c r="L35" s="539"/>
      <c r="M35" s="891"/>
      <c r="N35" s="935"/>
      <c r="O35" s="936"/>
    </row>
    <row r="36" spans="1:15" ht="15.75" thickBot="1" x14ac:dyDescent="0.3">
      <c r="A36" s="857" t="s">
        <v>530</v>
      </c>
      <c r="B36" s="952" t="s">
        <v>531</v>
      </c>
      <c r="C36" s="953">
        <v>153</v>
      </c>
      <c r="D36" s="954">
        <v>221</v>
      </c>
      <c r="E36" s="954">
        <v>221</v>
      </c>
      <c r="F36" s="955">
        <v>90</v>
      </c>
      <c r="G36" s="628"/>
      <c r="H36" s="895"/>
      <c r="I36" s="883"/>
      <c r="J36" s="927">
        <f t="shared" si="0"/>
        <v>90</v>
      </c>
      <c r="K36" s="928">
        <f t="shared" si="1"/>
        <v>40.723981900452486</v>
      </c>
      <c r="L36" s="539"/>
      <c r="M36" s="877"/>
      <c r="N36" s="956"/>
      <c r="O36" s="957"/>
    </row>
    <row r="37" spans="1:15" ht="15.75" thickBot="1" x14ac:dyDescent="0.3">
      <c r="A37" s="958" t="s">
        <v>532</v>
      </c>
      <c r="B37" s="959"/>
      <c r="C37" s="960">
        <f t="shared" ref="C37:I37" si="2">SUM(C27:C36)</f>
        <v>8585</v>
      </c>
      <c r="D37" s="961">
        <f t="shared" si="2"/>
        <v>7745</v>
      </c>
      <c r="E37" s="961">
        <f t="shared" si="2"/>
        <v>7745</v>
      </c>
      <c r="F37" s="962">
        <f t="shared" si="2"/>
        <v>2113</v>
      </c>
      <c r="G37" s="960">
        <f t="shared" si="2"/>
        <v>0</v>
      </c>
      <c r="H37" s="962">
        <f t="shared" si="2"/>
        <v>0</v>
      </c>
      <c r="I37" s="963">
        <f t="shared" si="2"/>
        <v>0</v>
      </c>
      <c r="J37" s="927">
        <f t="shared" si="0"/>
        <v>2113</v>
      </c>
      <c r="K37" s="928">
        <f t="shared" si="1"/>
        <v>27.282117495158165</v>
      </c>
      <c r="L37" s="539"/>
      <c r="M37" s="964">
        <f>SUM(M27:M36)</f>
        <v>0</v>
      </c>
      <c r="N37" s="965">
        <f>SUM(N27:N36)</f>
        <v>0</v>
      </c>
      <c r="O37" s="964">
        <f>SUM(O27:O36)</f>
        <v>0</v>
      </c>
    </row>
    <row r="38" spans="1:15" ht="15.75" thickBot="1" x14ac:dyDescent="0.3">
      <c r="A38" s="879" t="s">
        <v>533</v>
      </c>
      <c r="B38" s="920">
        <v>601</v>
      </c>
      <c r="C38" s="966">
        <v>0</v>
      </c>
      <c r="D38" s="946">
        <v>0</v>
      </c>
      <c r="E38" s="946">
        <v>0</v>
      </c>
      <c r="F38" s="967">
        <v>0</v>
      </c>
      <c r="G38" s="913"/>
      <c r="H38" s="912"/>
      <c r="I38" s="883"/>
      <c r="J38" s="927">
        <f t="shared" si="0"/>
        <v>0</v>
      </c>
      <c r="K38" s="928" t="e">
        <f t="shared" si="1"/>
        <v>#DIV/0!</v>
      </c>
      <c r="L38" s="539"/>
      <c r="M38" s="914"/>
      <c r="N38" s="948"/>
      <c r="O38" s="949"/>
    </row>
    <row r="39" spans="1:15" ht="15.75" thickBot="1" x14ac:dyDescent="0.3">
      <c r="A39" s="888" t="s">
        <v>534</v>
      </c>
      <c r="B39" s="931">
        <v>602</v>
      </c>
      <c r="C39" s="881">
        <v>376</v>
      </c>
      <c r="D39" s="950">
        <v>462</v>
      </c>
      <c r="E39" s="950">
        <v>462</v>
      </c>
      <c r="F39" s="951">
        <v>87</v>
      </c>
      <c r="G39" s="883"/>
      <c r="H39" s="884"/>
      <c r="I39" s="883"/>
      <c r="J39" s="927">
        <f t="shared" si="0"/>
        <v>87</v>
      </c>
      <c r="K39" s="928">
        <f t="shared" si="1"/>
        <v>18.831168831168831</v>
      </c>
      <c r="L39" s="539"/>
      <c r="M39" s="891"/>
      <c r="N39" s="935"/>
      <c r="O39" s="936"/>
    </row>
    <row r="40" spans="1:15" ht="15.75" thickBot="1" x14ac:dyDescent="0.3">
      <c r="A40" s="888" t="s">
        <v>535</v>
      </c>
      <c r="B40" s="931">
        <v>604</v>
      </c>
      <c r="C40" s="881">
        <v>0</v>
      </c>
      <c r="D40" s="950">
        <v>0</v>
      </c>
      <c r="E40" s="950">
        <v>0</v>
      </c>
      <c r="F40" s="951">
        <v>0</v>
      </c>
      <c r="G40" s="883"/>
      <c r="H40" s="884"/>
      <c r="I40" s="883"/>
      <c r="J40" s="927">
        <f t="shared" si="0"/>
        <v>0</v>
      </c>
      <c r="K40" s="928" t="e">
        <f t="shared" si="1"/>
        <v>#DIV/0!</v>
      </c>
      <c r="L40" s="539"/>
      <c r="M40" s="891"/>
      <c r="N40" s="935"/>
      <c r="O40" s="936"/>
    </row>
    <row r="41" spans="1:15" ht="15.75" thickBot="1" x14ac:dyDescent="0.3">
      <c r="A41" s="888" t="s">
        <v>536</v>
      </c>
      <c r="B41" s="931" t="s">
        <v>537</v>
      </c>
      <c r="C41" s="881">
        <v>8181</v>
      </c>
      <c r="D41" s="950">
        <v>7224</v>
      </c>
      <c r="E41" s="950">
        <v>7224</v>
      </c>
      <c r="F41" s="951">
        <v>2556</v>
      </c>
      <c r="G41" s="883"/>
      <c r="H41" s="884"/>
      <c r="I41" s="883"/>
      <c r="J41" s="927">
        <f t="shared" si="0"/>
        <v>2556</v>
      </c>
      <c r="K41" s="928">
        <f t="shared" si="1"/>
        <v>35.38205980066445</v>
      </c>
      <c r="L41" s="539"/>
      <c r="M41" s="891"/>
      <c r="N41" s="935"/>
      <c r="O41" s="936"/>
    </row>
    <row r="42" spans="1:15" ht="15.75" thickBot="1" x14ac:dyDescent="0.3">
      <c r="A42" s="857" t="s">
        <v>538</v>
      </c>
      <c r="B42" s="952" t="s">
        <v>539</v>
      </c>
      <c r="C42" s="892">
        <v>144</v>
      </c>
      <c r="D42" s="954">
        <v>59</v>
      </c>
      <c r="E42" s="954">
        <v>59</v>
      </c>
      <c r="F42" s="955">
        <v>16</v>
      </c>
      <c r="G42" s="628"/>
      <c r="H42" s="895"/>
      <c r="I42" s="883"/>
      <c r="J42" s="927">
        <f t="shared" si="0"/>
        <v>16</v>
      </c>
      <c r="K42" s="928">
        <f t="shared" si="1"/>
        <v>27.118644067796609</v>
      </c>
      <c r="L42" s="539"/>
      <c r="M42" s="877"/>
      <c r="N42" s="956"/>
      <c r="O42" s="957"/>
    </row>
    <row r="43" spans="1:15" ht="15.75" thickBot="1" x14ac:dyDescent="0.3">
      <c r="A43" s="958" t="s">
        <v>540</v>
      </c>
      <c r="B43" s="959" t="s">
        <v>499</v>
      </c>
      <c r="C43" s="960">
        <f t="shared" ref="C43:I43" si="3">SUM(C38:C42)</f>
        <v>8701</v>
      </c>
      <c r="D43" s="961">
        <f t="shared" si="3"/>
        <v>7745</v>
      </c>
      <c r="E43" s="961">
        <f t="shared" si="3"/>
        <v>7745</v>
      </c>
      <c r="F43" s="962">
        <f t="shared" si="3"/>
        <v>2659</v>
      </c>
      <c r="G43" s="960">
        <f t="shared" si="3"/>
        <v>0</v>
      </c>
      <c r="H43" s="962">
        <f t="shared" si="3"/>
        <v>0</v>
      </c>
      <c r="I43" s="963">
        <f t="shared" si="3"/>
        <v>0</v>
      </c>
      <c r="J43" s="927">
        <f t="shared" si="0"/>
        <v>2659</v>
      </c>
      <c r="K43" s="928">
        <f t="shared" si="1"/>
        <v>34.331826985151707</v>
      </c>
      <c r="L43" s="539"/>
      <c r="M43" s="964">
        <f>SUM(M38:M42)</f>
        <v>0</v>
      </c>
      <c r="N43" s="965">
        <f>SUM(N38:N42)</f>
        <v>0</v>
      </c>
      <c r="O43" s="964">
        <f>SUM(O38:O42)</f>
        <v>0</v>
      </c>
    </row>
    <row r="44" spans="1:15" ht="5.25" customHeight="1" thickBot="1" x14ac:dyDescent="0.3">
      <c r="A44" s="857"/>
      <c r="B44" s="645"/>
      <c r="C44" s="968"/>
      <c r="D44" s="969"/>
      <c r="E44" s="969"/>
      <c r="F44" s="970"/>
      <c r="G44" s="649"/>
      <c r="H44" s="971">
        <f>N44-G44</f>
        <v>0</v>
      </c>
      <c r="I44" s="649"/>
      <c r="J44" s="927">
        <f t="shared" si="0"/>
        <v>0</v>
      </c>
      <c r="K44" s="928" t="e">
        <f t="shared" si="1"/>
        <v>#DIV/0!</v>
      </c>
      <c r="L44" s="539"/>
      <c r="M44" s="972"/>
      <c r="N44" s="973"/>
      <c r="O44" s="973"/>
    </row>
    <row r="45" spans="1:15" ht="15.75" thickBot="1" x14ac:dyDescent="0.3">
      <c r="A45" s="974" t="s">
        <v>541</v>
      </c>
      <c r="B45" s="959" t="s">
        <v>499</v>
      </c>
      <c r="C45" s="975">
        <f t="shared" ref="C45:I45" si="4">C43-C41</f>
        <v>520</v>
      </c>
      <c r="D45" s="976">
        <f t="shared" si="4"/>
        <v>521</v>
      </c>
      <c r="E45" s="976">
        <f t="shared" si="4"/>
        <v>521</v>
      </c>
      <c r="F45" s="962">
        <f t="shared" si="4"/>
        <v>103</v>
      </c>
      <c r="G45" s="960">
        <f t="shared" si="4"/>
        <v>0</v>
      </c>
      <c r="H45" s="962">
        <f t="shared" si="4"/>
        <v>0</v>
      </c>
      <c r="I45" s="975">
        <f t="shared" si="4"/>
        <v>0</v>
      </c>
      <c r="J45" s="927">
        <f t="shared" si="0"/>
        <v>103</v>
      </c>
      <c r="K45" s="928">
        <f t="shared" si="1"/>
        <v>19.769673704414586</v>
      </c>
      <c r="L45" s="539"/>
      <c r="M45" s="964">
        <f>M43-M41</f>
        <v>0</v>
      </c>
      <c r="N45" s="965">
        <f>N43-N41</f>
        <v>0</v>
      </c>
      <c r="O45" s="964">
        <f>O43-O41</f>
        <v>0</v>
      </c>
    </row>
    <row r="46" spans="1:15" ht="15.75" thickBot="1" x14ac:dyDescent="0.3">
      <c r="A46" s="958" t="s">
        <v>542</v>
      </c>
      <c r="B46" s="959" t="s">
        <v>499</v>
      </c>
      <c r="C46" s="975">
        <f t="shared" ref="C46:I46" si="5">C43-C37</f>
        <v>116</v>
      </c>
      <c r="D46" s="976">
        <f t="shared" si="5"/>
        <v>0</v>
      </c>
      <c r="E46" s="976">
        <f t="shared" si="5"/>
        <v>0</v>
      </c>
      <c r="F46" s="962">
        <f t="shared" si="5"/>
        <v>546</v>
      </c>
      <c r="G46" s="960">
        <f t="shared" si="5"/>
        <v>0</v>
      </c>
      <c r="H46" s="962">
        <f t="shared" si="5"/>
        <v>0</v>
      </c>
      <c r="I46" s="975">
        <f t="shared" si="5"/>
        <v>0</v>
      </c>
      <c r="J46" s="927">
        <f t="shared" si="0"/>
        <v>546</v>
      </c>
      <c r="K46" s="928" t="e">
        <f t="shared" si="1"/>
        <v>#DIV/0!</v>
      </c>
      <c r="L46" s="539"/>
      <c r="M46" s="964">
        <f>M43-M37</f>
        <v>0</v>
      </c>
      <c r="N46" s="965">
        <f>N43-N37</f>
        <v>0</v>
      </c>
      <c r="O46" s="964">
        <f>O43-O37</f>
        <v>0</v>
      </c>
    </row>
    <row r="47" spans="1:15" ht="15.75" thickBot="1" x14ac:dyDescent="0.3">
      <c r="A47" s="977" t="s">
        <v>543</v>
      </c>
      <c r="B47" s="978" t="s">
        <v>499</v>
      </c>
      <c r="C47" s="975">
        <f t="shared" ref="C47:I47" si="6">C46-C41</f>
        <v>-8065</v>
      </c>
      <c r="D47" s="976">
        <f t="shared" si="6"/>
        <v>-7224</v>
      </c>
      <c r="E47" s="976">
        <f t="shared" si="6"/>
        <v>-7224</v>
      </c>
      <c r="F47" s="962">
        <f t="shared" si="6"/>
        <v>-2010</v>
      </c>
      <c r="G47" s="960">
        <f t="shared" si="6"/>
        <v>0</v>
      </c>
      <c r="H47" s="962">
        <f t="shared" si="6"/>
        <v>0</v>
      </c>
      <c r="I47" s="975">
        <f t="shared" si="6"/>
        <v>0</v>
      </c>
      <c r="J47" s="927">
        <f t="shared" si="0"/>
        <v>-2010</v>
      </c>
      <c r="K47" s="964">
        <f t="shared" si="1"/>
        <v>27.823920265780732</v>
      </c>
      <c r="L47" s="539"/>
      <c r="M47" s="964">
        <f>M46-M41</f>
        <v>0</v>
      </c>
      <c r="N47" s="965">
        <f>N46-N41</f>
        <v>0</v>
      </c>
      <c r="O47" s="964">
        <f>O46-O41</f>
        <v>0</v>
      </c>
    </row>
    <row r="50" spans="1:10" ht="14.25" x14ac:dyDescent="0.2">
      <c r="A50" s="657" t="s">
        <v>544</v>
      </c>
    </row>
    <row r="51" spans="1:10" ht="14.25" x14ac:dyDescent="0.2">
      <c r="A51" s="660" t="s">
        <v>545</v>
      </c>
    </row>
    <row r="52" spans="1:10" ht="14.25" x14ac:dyDescent="0.2">
      <c r="A52" s="661" t="s">
        <v>546</v>
      </c>
    </row>
    <row r="53" spans="1:10" s="663" customFormat="1" ht="14.25" x14ac:dyDescent="0.2">
      <c r="A53" s="661" t="s">
        <v>547</v>
      </c>
      <c r="B53" s="662"/>
      <c r="E53" s="664"/>
      <c r="F53" s="664"/>
      <c r="G53" s="664"/>
      <c r="H53" s="664"/>
      <c r="I53" s="664"/>
      <c r="J53" s="664"/>
    </row>
    <row r="56" spans="1:10" x14ac:dyDescent="0.2">
      <c r="A56" s="665" t="s">
        <v>576</v>
      </c>
    </row>
    <row r="58" spans="1:10" x14ac:dyDescent="0.2">
      <c r="A58" s="665" t="s">
        <v>577</v>
      </c>
    </row>
  </sheetData>
  <sheetProtection selectLockedCells="1" selectUnlockedCells="1"/>
  <mergeCells count="5">
    <mergeCell ref="A1:O1"/>
    <mergeCell ref="C7:O7"/>
    <mergeCell ref="A9:A10"/>
    <mergeCell ref="B9:B10"/>
    <mergeCell ref="F9:I9"/>
  </mergeCells>
  <pageMargins left="1.0631944444444446" right="0.31527777777777777" top="0.51180555555555551" bottom="0.5902777777777777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B18" zoomScale="112" zoomScaleNormal="112" workbookViewId="0">
      <selection activeCell="D38" sqref="D38:F42"/>
    </sheetView>
  </sheetViews>
  <sheetFormatPr defaultColWidth="8.7109375" defaultRowHeight="12.75" x14ac:dyDescent="0.2"/>
  <cols>
    <col min="1" max="1" width="37.7109375" style="665" customWidth="1"/>
    <col min="2" max="2" width="7.28515625" style="658" customWidth="1"/>
    <col min="3" max="4" width="11.5703125" style="508" customWidth="1"/>
    <col min="5" max="5" width="11.5703125" style="659" customWidth="1"/>
    <col min="6" max="6" width="11.42578125" style="659" customWidth="1"/>
    <col min="7" max="7" width="9.85546875" style="659" customWidth="1"/>
    <col min="8" max="8" width="9.140625" style="659" customWidth="1"/>
    <col min="9" max="9" width="9.28515625" style="659" customWidth="1"/>
    <col min="10" max="10" width="9.140625" style="659" customWidth="1"/>
    <col min="11" max="11" width="12" style="508" customWidth="1"/>
    <col min="12" max="12" width="8.7109375" style="508"/>
    <col min="13" max="13" width="11.85546875" style="508" customWidth="1"/>
    <col min="14" max="14" width="12.5703125" style="508" customWidth="1"/>
    <col min="15" max="15" width="11.85546875" style="508" customWidth="1"/>
    <col min="16" max="16" width="12" style="508" customWidth="1"/>
    <col min="17" max="16384" width="8.7109375" style="508"/>
  </cols>
  <sheetData>
    <row r="1" spans="1:16" ht="24" customHeight="1" x14ac:dyDescent="0.2">
      <c r="A1" s="1393"/>
      <c r="B1" s="1394"/>
      <c r="C1" s="1394"/>
      <c r="D1" s="1394"/>
      <c r="E1" s="1394"/>
      <c r="F1" s="1394"/>
      <c r="G1" s="1394"/>
      <c r="H1" s="1394"/>
      <c r="I1" s="1394"/>
      <c r="J1" s="1394"/>
      <c r="K1" s="1394"/>
      <c r="L1" s="1394"/>
      <c r="M1" s="1394"/>
      <c r="N1" s="1394"/>
      <c r="O1" s="1394"/>
      <c r="P1" s="507"/>
    </row>
    <row r="2" spans="1:16" x14ac:dyDescent="0.2">
      <c r="A2" s="339"/>
      <c r="B2" s="339"/>
      <c r="C2" s="339"/>
      <c r="D2" s="339"/>
      <c r="E2" s="509"/>
      <c r="F2" s="509"/>
      <c r="G2" s="509"/>
      <c r="H2" s="509"/>
      <c r="I2" s="509"/>
      <c r="J2" s="509"/>
      <c r="K2" s="339"/>
      <c r="L2" s="339"/>
      <c r="M2" s="339"/>
      <c r="N2" s="339"/>
      <c r="O2" s="510"/>
    </row>
    <row r="3" spans="1:16" ht="18.75" x14ac:dyDescent="0.2">
      <c r="A3" s="343" t="s">
        <v>550</v>
      </c>
      <c r="B3" s="339"/>
      <c r="C3" s="339"/>
      <c r="D3" s="339"/>
      <c r="E3" s="509"/>
      <c r="F3" s="511"/>
      <c r="G3" s="511"/>
      <c r="H3" s="509"/>
      <c r="I3" s="509"/>
      <c r="J3" s="509"/>
      <c r="K3" s="339"/>
      <c r="L3" s="339"/>
      <c r="M3" s="339"/>
      <c r="N3" s="339"/>
      <c r="O3" s="339"/>
    </row>
    <row r="4" spans="1:16" ht="21.75" customHeight="1" x14ac:dyDescent="0.2">
      <c r="A4" s="345"/>
      <c r="B4" s="339"/>
      <c r="C4" s="339"/>
      <c r="D4" s="339"/>
      <c r="E4" s="509"/>
      <c r="F4" s="511"/>
      <c r="G4" s="511"/>
      <c r="H4" s="509"/>
      <c r="I4" s="509"/>
      <c r="J4" s="509"/>
      <c r="K4" s="339"/>
      <c r="L4" s="339"/>
      <c r="M4" s="339"/>
      <c r="N4" s="339"/>
      <c r="O4" s="339"/>
    </row>
    <row r="5" spans="1:16" x14ac:dyDescent="0.2">
      <c r="A5" s="346"/>
      <c r="B5" s="339"/>
      <c r="C5" s="339"/>
      <c r="D5" s="339"/>
      <c r="E5" s="509"/>
      <c r="F5" s="511"/>
      <c r="G5" s="511"/>
      <c r="H5" s="509"/>
      <c r="I5" s="509"/>
      <c r="J5" s="509"/>
      <c r="K5" s="339"/>
      <c r="L5" s="339"/>
      <c r="M5" s="339"/>
      <c r="N5" s="339"/>
      <c r="O5" s="339"/>
    </row>
    <row r="6" spans="1:16" ht="6" customHeight="1" x14ac:dyDescent="0.2">
      <c r="A6" s="339"/>
      <c r="B6" s="512"/>
      <c r="C6" s="512"/>
      <c r="D6" s="339"/>
      <c r="E6" s="509"/>
      <c r="F6" s="511"/>
      <c r="G6" s="511"/>
      <c r="H6" s="509"/>
      <c r="I6" s="509"/>
      <c r="J6" s="509"/>
      <c r="K6" s="339"/>
      <c r="L6" s="339"/>
      <c r="M6" s="339"/>
      <c r="N6" s="339"/>
      <c r="O6" s="339"/>
    </row>
    <row r="7" spans="1:16" ht="24.75" customHeight="1" x14ac:dyDescent="0.2">
      <c r="A7" s="349" t="s">
        <v>477</v>
      </c>
      <c r="B7" s="513"/>
      <c r="C7" s="1401" t="s">
        <v>578</v>
      </c>
      <c r="D7" s="1401"/>
      <c r="E7" s="1401"/>
      <c r="F7" s="1401"/>
      <c r="G7" s="1402"/>
      <c r="H7" s="1402"/>
      <c r="I7" s="1402"/>
      <c r="J7" s="1402"/>
      <c r="K7" s="1402"/>
      <c r="L7" s="1402"/>
      <c r="M7" s="1402"/>
      <c r="N7" s="1402"/>
      <c r="O7" s="1402"/>
    </row>
    <row r="8" spans="1:16" ht="23.25" customHeight="1" thickBot="1" x14ac:dyDescent="0.25">
      <c r="A8" s="346" t="s">
        <v>479</v>
      </c>
      <c r="B8" s="339"/>
      <c r="C8" s="339"/>
      <c r="D8" s="339"/>
      <c r="E8" s="509"/>
      <c r="F8" s="511"/>
      <c r="G8" s="511"/>
      <c r="H8" s="509"/>
      <c r="I8" s="509"/>
      <c r="J8" s="509"/>
      <c r="K8" s="339"/>
      <c r="L8" s="339"/>
      <c r="M8" s="339"/>
      <c r="N8" s="339"/>
      <c r="O8" s="339"/>
    </row>
    <row r="9" spans="1:16" ht="13.5" thickBot="1" x14ac:dyDescent="0.25">
      <c r="A9" s="1386" t="s">
        <v>13</v>
      </c>
      <c r="B9" s="1388" t="s">
        <v>480</v>
      </c>
      <c r="C9" s="514" t="s">
        <v>0</v>
      </c>
      <c r="D9" s="515" t="s">
        <v>481</v>
      </c>
      <c r="E9" s="516" t="s">
        <v>482</v>
      </c>
      <c r="F9" s="1398" t="s">
        <v>483</v>
      </c>
      <c r="G9" s="1399"/>
      <c r="H9" s="1399"/>
      <c r="I9" s="1400"/>
      <c r="J9" s="517" t="s">
        <v>552</v>
      </c>
      <c r="K9" s="518" t="s">
        <v>485</v>
      </c>
      <c r="M9" s="519" t="s">
        <v>486</v>
      </c>
      <c r="N9" s="519" t="s">
        <v>487</v>
      </c>
      <c r="O9" s="519" t="s">
        <v>486</v>
      </c>
    </row>
    <row r="10" spans="1:16" ht="13.5" thickBot="1" x14ac:dyDescent="0.25">
      <c r="A10" s="1396"/>
      <c r="B10" s="1397"/>
      <c r="C10" s="520" t="s">
        <v>553</v>
      </c>
      <c r="D10" s="521">
        <v>2019</v>
      </c>
      <c r="E10" s="522">
        <v>2019</v>
      </c>
      <c r="F10" s="523" t="s">
        <v>489</v>
      </c>
      <c r="G10" s="666" t="s">
        <v>490</v>
      </c>
      <c r="H10" s="666" t="s">
        <v>491</v>
      </c>
      <c r="I10" s="667" t="s">
        <v>492</v>
      </c>
      <c r="J10" s="525" t="s">
        <v>493</v>
      </c>
      <c r="K10" s="526" t="s">
        <v>494</v>
      </c>
      <c r="M10" s="527" t="s">
        <v>554</v>
      </c>
      <c r="N10" s="528" t="s">
        <v>555</v>
      </c>
      <c r="O10" s="528" t="s">
        <v>556</v>
      </c>
    </row>
    <row r="11" spans="1:16" x14ac:dyDescent="0.2">
      <c r="A11" s="529" t="s">
        <v>557</v>
      </c>
      <c r="B11" s="530"/>
      <c r="C11" s="668">
        <v>8</v>
      </c>
      <c r="D11" s="532">
        <v>8</v>
      </c>
      <c r="E11" s="532">
        <v>7</v>
      </c>
      <c r="F11" s="533">
        <v>7</v>
      </c>
      <c r="G11" s="628"/>
      <c r="H11" s="669"/>
      <c r="I11" s="670"/>
      <c r="J11" s="537" t="s">
        <v>499</v>
      </c>
      <c r="K11" s="538" t="s">
        <v>499</v>
      </c>
      <c r="L11" s="539"/>
      <c r="M11" s="671"/>
      <c r="N11" s="541"/>
      <c r="O11" s="541"/>
    </row>
    <row r="12" spans="1:16" ht="13.5" thickBot="1" x14ac:dyDescent="0.25">
      <c r="A12" s="542" t="s">
        <v>558</v>
      </c>
      <c r="B12" s="543"/>
      <c r="C12" s="672">
        <v>6.95</v>
      </c>
      <c r="D12" s="545">
        <v>7</v>
      </c>
      <c r="E12" s="545">
        <v>6</v>
      </c>
      <c r="F12" s="546">
        <v>6</v>
      </c>
      <c r="G12" s="673"/>
      <c r="H12" s="674"/>
      <c r="I12" s="675"/>
      <c r="J12" s="550"/>
      <c r="K12" s="551" t="s">
        <v>499</v>
      </c>
      <c r="L12" s="539"/>
      <c r="M12" s="676"/>
      <c r="N12" s="677"/>
      <c r="O12" s="677"/>
    </row>
    <row r="13" spans="1:16" x14ac:dyDescent="0.2">
      <c r="A13" s="555" t="s">
        <v>559</v>
      </c>
      <c r="B13" s="556" t="s">
        <v>560</v>
      </c>
      <c r="C13" s="557">
        <v>2133</v>
      </c>
      <c r="D13" s="532" t="s">
        <v>499</v>
      </c>
      <c r="E13" s="532" t="s">
        <v>499</v>
      </c>
      <c r="F13" s="979">
        <v>2155</v>
      </c>
      <c r="G13" s="559"/>
      <c r="H13" s="560"/>
      <c r="I13" s="559"/>
      <c r="J13" s="561" t="s">
        <v>499</v>
      </c>
      <c r="K13" s="562" t="s">
        <v>499</v>
      </c>
      <c r="L13" s="539"/>
      <c r="M13" s="671"/>
      <c r="N13" s="678"/>
      <c r="O13" s="678"/>
    </row>
    <row r="14" spans="1:16" x14ac:dyDescent="0.2">
      <c r="A14" s="564" t="s">
        <v>561</v>
      </c>
      <c r="B14" s="556" t="s">
        <v>562</v>
      </c>
      <c r="C14" s="557">
        <v>1882</v>
      </c>
      <c r="D14" s="565" t="s">
        <v>499</v>
      </c>
      <c r="E14" s="565" t="s">
        <v>499</v>
      </c>
      <c r="F14" s="610">
        <v>1906</v>
      </c>
      <c r="G14" s="559"/>
      <c r="H14" s="560"/>
      <c r="I14" s="559"/>
      <c r="J14" s="561" t="s">
        <v>499</v>
      </c>
      <c r="K14" s="562" t="s">
        <v>499</v>
      </c>
      <c r="L14" s="539"/>
      <c r="M14" s="679"/>
      <c r="N14" s="678"/>
      <c r="O14" s="678"/>
    </row>
    <row r="15" spans="1:16" x14ac:dyDescent="0.2">
      <c r="A15" s="564" t="s">
        <v>505</v>
      </c>
      <c r="B15" s="556" t="s">
        <v>506</v>
      </c>
      <c r="C15" s="557"/>
      <c r="D15" s="565" t="s">
        <v>499</v>
      </c>
      <c r="E15" s="565" t="s">
        <v>499</v>
      </c>
      <c r="F15" s="610"/>
      <c r="G15" s="559"/>
      <c r="H15" s="560"/>
      <c r="I15" s="559"/>
      <c r="J15" s="561" t="s">
        <v>499</v>
      </c>
      <c r="K15" s="562" t="s">
        <v>499</v>
      </c>
      <c r="L15" s="539"/>
      <c r="M15" s="679"/>
      <c r="N15" s="678"/>
      <c r="O15" s="678"/>
    </row>
    <row r="16" spans="1:16" x14ac:dyDescent="0.2">
      <c r="A16" s="564" t="s">
        <v>507</v>
      </c>
      <c r="B16" s="556" t="s">
        <v>499</v>
      </c>
      <c r="C16" s="557">
        <v>406</v>
      </c>
      <c r="D16" s="565" t="s">
        <v>499</v>
      </c>
      <c r="E16" s="565" t="s">
        <v>499</v>
      </c>
      <c r="F16" s="610">
        <v>828</v>
      </c>
      <c r="G16" s="559"/>
      <c r="H16" s="560"/>
      <c r="I16" s="559"/>
      <c r="J16" s="561" t="s">
        <v>499</v>
      </c>
      <c r="K16" s="562" t="s">
        <v>499</v>
      </c>
      <c r="L16" s="539"/>
      <c r="M16" s="679"/>
      <c r="N16" s="678"/>
      <c r="O16" s="678"/>
    </row>
    <row r="17" spans="1:15" ht="13.5" thickBot="1" x14ac:dyDescent="0.25">
      <c r="A17" s="529" t="s">
        <v>508</v>
      </c>
      <c r="B17" s="568" t="s">
        <v>509</v>
      </c>
      <c r="C17" s="569">
        <v>574</v>
      </c>
      <c r="D17" s="570" t="s">
        <v>499</v>
      </c>
      <c r="E17" s="570" t="s">
        <v>499</v>
      </c>
      <c r="F17" s="980">
        <v>1024</v>
      </c>
      <c r="G17" s="628"/>
      <c r="H17" s="573"/>
      <c r="I17" s="574"/>
      <c r="J17" s="575" t="s">
        <v>499</v>
      </c>
      <c r="K17" s="538" t="s">
        <v>499</v>
      </c>
      <c r="L17" s="539"/>
      <c r="M17" s="680"/>
      <c r="N17" s="681"/>
      <c r="O17" s="681"/>
    </row>
    <row r="18" spans="1:15" ht="15" thickBot="1" x14ac:dyDescent="0.25">
      <c r="A18" s="576" t="s">
        <v>510</v>
      </c>
      <c r="B18" s="577"/>
      <c r="C18" s="578"/>
      <c r="D18" s="579" t="s">
        <v>499</v>
      </c>
      <c r="E18" s="579" t="s">
        <v>499</v>
      </c>
      <c r="F18" s="580">
        <f>F13-F14+F15+F16+F17</f>
        <v>2101</v>
      </c>
      <c r="G18" s="682"/>
      <c r="H18" s="683"/>
      <c r="I18" s="684"/>
      <c r="J18" s="584" t="s">
        <v>499</v>
      </c>
      <c r="K18" s="585" t="s">
        <v>499</v>
      </c>
      <c r="L18" s="539"/>
      <c r="M18" s="685"/>
      <c r="N18" s="686"/>
      <c r="O18" s="686"/>
    </row>
    <row r="19" spans="1:15" x14ac:dyDescent="0.2">
      <c r="A19" s="529" t="s">
        <v>511</v>
      </c>
      <c r="B19" s="568">
        <v>401</v>
      </c>
      <c r="C19" s="569">
        <v>251</v>
      </c>
      <c r="D19" s="532" t="s">
        <v>499</v>
      </c>
      <c r="E19" s="532" t="s">
        <v>499</v>
      </c>
      <c r="F19" s="980">
        <v>249</v>
      </c>
      <c r="G19" s="628"/>
      <c r="H19" s="587"/>
      <c r="I19" s="588"/>
      <c r="J19" s="575" t="s">
        <v>499</v>
      </c>
      <c r="K19" s="538" t="s">
        <v>499</v>
      </c>
      <c r="L19" s="539"/>
      <c r="M19" s="687"/>
      <c r="N19" s="681"/>
      <c r="O19" s="681"/>
    </row>
    <row r="20" spans="1:15" x14ac:dyDescent="0.2">
      <c r="A20" s="564" t="s">
        <v>512</v>
      </c>
      <c r="B20" s="556" t="s">
        <v>513</v>
      </c>
      <c r="C20" s="557">
        <v>298</v>
      </c>
      <c r="D20" s="565" t="s">
        <v>499</v>
      </c>
      <c r="E20" s="565" t="s">
        <v>499</v>
      </c>
      <c r="F20" s="610">
        <v>309</v>
      </c>
      <c r="G20" s="559"/>
      <c r="H20" s="560"/>
      <c r="I20" s="559"/>
      <c r="J20" s="561" t="s">
        <v>499</v>
      </c>
      <c r="K20" s="562" t="s">
        <v>499</v>
      </c>
      <c r="L20" s="539"/>
      <c r="M20" s="679"/>
      <c r="N20" s="678"/>
      <c r="O20" s="678"/>
    </row>
    <row r="21" spans="1:15" x14ac:dyDescent="0.2">
      <c r="A21" s="564" t="s">
        <v>514</v>
      </c>
      <c r="B21" s="556" t="s">
        <v>499</v>
      </c>
      <c r="C21" s="557">
        <v>293</v>
      </c>
      <c r="D21" s="565" t="s">
        <v>499</v>
      </c>
      <c r="E21" s="565" t="s">
        <v>499</v>
      </c>
      <c r="F21" s="610">
        <v>293</v>
      </c>
      <c r="G21" s="559"/>
      <c r="H21" s="560"/>
      <c r="I21" s="559"/>
      <c r="J21" s="561" t="s">
        <v>499</v>
      </c>
      <c r="K21" s="562" t="s">
        <v>499</v>
      </c>
      <c r="L21" s="539"/>
      <c r="M21" s="679"/>
      <c r="N21" s="678"/>
      <c r="O21" s="678"/>
    </row>
    <row r="22" spans="1:15" x14ac:dyDescent="0.2">
      <c r="A22" s="564" t="s">
        <v>515</v>
      </c>
      <c r="B22" s="556" t="s">
        <v>499</v>
      </c>
      <c r="C22" s="557">
        <v>317</v>
      </c>
      <c r="D22" s="565" t="s">
        <v>499</v>
      </c>
      <c r="E22" s="565" t="s">
        <v>499</v>
      </c>
      <c r="F22" s="610">
        <v>1121</v>
      </c>
      <c r="G22" s="559"/>
      <c r="H22" s="560"/>
      <c r="I22" s="559"/>
      <c r="J22" s="561" t="s">
        <v>499</v>
      </c>
      <c r="K22" s="562" t="s">
        <v>499</v>
      </c>
      <c r="L22" s="539"/>
      <c r="M22" s="679"/>
      <c r="N22" s="678"/>
      <c r="O22" s="678"/>
    </row>
    <row r="23" spans="1:15" ht="13.5" thickBot="1" x14ac:dyDescent="0.25">
      <c r="A23" s="542" t="s">
        <v>516</v>
      </c>
      <c r="B23" s="589" t="s">
        <v>499</v>
      </c>
      <c r="C23" s="557"/>
      <c r="D23" s="570" t="s">
        <v>499</v>
      </c>
      <c r="E23" s="570" t="s">
        <v>499</v>
      </c>
      <c r="F23" s="981"/>
      <c r="G23" s="574"/>
      <c r="H23" s="573"/>
      <c r="I23" s="574"/>
      <c r="J23" s="592" t="s">
        <v>499</v>
      </c>
      <c r="K23" s="593" t="s">
        <v>499</v>
      </c>
      <c r="L23" s="539"/>
      <c r="M23" s="676"/>
      <c r="N23" s="688"/>
      <c r="O23" s="688"/>
    </row>
    <row r="24" spans="1:15" ht="15.75" thickBot="1" x14ac:dyDescent="0.3">
      <c r="A24" s="555" t="s">
        <v>517</v>
      </c>
      <c r="B24" s="595" t="s">
        <v>499</v>
      </c>
      <c r="C24" s="689">
        <v>3357</v>
      </c>
      <c r="D24" s="690"/>
      <c r="E24" s="690"/>
      <c r="F24" s="691">
        <v>885</v>
      </c>
      <c r="G24" s="692"/>
      <c r="H24" s="642"/>
      <c r="I24" s="693"/>
      <c r="J24" s="694">
        <f t="shared" ref="J24:J47" si="0">SUM(F24:I24)</f>
        <v>885</v>
      </c>
      <c r="K24" s="601" t="e">
        <f t="shared" ref="K24:K47" si="1">(J24/E24)*100</f>
        <v>#DIV/0!</v>
      </c>
      <c r="L24" s="539"/>
      <c r="M24" s="671"/>
      <c r="N24" s="695"/>
      <c r="O24" s="696"/>
    </row>
    <row r="25" spans="1:15" ht="15.75" thickBot="1" x14ac:dyDescent="0.3">
      <c r="A25" s="564" t="s">
        <v>518</v>
      </c>
      <c r="B25" s="604" t="s">
        <v>499</v>
      </c>
      <c r="C25" s="697"/>
      <c r="D25" s="698"/>
      <c r="E25" s="698"/>
      <c r="F25" s="699"/>
      <c r="G25" s="559"/>
      <c r="H25" s="560"/>
      <c r="I25" s="700"/>
      <c r="J25" s="694">
        <f t="shared" si="0"/>
        <v>0</v>
      </c>
      <c r="K25" s="601" t="e">
        <f t="shared" si="1"/>
        <v>#DIV/0!</v>
      </c>
      <c r="L25" s="539"/>
      <c r="M25" s="679"/>
      <c r="N25" s="701"/>
      <c r="O25" s="702"/>
    </row>
    <row r="26" spans="1:15" ht="15.75" thickBot="1" x14ac:dyDescent="0.3">
      <c r="A26" s="542" t="s">
        <v>519</v>
      </c>
      <c r="B26" s="611">
        <v>672</v>
      </c>
      <c r="C26" s="703">
        <v>730</v>
      </c>
      <c r="D26" s="704"/>
      <c r="E26" s="704"/>
      <c r="F26" s="705">
        <v>190</v>
      </c>
      <c r="G26" s="706"/>
      <c r="H26" s="594"/>
      <c r="I26" s="707"/>
      <c r="J26" s="694">
        <f t="shared" si="0"/>
        <v>190</v>
      </c>
      <c r="K26" s="601" t="e">
        <f t="shared" si="1"/>
        <v>#DIV/0!</v>
      </c>
      <c r="L26" s="539"/>
      <c r="M26" s="680"/>
      <c r="N26" s="708"/>
      <c r="O26" s="709"/>
    </row>
    <row r="27" spans="1:15" ht="15.75" thickBot="1" x14ac:dyDescent="0.3">
      <c r="A27" s="555" t="s">
        <v>520</v>
      </c>
      <c r="B27" s="595">
        <v>501</v>
      </c>
      <c r="C27" s="557">
        <v>262</v>
      </c>
      <c r="D27" s="710">
        <v>346</v>
      </c>
      <c r="E27" s="710">
        <v>316</v>
      </c>
      <c r="F27" s="711">
        <v>70</v>
      </c>
      <c r="G27" s="588"/>
      <c r="H27" s="587"/>
      <c r="I27" s="588"/>
      <c r="J27" s="694">
        <f t="shared" si="0"/>
        <v>70</v>
      </c>
      <c r="K27" s="601">
        <f t="shared" si="1"/>
        <v>22.151898734177212</v>
      </c>
      <c r="L27" s="539"/>
      <c r="M27" s="687"/>
      <c r="N27" s="712"/>
      <c r="O27" s="713"/>
    </row>
    <row r="28" spans="1:15" ht="15.75" thickBot="1" x14ac:dyDescent="0.3">
      <c r="A28" s="564" t="s">
        <v>521</v>
      </c>
      <c r="B28" s="604">
        <v>502</v>
      </c>
      <c r="C28" s="557">
        <v>68</v>
      </c>
      <c r="D28" s="714">
        <v>77</v>
      </c>
      <c r="E28" s="714">
        <v>77</v>
      </c>
      <c r="F28" s="715">
        <v>24</v>
      </c>
      <c r="G28" s="559"/>
      <c r="H28" s="560"/>
      <c r="I28" s="559"/>
      <c r="J28" s="694">
        <f t="shared" si="0"/>
        <v>24</v>
      </c>
      <c r="K28" s="601">
        <f t="shared" si="1"/>
        <v>31.168831168831169</v>
      </c>
      <c r="L28" s="539"/>
      <c r="M28" s="679"/>
      <c r="N28" s="701"/>
      <c r="O28" s="702"/>
    </row>
    <row r="29" spans="1:15" ht="15.75" thickBot="1" x14ac:dyDescent="0.3">
      <c r="A29" s="564" t="s">
        <v>522</v>
      </c>
      <c r="B29" s="604">
        <v>504</v>
      </c>
      <c r="C29" s="557"/>
      <c r="D29" s="714"/>
      <c r="E29" s="714"/>
      <c r="F29" s="715"/>
      <c r="G29" s="559"/>
      <c r="H29" s="560"/>
      <c r="I29" s="559"/>
      <c r="J29" s="694">
        <f t="shared" si="0"/>
        <v>0</v>
      </c>
      <c r="K29" s="601" t="e">
        <f t="shared" si="1"/>
        <v>#DIV/0!</v>
      </c>
      <c r="L29" s="539"/>
      <c r="M29" s="679"/>
      <c r="N29" s="701"/>
      <c r="O29" s="702"/>
    </row>
    <row r="30" spans="1:15" ht="15.75" thickBot="1" x14ac:dyDescent="0.3">
      <c r="A30" s="564" t="s">
        <v>523</v>
      </c>
      <c r="B30" s="604">
        <v>511</v>
      </c>
      <c r="C30" s="557">
        <v>19</v>
      </c>
      <c r="D30" s="714">
        <v>85</v>
      </c>
      <c r="E30" s="714">
        <v>85</v>
      </c>
      <c r="F30" s="715">
        <v>7</v>
      </c>
      <c r="G30" s="559"/>
      <c r="H30" s="560"/>
      <c r="I30" s="559"/>
      <c r="J30" s="694">
        <f t="shared" si="0"/>
        <v>7</v>
      </c>
      <c r="K30" s="601">
        <f t="shared" si="1"/>
        <v>8.235294117647058</v>
      </c>
      <c r="L30" s="539"/>
      <c r="M30" s="679"/>
      <c r="N30" s="701"/>
      <c r="O30" s="702"/>
    </row>
    <row r="31" spans="1:15" ht="15.75" thickBot="1" x14ac:dyDescent="0.3">
      <c r="A31" s="564" t="s">
        <v>524</v>
      </c>
      <c r="B31" s="604">
        <v>518</v>
      </c>
      <c r="C31" s="557">
        <v>237</v>
      </c>
      <c r="D31" s="714">
        <v>260</v>
      </c>
      <c r="E31" s="714">
        <v>268</v>
      </c>
      <c r="F31" s="715">
        <v>59</v>
      </c>
      <c r="G31" s="559"/>
      <c r="H31" s="560"/>
      <c r="I31" s="559"/>
      <c r="J31" s="694">
        <f t="shared" si="0"/>
        <v>59</v>
      </c>
      <c r="K31" s="601">
        <f t="shared" si="1"/>
        <v>22.014925373134329</v>
      </c>
      <c r="L31" s="539"/>
      <c r="M31" s="679"/>
      <c r="N31" s="701"/>
      <c r="O31" s="702"/>
    </row>
    <row r="32" spans="1:15" ht="15.75" thickBot="1" x14ac:dyDescent="0.3">
      <c r="A32" s="564" t="s">
        <v>525</v>
      </c>
      <c r="B32" s="604">
        <v>521</v>
      </c>
      <c r="C32" s="557">
        <v>2043</v>
      </c>
      <c r="D32" s="714">
        <v>1990</v>
      </c>
      <c r="E32" s="714">
        <v>2094</v>
      </c>
      <c r="F32" s="715">
        <v>506</v>
      </c>
      <c r="G32" s="559"/>
      <c r="H32" s="560"/>
      <c r="I32" s="559"/>
      <c r="J32" s="694">
        <f t="shared" si="0"/>
        <v>506</v>
      </c>
      <c r="K32" s="601">
        <f t="shared" si="1"/>
        <v>24.164278892072588</v>
      </c>
      <c r="L32" s="539"/>
      <c r="M32" s="679"/>
      <c r="N32" s="701"/>
      <c r="O32" s="702"/>
    </row>
    <row r="33" spans="1:15" ht="15.75" thickBot="1" x14ac:dyDescent="0.3">
      <c r="A33" s="564" t="s">
        <v>526</v>
      </c>
      <c r="B33" s="604" t="s">
        <v>527</v>
      </c>
      <c r="C33" s="557">
        <v>785</v>
      </c>
      <c r="D33" s="714">
        <v>774</v>
      </c>
      <c r="E33" s="714">
        <v>748</v>
      </c>
      <c r="F33" s="715">
        <v>194</v>
      </c>
      <c r="G33" s="559"/>
      <c r="H33" s="560"/>
      <c r="I33" s="559"/>
      <c r="J33" s="694">
        <f t="shared" si="0"/>
        <v>194</v>
      </c>
      <c r="K33" s="601">
        <f t="shared" si="1"/>
        <v>25.935828877005346</v>
      </c>
      <c r="L33" s="539"/>
      <c r="M33" s="679"/>
      <c r="N33" s="701"/>
      <c r="O33" s="702"/>
    </row>
    <row r="34" spans="1:15" ht="15.75" thickBot="1" x14ac:dyDescent="0.3">
      <c r="A34" s="564" t="s">
        <v>528</v>
      </c>
      <c r="B34" s="604">
        <v>557</v>
      </c>
      <c r="C34" s="557"/>
      <c r="D34" s="714"/>
      <c r="E34" s="714"/>
      <c r="F34" s="715"/>
      <c r="G34" s="559"/>
      <c r="H34" s="560"/>
      <c r="I34" s="559"/>
      <c r="J34" s="694">
        <f t="shared" si="0"/>
        <v>0</v>
      </c>
      <c r="K34" s="601" t="e">
        <f t="shared" si="1"/>
        <v>#DIV/0!</v>
      </c>
      <c r="L34" s="539"/>
      <c r="M34" s="679"/>
      <c r="N34" s="701"/>
      <c r="O34" s="702"/>
    </row>
    <row r="35" spans="1:15" ht="15.75" thickBot="1" x14ac:dyDescent="0.3">
      <c r="A35" s="564" t="s">
        <v>529</v>
      </c>
      <c r="B35" s="604">
        <v>551</v>
      </c>
      <c r="C35" s="557">
        <v>15</v>
      </c>
      <c r="D35" s="714">
        <v>9</v>
      </c>
      <c r="E35" s="714">
        <v>9</v>
      </c>
      <c r="F35" s="715">
        <v>2</v>
      </c>
      <c r="G35" s="559"/>
      <c r="H35" s="560"/>
      <c r="I35" s="559"/>
      <c r="J35" s="694">
        <f t="shared" si="0"/>
        <v>2</v>
      </c>
      <c r="K35" s="601">
        <f t="shared" si="1"/>
        <v>22.222222222222221</v>
      </c>
      <c r="L35" s="539"/>
      <c r="M35" s="679"/>
      <c r="N35" s="701"/>
      <c r="O35" s="702"/>
    </row>
    <row r="36" spans="1:15" ht="15.75" thickBot="1" x14ac:dyDescent="0.3">
      <c r="A36" s="529" t="s">
        <v>530</v>
      </c>
      <c r="B36" s="624" t="s">
        <v>531</v>
      </c>
      <c r="C36" s="625">
        <v>80</v>
      </c>
      <c r="D36" s="716">
        <v>36</v>
      </c>
      <c r="E36" s="716">
        <v>28</v>
      </c>
      <c r="F36" s="717">
        <v>5</v>
      </c>
      <c r="G36" s="628"/>
      <c r="H36" s="573"/>
      <c r="I36" s="559"/>
      <c r="J36" s="694">
        <f t="shared" si="0"/>
        <v>5</v>
      </c>
      <c r="K36" s="601">
        <f t="shared" si="1"/>
        <v>17.857142857142858</v>
      </c>
      <c r="L36" s="539"/>
      <c r="M36" s="676"/>
      <c r="N36" s="718"/>
      <c r="O36" s="719"/>
    </row>
    <row r="37" spans="1:15" ht="15.75" thickBot="1" x14ac:dyDescent="0.3">
      <c r="A37" s="632" t="s">
        <v>532</v>
      </c>
      <c r="B37" s="633"/>
      <c r="C37" s="720">
        <f t="shared" ref="C37:I37" si="2">SUM(C27:C36)</f>
        <v>3509</v>
      </c>
      <c r="D37" s="721">
        <f t="shared" si="2"/>
        <v>3577</v>
      </c>
      <c r="E37" s="721">
        <f t="shared" si="2"/>
        <v>3625</v>
      </c>
      <c r="F37" s="639">
        <f t="shared" si="2"/>
        <v>867</v>
      </c>
      <c r="G37" s="722">
        <f t="shared" si="2"/>
        <v>0</v>
      </c>
      <c r="H37" s="639">
        <f t="shared" si="2"/>
        <v>0</v>
      </c>
      <c r="I37" s="723">
        <f t="shared" si="2"/>
        <v>0</v>
      </c>
      <c r="J37" s="694">
        <f t="shared" si="0"/>
        <v>867</v>
      </c>
      <c r="K37" s="601">
        <f t="shared" si="1"/>
        <v>23.917241379310344</v>
      </c>
      <c r="L37" s="539"/>
      <c r="M37" s="638">
        <f>SUM(M27:M36)</f>
        <v>0</v>
      </c>
      <c r="N37" s="644">
        <f>SUM(N27:N36)</f>
        <v>0</v>
      </c>
      <c r="O37" s="638">
        <f>SUM(O27:O36)</f>
        <v>0</v>
      </c>
    </row>
    <row r="38" spans="1:15" ht="15.75" thickBot="1" x14ac:dyDescent="0.3">
      <c r="A38" s="555" t="s">
        <v>533</v>
      </c>
      <c r="B38" s="595">
        <v>601</v>
      </c>
      <c r="C38" s="641"/>
      <c r="D38" s="710"/>
      <c r="E38" s="710"/>
      <c r="F38" s="725"/>
      <c r="G38" s="588"/>
      <c r="H38" s="587"/>
      <c r="I38" s="559"/>
      <c r="J38" s="694">
        <f t="shared" si="0"/>
        <v>0</v>
      </c>
      <c r="K38" s="601" t="e">
        <f t="shared" si="1"/>
        <v>#DIV/0!</v>
      </c>
      <c r="L38" s="539"/>
      <c r="M38" s="687"/>
      <c r="N38" s="712"/>
      <c r="O38" s="713"/>
    </row>
    <row r="39" spans="1:15" ht="15.75" thickBot="1" x14ac:dyDescent="0.3">
      <c r="A39" s="564" t="s">
        <v>534</v>
      </c>
      <c r="B39" s="604">
        <v>602</v>
      </c>
      <c r="C39" s="557">
        <v>185</v>
      </c>
      <c r="D39" s="714">
        <v>160</v>
      </c>
      <c r="E39" s="714">
        <v>160</v>
      </c>
      <c r="F39" s="715">
        <v>37</v>
      </c>
      <c r="G39" s="559"/>
      <c r="H39" s="560"/>
      <c r="I39" s="559"/>
      <c r="J39" s="694">
        <f t="shared" si="0"/>
        <v>37</v>
      </c>
      <c r="K39" s="601">
        <f t="shared" si="1"/>
        <v>23.125</v>
      </c>
      <c r="L39" s="539"/>
      <c r="M39" s="679"/>
      <c r="N39" s="701"/>
      <c r="O39" s="702"/>
    </row>
    <row r="40" spans="1:15" ht="15.75" thickBot="1" x14ac:dyDescent="0.3">
      <c r="A40" s="564" t="s">
        <v>535</v>
      </c>
      <c r="B40" s="604">
        <v>604</v>
      </c>
      <c r="C40" s="557"/>
      <c r="D40" s="714"/>
      <c r="E40" s="714"/>
      <c r="F40" s="715"/>
      <c r="G40" s="559"/>
      <c r="H40" s="560"/>
      <c r="I40" s="559"/>
      <c r="J40" s="694">
        <f t="shared" si="0"/>
        <v>0</v>
      </c>
      <c r="K40" s="601" t="e">
        <f t="shared" si="1"/>
        <v>#DIV/0!</v>
      </c>
      <c r="L40" s="539"/>
      <c r="M40" s="679"/>
      <c r="N40" s="701"/>
      <c r="O40" s="702"/>
    </row>
    <row r="41" spans="1:15" ht="15.75" thickBot="1" x14ac:dyDescent="0.3">
      <c r="A41" s="564" t="s">
        <v>536</v>
      </c>
      <c r="B41" s="604" t="s">
        <v>537</v>
      </c>
      <c r="C41" s="557">
        <v>3357</v>
      </c>
      <c r="D41" s="714">
        <v>3397</v>
      </c>
      <c r="E41" s="714">
        <v>3445</v>
      </c>
      <c r="F41" s="715">
        <v>886</v>
      </c>
      <c r="G41" s="559"/>
      <c r="H41" s="560"/>
      <c r="I41" s="559"/>
      <c r="J41" s="694">
        <f t="shared" si="0"/>
        <v>886</v>
      </c>
      <c r="K41" s="601">
        <f t="shared" si="1"/>
        <v>25.718432510885343</v>
      </c>
      <c r="L41" s="539"/>
      <c r="M41" s="679"/>
      <c r="N41" s="701"/>
      <c r="O41" s="702"/>
    </row>
    <row r="42" spans="1:15" ht="15.75" thickBot="1" x14ac:dyDescent="0.3">
      <c r="A42" s="529" t="s">
        <v>538</v>
      </c>
      <c r="B42" s="624" t="s">
        <v>539</v>
      </c>
      <c r="C42" s="569">
        <v>37</v>
      </c>
      <c r="D42" s="716">
        <v>20</v>
      </c>
      <c r="E42" s="716">
        <v>20</v>
      </c>
      <c r="F42" s="717">
        <v>3</v>
      </c>
      <c r="G42" s="628"/>
      <c r="H42" s="573"/>
      <c r="I42" s="559"/>
      <c r="J42" s="694">
        <f t="shared" si="0"/>
        <v>3</v>
      </c>
      <c r="K42" s="601">
        <f t="shared" si="1"/>
        <v>15</v>
      </c>
      <c r="L42" s="539"/>
      <c r="M42" s="676"/>
      <c r="N42" s="718"/>
      <c r="O42" s="719"/>
    </row>
    <row r="43" spans="1:15" ht="15.75" thickBot="1" x14ac:dyDescent="0.3">
      <c r="A43" s="632" t="s">
        <v>540</v>
      </c>
      <c r="B43" s="633" t="s">
        <v>499</v>
      </c>
      <c r="C43" s="720">
        <f t="shared" ref="C43:I43" si="3">SUM(C38:C42)</f>
        <v>3579</v>
      </c>
      <c r="D43" s="721">
        <f t="shared" si="3"/>
        <v>3577</v>
      </c>
      <c r="E43" s="721">
        <f t="shared" si="3"/>
        <v>3625</v>
      </c>
      <c r="F43" s="639">
        <f t="shared" si="3"/>
        <v>926</v>
      </c>
      <c r="G43" s="722">
        <f t="shared" si="3"/>
        <v>0</v>
      </c>
      <c r="H43" s="639">
        <f t="shared" si="3"/>
        <v>0</v>
      </c>
      <c r="I43" s="723">
        <f t="shared" si="3"/>
        <v>0</v>
      </c>
      <c r="J43" s="694">
        <f t="shared" si="0"/>
        <v>926</v>
      </c>
      <c r="K43" s="601">
        <f t="shared" si="1"/>
        <v>25.544827586206896</v>
      </c>
      <c r="L43" s="539"/>
      <c r="M43" s="638">
        <f>SUM(M38:M42)</f>
        <v>0</v>
      </c>
      <c r="N43" s="644">
        <f>SUM(N38:N42)</f>
        <v>0</v>
      </c>
      <c r="O43" s="638">
        <f>SUM(O38:O42)</f>
        <v>0</v>
      </c>
    </row>
    <row r="44" spans="1:15" ht="16.899999999999999" customHeight="1" thickBot="1" x14ac:dyDescent="0.3">
      <c r="A44" s="529"/>
      <c r="B44" s="645"/>
      <c r="C44" s="646"/>
      <c r="D44" s="726"/>
      <c r="E44" s="726"/>
      <c r="F44" s="648"/>
      <c r="G44" s="649"/>
      <c r="H44" s="650">
        <f>N44-G44</f>
        <v>0</v>
      </c>
      <c r="I44" s="649"/>
      <c r="J44" s="694">
        <f t="shared" si="0"/>
        <v>0</v>
      </c>
      <c r="K44" s="601" t="e">
        <f t="shared" si="1"/>
        <v>#DIV/0!</v>
      </c>
      <c r="L44" s="539"/>
      <c r="M44" s="727"/>
      <c r="N44" s="728"/>
      <c r="O44" s="728"/>
    </row>
    <row r="45" spans="1:15" ht="15.75" thickBot="1" x14ac:dyDescent="0.3">
      <c r="A45" s="654" t="s">
        <v>541</v>
      </c>
      <c r="B45" s="633" t="s">
        <v>499</v>
      </c>
      <c r="C45" s="639">
        <f t="shared" ref="C45:I45" si="4">C43-C41</f>
        <v>222</v>
      </c>
      <c r="D45" s="720">
        <f t="shared" si="4"/>
        <v>180</v>
      </c>
      <c r="E45" s="720">
        <f t="shared" si="4"/>
        <v>180</v>
      </c>
      <c r="F45" s="639">
        <f t="shared" si="4"/>
        <v>40</v>
      </c>
      <c r="G45" s="722">
        <f t="shared" si="4"/>
        <v>0</v>
      </c>
      <c r="H45" s="639">
        <f t="shared" si="4"/>
        <v>0</v>
      </c>
      <c r="I45" s="640">
        <f t="shared" si="4"/>
        <v>0</v>
      </c>
      <c r="J45" s="694">
        <f t="shared" si="0"/>
        <v>40</v>
      </c>
      <c r="K45" s="601">
        <f t="shared" si="1"/>
        <v>22.222222222222221</v>
      </c>
      <c r="L45" s="539"/>
      <c r="M45" s="638">
        <f>M43-M41</f>
        <v>0</v>
      </c>
      <c r="N45" s="644">
        <f>N43-N41</f>
        <v>0</v>
      </c>
      <c r="O45" s="638">
        <f>O43-O41</f>
        <v>0</v>
      </c>
    </row>
    <row r="46" spans="1:15" ht="15.75" thickBot="1" x14ac:dyDescent="0.3">
      <c r="A46" s="632" t="s">
        <v>542</v>
      </c>
      <c r="B46" s="633" t="s">
        <v>499</v>
      </c>
      <c r="C46" s="639">
        <f t="shared" ref="C46:I46" si="5">C43-C37</f>
        <v>70</v>
      </c>
      <c r="D46" s="720">
        <f t="shared" si="5"/>
        <v>0</v>
      </c>
      <c r="E46" s="720">
        <f t="shared" si="5"/>
        <v>0</v>
      </c>
      <c r="F46" s="639">
        <f t="shared" si="5"/>
        <v>59</v>
      </c>
      <c r="G46" s="722">
        <f t="shared" si="5"/>
        <v>0</v>
      </c>
      <c r="H46" s="639">
        <f t="shared" si="5"/>
        <v>0</v>
      </c>
      <c r="I46" s="640">
        <f t="shared" si="5"/>
        <v>0</v>
      </c>
      <c r="J46" s="694">
        <f t="shared" si="0"/>
        <v>59</v>
      </c>
      <c r="K46" s="601" t="e">
        <f t="shared" si="1"/>
        <v>#DIV/0!</v>
      </c>
      <c r="L46" s="539"/>
      <c r="M46" s="638">
        <f>M43-M37</f>
        <v>0</v>
      </c>
      <c r="N46" s="644">
        <f>N43-N37</f>
        <v>0</v>
      </c>
      <c r="O46" s="638">
        <f>O43-O37</f>
        <v>0</v>
      </c>
    </row>
    <row r="47" spans="1:15" ht="15.75" thickBot="1" x14ac:dyDescent="0.3">
      <c r="A47" s="655" t="s">
        <v>543</v>
      </c>
      <c r="B47" s="656" t="s">
        <v>499</v>
      </c>
      <c r="C47" s="639">
        <f t="shared" ref="C47:I47" si="6">C46-C41</f>
        <v>-3287</v>
      </c>
      <c r="D47" s="720">
        <f t="shared" si="6"/>
        <v>-3397</v>
      </c>
      <c r="E47" s="720">
        <f t="shared" si="6"/>
        <v>-3445</v>
      </c>
      <c r="F47" s="639">
        <f t="shared" si="6"/>
        <v>-827</v>
      </c>
      <c r="G47" s="722">
        <f t="shared" si="6"/>
        <v>0</v>
      </c>
      <c r="H47" s="639">
        <f t="shared" si="6"/>
        <v>0</v>
      </c>
      <c r="I47" s="640">
        <f t="shared" si="6"/>
        <v>0</v>
      </c>
      <c r="J47" s="694">
        <f t="shared" si="0"/>
        <v>-827</v>
      </c>
      <c r="K47" s="638">
        <f t="shared" si="1"/>
        <v>24.00580551523948</v>
      </c>
      <c r="L47" s="539"/>
      <c r="M47" s="638">
        <f>M46-M41</f>
        <v>0</v>
      </c>
      <c r="N47" s="644">
        <f>N46-N41</f>
        <v>0</v>
      </c>
      <c r="O47" s="638">
        <f>O46-O41</f>
        <v>0</v>
      </c>
    </row>
    <row r="50" spans="1:10" ht="14.25" x14ac:dyDescent="0.2">
      <c r="A50" s="657" t="s">
        <v>544</v>
      </c>
    </row>
    <row r="51" spans="1:10" ht="14.25" x14ac:dyDescent="0.2">
      <c r="A51" s="660" t="s">
        <v>545</v>
      </c>
    </row>
    <row r="52" spans="1:10" ht="14.25" x14ac:dyDescent="0.2">
      <c r="A52" s="661" t="s">
        <v>546</v>
      </c>
    </row>
    <row r="53" spans="1:10" s="663" customFormat="1" ht="14.25" x14ac:dyDescent="0.2">
      <c r="A53" s="661" t="s">
        <v>547</v>
      </c>
      <c r="B53" s="662"/>
      <c r="E53" s="664"/>
      <c r="F53" s="664"/>
      <c r="G53" s="664"/>
      <c r="H53" s="664"/>
      <c r="I53" s="664"/>
      <c r="J53" s="664"/>
    </row>
    <row r="56" spans="1:10" x14ac:dyDescent="0.2">
      <c r="A56" s="665" t="s">
        <v>579</v>
      </c>
    </row>
    <row r="58" spans="1:10" x14ac:dyDescent="0.2">
      <c r="A58" s="665" t="s">
        <v>580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="98" zoomScaleNormal="98" workbookViewId="0">
      <selection activeCell="A21" sqref="A21"/>
    </sheetView>
  </sheetViews>
  <sheetFormatPr defaultColWidth="8.5703125" defaultRowHeight="12.75" x14ac:dyDescent="0.2"/>
  <cols>
    <col min="1" max="1" width="37.5703125" style="665" customWidth="1"/>
    <col min="2" max="2" width="7.42578125" style="658" customWidth="1"/>
    <col min="3" max="4" width="11.5703125" style="508" customWidth="1"/>
    <col min="5" max="5" width="11.5703125" style="659" customWidth="1"/>
    <col min="6" max="6" width="11.42578125" style="659" customWidth="1"/>
    <col min="7" max="7" width="9.85546875" style="659" customWidth="1"/>
    <col min="8" max="8" width="9.140625" style="659" customWidth="1"/>
    <col min="9" max="9" width="9.42578125" style="659" customWidth="1"/>
    <col min="10" max="10" width="9.140625" style="659" customWidth="1"/>
    <col min="11" max="11" width="12" style="508" customWidth="1"/>
    <col min="12" max="12" width="8.5703125" style="508"/>
    <col min="13" max="13" width="11.85546875" style="508" customWidth="1"/>
    <col min="14" max="14" width="12.5703125" style="508" customWidth="1"/>
    <col min="15" max="15" width="11.85546875" style="508" customWidth="1"/>
    <col min="16" max="16" width="12" style="508" customWidth="1"/>
    <col min="17" max="16384" width="8.5703125" style="508"/>
  </cols>
  <sheetData>
    <row r="1" spans="1:16" ht="32.1" customHeight="1" x14ac:dyDescent="0.2">
      <c r="A1" s="1393"/>
      <c r="B1" s="1394"/>
      <c r="C1" s="1394"/>
      <c r="D1" s="1394"/>
      <c r="E1" s="1394"/>
      <c r="F1" s="1394"/>
      <c r="G1" s="1394"/>
      <c r="H1" s="1394"/>
      <c r="I1" s="1394"/>
      <c r="J1" s="1394"/>
      <c r="K1" s="1394"/>
      <c r="L1" s="1394"/>
      <c r="M1" s="1394"/>
      <c r="N1" s="1394"/>
      <c r="O1" s="1394"/>
      <c r="P1" s="507"/>
    </row>
    <row r="2" spans="1:16" x14ac:dyDescent="0.2">
      <c r="A2" s="339"/>
      <c r="B2" s="339"/>
      <c r="C2" s="339"/>
      <c r="D2" s="339"/>
      <c r="E2" s="509"/>
      <c r="F2" s="509"/>
      <c r="G2" s="509"/>
      <c r="H2" s="509"/>
      <c r="I2" s="509"/>
      <c r="J2" s="509"/>
      <c r="K2" s="339"/>
      <c r="L2" s="339"/>
      <c r="M2" s="339"/>
      <c r="N2" s="339"/>
      <c r="O2" s="510"/>
    </row>
    <row r="3" spans="1:16" ht="18.75" x14ac:dyDescent="0.2">
      <c r="A3" s="343" t="s">
        <v>550</v>
      </c>
      <c r="B3" s="339"/>
      <c r="C3" s="339"/>
      <c r="D3" s="339"/>
      <c r="E3" s="509"/>
      <c r="F3" s="511"/>
      <c r="G3" s="511"/>
      <c r="H3" s="509"/>
      <c r="I3" s="509"/>
      <c r="J3" s="509"/>
      <c r="K3" s="339"/>
      <c r="L3" s="339"/>
      <c r="M3" s="339"/>
      <c r="N3" s="339"/>
      <c r="O3" s="339"/>
    </row>
    <row r="4" spans="1:16" ht="21.75" customHeight="1" x14ac:dyDescent="0.2">
      <c r="A4" s="345"/>
      <c r="B4" s="339"/>
      <c r="C4" s="339"/>
      <c r="D4" s="339"/>
      <c r="E4" s="509"/>
      <c r="F4" s="511"/>
      <c r="G4" s="511"/>
      <c r="H4" s="509"/>
      <c r="I4" s="509"/>
      <c r="J4" s="509"/>
      <c r="K4" s="339"/>
      <c r="L4" s="339"/>
      <c r="M4" s="339"/>
      <c r="N4" s="339"/>
      <c r="O4" s="339"/>
    </row>
    <row r="5" spans="1:16" x14ac:dyDescent="0.2">
      <c r="A5" s="346"/>
      <c r="B5" s="339"/>
      <c r="C5" s="339"/>
      <c r="D5" s="339"/>
      <c r="E5" s="509"/>
      <c r="F5" s="511"/>
      <c r="G5" s="511"/>
      <c r="H5" s="509"/>
      <c r="I5" s="509"/>
      <c r="J5" s="509"/>
      <c r="K5" s="339"/>
      <c r="L5" s="339"/>
      <c r="M5" s="339"/>
      <c r="N5" s="339"/>
      <c r="O5" s="339"/>
    </row>
    <row r="6" spans="1:16" ht="6" customHeight="1" x14ac:dyDescent="0.2">
      <c r="A6" s="339"/>
      <c r="B6" s="512"/>
      <c r="C6" s="512"/>
      <c r="D6" s="339"/>
      <c r="E6" s="509"/>
      <c r="F6" s="511"/>
      <c r="G6" s="511"/>
      <c r="H6" s="509"/>
      <c r="I6" s="509"/>
      <c r="J6" s="509"/>
      <c r="K6" s="339"/>
      <c r="L6" s="339"/>
      <c r="M6" s="339"/>
      <c r="N6" s="339"/>
      <c r="O6" s="339"/>
    </row>
    <row r="7" spans="1:16" ht="24.75" customHeight="1" x14ac:dyDescent="0.2">
      <c r="A7" s="349" t="s">
        <v>477</v>
      </c>
      <c r="B7" s="513"/>
      <c r="C7" s="1415" t="s">
        <v>581</v>
      </c>
      <c r="D7" s="1416"/>
      <c r="E7" s="1416"/>
      <c r="F7" s="1416"/>
      <c r="G7" s="1417"/>
      <c r="H7" s="1417"/>
      <c r="I7" s="1417"/>
      <c r="J7" s="1417"/>
      <c r="K7" s="1417"/>
      <c r="L7" s="1417"/>
      <c r="M7" s="1417"/>
      <c r="N7" s="1417"/>
      <c r="O7" s="1418"/>
    </row>
    <row r="8" spans="1:16" ht="23.25" customHeight="1" thickBot="1" x14ac:dyDescent="0.25">
      <c r="A8" s="346" t="s">
        <v>479</v>
      </c>
      <c r="B8" s="339"/>
      <c r="C8" s="339"/>
      <c r="D8" s="339"/>
      <c r="E8" s="509"/>
      <c r="F8" s="511"/>
      <c r="G8" s="511"/>
      <c r="H8" s="509"/>
      <c r="I8" s="509"/>
      <c r="J8" s="509"/>
      <c r="K8" s="339"/>
      <c r="L8" s="339"/>
      <c r="M8" s="339"/>
      <c r="N8" s="339"/>
      <c r="O8" s="339"/>
    </row>
    <row r="9" spans="1:16" ht="13.5" thickBot="1" x14ac:dyDescent="0.25">
      <c r="A9" s="1386" t="s">
        <v>13</v>
      </c>
      <c r="B9" s="1388" t="s">
        <v>480</v>
      </c>
      <c r="C9" s="514" t="s">
        <v>0</v>
      </c>
      <c r="D9" s="515" t="s">
        <v>481</v>
      </c>
      <c r="E9" s="516" t="s">
        <v>482</v>
      </c>
      <c r="F9" s="1398" t="s">
        <v>483</v>
      </c>
      <c r="G9" s="1399"/>
      <c r="H9" s="1399"/>
      <c r="I9" s="1400"/>
      <c r="J9" s="517" t="s">
        <v>552</v>
      </c>
      <c r="K9" s="518" t="s">
        <v>485</v>
      </c>
      <c r="M9" s="519" t="s">
        <v>486</v>
      </c>
      <c r="N9" s="519" t="s">
        <v>487</v>
      </c>
      <c r="O9" s="519" t="s">
        <v>486</v>
      </c>
    </row>
    <row r="10" spans="1:16" ht="13.5" thickBot="1" x14ac:dyDescent="0.25">
      <c r="A10" s="1396"/>
      <c r="B10" s="1397"/>
      <c r="C10" s="520" t="s">
        <v>553</v>
      </c>
      <c r="D10" s="521">
        <v>2019</v>
      </c>
      <c r="E10" s="522">
        <v>2019</v>
      </c>
      <c r="F10" s="523" t="s">
        <v>489</v>
      </c>
      <c r="G10" s="666" t="s">
        <v>490</v>
      </c>
      <c r="H10" s="666" t="s">
        <v>491</v>
      </c>
      <c r="I10" s="667" t="s">
        <v>492</v>
      </c>
      <c r="J10" s="525" t="s">
        <v>493</v>
      </c>
      <c r="K10" s="526" t="s">
        <v>494</v>
      </c>
      <c r="M10" s="527" t="s">
        <v>554</v>
      </c>
      <c r="N10" s="528" t="s">
        <v>555</v>
      </c>
      <c r="O10" s="528" t="s">
        <v>556</v>
      </c>
    </row>
    <row r="11" spans="1:16" ht="15.75" x14ac:dyDescent="0.25">
      <c r="A11" s="529" t="s">
        <v>557</v>
      </c>
      <c r="B11" s="530"/>
      <c r="C11" s="668">
        <v>26</v>
      </c>
      <c r="D11" s="532">
        <v>25</v>
      </c>
      <c r="E11" s="532">
        <v>25</v>
      </c>
      <c r="F11" s="982">
        <v>26</v>
      </c>
      <c r="G11" s="628"/>
      <c r="H11" s="669"/>
      <c r="I11" s="670"/>
      <c r="J11" s="537" t="s">
        <v>499</v>
      </c>
      <c r="K11" s="538" t="s">
        <v>499</v>
      </c>
      <c r="L11" s="539"/>
      <c r="M11" s="671"/>
      <c r="N11" s="541"/>
      <c r="O11" s="541"/>
    </row>
    <row r="12" spans="1:16" ht="13.5" thickBot="1" x14ac:dyDescent="0.25">
      <c r="A12" s="542" t="s">
        <v>558</v>
      </c>
      <c r="B12" s="543"/>
      <c r="C12" s="672">
        <v>22.58</v>
      </c>
      <c r="D12" s="983">
        <v>24.81</v>
      </c>
      <c r="E12" s="983">
        <v>24.8</v>
      </c>
      <c r="F12" s="984">
        <v>24.8</v>
      </c>
      <c r="G12" s="985"/>
      <c r="H12" s="594"/>
      <c r="I12" s="986"/>
      <c r="J12" s="550"/>
      <c r="K12" s="551" t="s">
        <v>499</v>
      </c>
      <c r="L12" s="539"/>
      <c r="M12" s="676"/>
      <c r="N12" s="677"/>
      <c r="O12" s="677"/>
    </row>
    <row r="13" spans="1:16" x14ac:dyDescent="0.2">
      <c r="A13" s="555" t="s">
        <v>559</v>
      </c>
      <c r="B13" s="556" t="s">
        <v>560</v>
      </c>
      <c r="C13" s="557">
        <v>3253</v>
      </c>
      <c r="D13" s="532" t="s">
        <v>499</v>
      </c>
      <c r="E13" s="532" t="s">
        <v>499</v>
      </c>
      <c r="F13" s="979">
        <v>3253</v>
      </c>
      <c r="G13" s="559"/>
      <c r="H13" s="560"/>
      <c r="I13" s="559"/>
      <c r="J13" s="561" t="s">
        <v>499</v>
      </c>
      <c r="K13" s="562" t="s">
        <v>499</v>
      </c>
      <c r="L13" s="539"/>
      <c r="M13" s="671"/>
      <c r="N13" s="678"/>
      <c r="O13" s="678"/>
    </row>
    <row r="14" spans="1:16" x14ac:dyDescent="0.2">
      <c r="A14" s="564" t="s">
        <v>561</v>
      </c>
      <c r="B14" s="556" t="s">
        <v>562</v>
      </c>
      <c r="C14" s="557">
        <v>3160</v>
      </c>
      <c r="D14" s="565" t="s">
        <v>499</v>
      </c>
      <c r="E14" s="565" t="s">
        <v>499</v>
      </c>
      <c r="F14" s="610">
        <v>3163</v>
      </c>
      <c r="G14" s="559"/>
      <c r="H14" s="560"/>
      <c r="I14" s="559"/>
      <c r="J14" s="561" t="s">
        <v>499</v>
      </c>
      <c r="K14" s="562" t="s">
        <v>499</v>
      </c>
      <c r="L14" s="539"/>
      <c r="M14" s="679"/>
      <c r="N14" s="678"/>
      <c r="O14" s="678"/>
    </row>
    <row r="15" spans="1:16" x14ac:dyDescent="0.2">
      <c r="A15" s="564" t="s">
        <v>505</v>
      </c>
      <c r="B15" s="556" t="s">
        <v>506</v>
      </c>
      <c r="C15" s="557"/>
      <c r="D15" s="565" t="s">
        <v>499</v>
      </c>
      <c r="E15" s="565" t="s">
        <v>499</v>
      </c>
      <c r="F15" s="610"/>
      <c r="G15" s="559"/>
      <c r="H15" s="560"/>
      <c r="I15" s="559"/>
      <c r="J15" s="561" t="s">
        <v>499</v>
      </c>
      <c r="K15" s="562" t="s">
        <v>499</v>
      </c>
      <c r="L15" s="539"/>
      <c r="M15" s="679"/>
      <c r="N15" s="678"/>
      <c r="O15" s="678"/>
    </row>
    <row r="16" spans="1:16" x14ac:dyDescent="0.2">
      <c r="A16" s="564" t="s">
        <v>507</v>
      </c>
      <c r="B16" s="556" t="s">
        <v>499</v>
      </c>
      <c r="C16" s="557">
        <v>563</v>
      </c>
      <c r="D16" s="565" t="s">
        <v>499</v>
      </c>
      <c r="E16" s="565" t="s">
        <v>499</v>
      </c>
      <c r="F16" s="610">
        <v>2318</v>
      </c>
      <c r="G16" s="559"/>
      <c r="H16" s="560"/>
      <c r="I16" s="559"/>
      <c r="J16" s="561" t="s">
        <v>499</v>
      </c>
      <c r="K16" s="562" t="s">
        <v>499</v>
      </c>
      <c r="L16" s="539"/>
      <c r="M16" s="679"/>
      <c r="N16" s="678"/>
      <c r="O16" s="678"/>
    </row>
    <row r="17" spans="1:15" ht="13.5" thickBot="1" x14ac:dyDescent="0.25">
      <c r="A17" s="529" t="s">
        <v>508</v>
      </c>
      <c r="B17" s="568" t="s">
        <v>509</v>
      </c>
      <c r="C17" s="569">
        <v>1560</v>
      </c>
      <c r="D17" s="570" t="s">
        <v>499</v>
      </c>
      <c r="E17" s="570" t="s">
        <v>499</v>
      </c>
      <c r="F17" s="980">
        <v>2859</v>
      </c>
      <c r="G17" s="628"/>
      <c r="H17" s="573"/>
      <c r="I17" s="574"/>
      <c r="J17" s="575" t="s">
        <v>499</v>
      </c>
      <c r="K17" s="538" t="s">
        <v>499</v>
      </c>
      <c r="L17" s="539"/>
      <c r="M17" s="680"/>
      <c r="N17" s="681"/>
      <c r="O17" s="681"/>
    </row>
    <row r="18" spans="1:15" ht="15" thickBot="1" x14ac:dyDescent="0.25">
      <c r="A18" s="576" t="s">
        <v>510</v>
      </c>
      <c r="B18" s="577"/>
      <c r="C18" s="578">
        <v>2216</v>
      </c>
      <c r="D18" s="579" t="s">
        <v>499</v>
      </c>
      <c r="E18" s="579" t="s">
        <v>499</v>
      </c>
      <c r="F18" s="580">
        <v>5268</v>
      </c>
      <c r="G18" s="682"/>
      <c r="H18" s="683"/>
      <c r="I18" s="684"/>
      <c r="J18" s="584" t="s">
        <v>499</v>
      </c>
      <c r="K18" s="585" t="s">
        <v>499</v>
      </c>
      <c r="L18" s="539"/>
      <c r="M18" s="685"/>
      <c r="N18" s="686"/>
      <c r="O18" s="686"/>
    </row>
    <row r="19" spans="1:15" x14ac:dyDescent="0.2">
      <c r="A19" s="529" t="s">
        <v>511</v>
      </c>
      <c r="B19" s="568">
        <v>401</v>
      </c>
      <c r="C19" s="569">
        <v>93</v>
      </c>
      <c r="D19" s="532" t="s">
        <v>499</v>
      </c>
      <c r="E19" s="532" t="s">
        <v>499</v>
      </c>
      <c r="F19" s="980">
        <v>90</v>
      </c>
      <c r="G19" s="628"/>
      <c r="H19" s="587"/>
      <c r="I19" s="588"/>
      <c r="J19" s="575" t="s">
        <v>499</v>
      </c>
      <c r="K19" s="538" t="s">
        <v>499</v>
      </c>
      <c r="L19" s="539"/>
      <c r="M19" s="687"/>
      <c r="N19" s="681"/>
      <c r="O19" s="681"/>
    </row>
    <row r="20" spans="1:15" x14ac:dyDescent="0.2">
      <c r="A20" s="564" t="s">
        <v>512</v>
      </c>
      <c r="B20" s="556" t="s">
        <v>513</v>
      </c>
      <c r="C20" s="557">
        <v>867</v>
      </c>
      <c r="D20" s="565" t="s">
        <v>499</v>
      </c>
      <c r="E20" s="565" t="s">
        <v>499</v>
      </c>
      <c r="F20" s="610">
        <v>894</v>
      </c>
      <c r="G20" s="559"/>
      <c r="H20" s="560"/>
      <c r="I20" s="559"/>
      <c r="J20" s="561" t="s">
        <v>499</v>
      </c>
      <c r="K20" s="562" t="s">
        <v>499</v>
      </c>
      <c r="L20" s="539"/>
      <c r="M20" s="679"/>
      <c r="N20" s="678"/>
      <c r="O20" s="678"/>
    </row>
    <row r="21" spans="1:15" x14ac:dyDescent="0.2">
      <c r="A21" s="564" t="s">
        <v>514</v>
      </c>
      <c r="B21" s="556" t="s">
        <v>499</v>
      </c>
      <c r="C21" s="557">
        <v>432</v>
      </c>
      <c r="D21" s="565" t="s">
        <v>499</v>
      </c>
      <c r="E21" s="565" t="s">
        <v>499</v>
      </c>
      <c r="F21" s="610">
        <v>434</v>
      </c>
      <c r="G21" s="559"/>
      <c r="H21" s="560"/>
      <c r="I21" s="559"/>
      <c r="J21" s="561" t="s">
        <v>499</v>
      </c>
      <c r="K21" s="562" t="s">
        <v>499</v>
      </c>
      <c r="L21" s="539"/>
      <c r="M21" s="679"/>
      <c r="N21" s="678"/>
      <c r="O21" s="678"/>
    </row>
    <row r="22" spans="1:15" x14ac:dyDescent="0.2">
      <c r="A22" s="564" t="s">
        <v>515</v>
      </c>
      <c r="B22" s="556" t="s">
        <v>499</v>
      </c>
      <c r="C22" s="557">
        <v>808</v>
      </c>
      <c r="D22" s="565" t="s">
        <v>499</v>
      </c>
      <c r="E22" s="565" t="s">
        <v>499</v>
      </c>
      <c r="F22" s="610">
        <v>3712</v>
      </c>
      <c r="G22" s="559"/>
      <c r="H22" s="560"/>
      <c r="I22" s="559"/>
      <c r="J22" s="561" t="s">
        <v>499</v>
      </c>
      <c r="K22" s="562" t="s">
        <v>499</v>
      </c>
      <c r="L22" s="539"/>
      <c r="M22" s="679"/>
      <c r="N22" s="678"/>
      <c r="O22" s="678"/>
    </row>
    <row r="23" spans="1:15" ht="13.5" thickBot="1" x14ac:dyDescent="0.25">
      <c r="A23" s="542" t="s">
        <v>516</v>
      </c>
      <c r="B23" s="589" t="s">
        <v>499</v>
      </c>
      <c r="C23" s="557"/>
      <c r="D23" s="570" t="s">
        <v>499</v>
      </c>
      <c r="E23" s="570" t="s">
        <v>499</v>
      </c>
      <c r="F23" s="981"/>
      <c r="G23" s="574"/>
      <c r="H23" s="573"/>
      <c r="I23" s="574"/>
      <c r="J23" s="592" t="s">
        <v>499</v>
      </c>
      <c r="K23" s="593" t="s">
        <v>499</v>
      </c>
      <c r="L23" s="539"/>
      <c r="M23" s="676"/>
      <c r="N23" s="688"/>
      <c r="O23" s="688"/>
    </row>
    <row r="24" spans="1:15" ht="15.75" thickBot="1" x14ac:dyDescent="0.3">
      <c r="A24" s="555" t="s">
        <v>517</v>
      </c>
      <c r="B24" s="595" t="s">
        <v>499</v>
      </c>
      <c r="C24" s="596">
        <v>9932</v>
      </c>
      <c r="D24" s="690">
        <v>9862</v>
      </c>
      <c r="E24" s="690">
        <v>11158</v>
      </c>
      <c r="F24" s="691">
        <v>2662</v>
      </c>
      <c r="G24" s="692"/>
      <c r="H24" s="642"/>
      <c r="I24" s="693"/>
      <c r="J24" s="694">
        <f t="shared" ref="J24:J47" si="0">SUM(F24:I24)</f>
        <v>2662</v>
      </c>
      <c r="K24" s="601">
        <f t="shared" ref="K24:K47" si="1">(J24/E24)*100</f>
        <v>23.857322100734898</v>
      </c>
      <c r="L24" s="539"/>
      <c r="M24" s="671"/>
      <c r="N24" s="695"/>
      <c r="O24" s="696"/>
    </row>
    <row r="25" spans="1:15" ht="15.75" thickBot="1" x14ac:dyDescent="0.3">
      <c r="A25" s="564" t="s">
        <v>518</v>
      </c>
      <c r="B25" s="604" t="s">
        <v>499</v>
      </c>
      <c r="C25" s="557"/>
      <c r="D25" s="698"/>
      <c r="E25" s="698"/>
      <c r="F25" s="699"/>
      <c r="G25" s="559"/>
      <c r="H25" s="560"/>
      <c r="I25" s="700"/>
      <c r="J25" s="694">
        <f t="shared" si="0"/>
        <v>0</v>
      </c>
      <c r="K25" s="601" t="e">
        <f t="shared" si="1"/>
        <v>#DIV/0!</v>
      </c>
      <c r="L25" s="539"/>
      <c r="M25" s="679"/>
      <c r="N25" s="701"/>
      <c r="O25" s="702"/>
    </row>
    <row r="26" spans="1:15" ht="15.75" thickBot="1" x14ac:dyDescent="0.3">
      <c r="A26" s="542" t="s">
        <v>519</v>
      </c>
      <c r="B26" s="611">
        <v>672</v>
      </c>
      <c r="C26" s="612">
        <v>1900</v>
      </c>
      <c r="D26" s="704">
        <v>2100</v>
      </c>
      <c r="E26" s="704">
        <v>2100</v>
      </c>
      <c r="F26" s="705">
        <v>525</v>
      </c>
      <c r="G26" s="706"/>
      <c r="H26" s="594"/>
      <c r="I26" s="707"/>
      <c r="J26" s="694">
        <f t="shared" si="0"/>
        <v>525</v>
      </c>
      <c r="K26" s="601">
        <f t="shared" si="1"/>
        <v>25</v>
      </c>
      <c r="L26" s="539"/>
      <c r="M26" s="680"/>
      <c r="N26" s="708"/>
      <c r="O26" s="709"/>
    </row>
    <row r="27" spans="1:15" ht="15.75" thickBot="1" x14ac:dyDescent="0.3">
      <c r="A27" s="555" t="s">
        <v>520</v>
      </c>
      <c r="B27" s="595">
        <v>501</v>
      </c>
      <c r="C27" s="557">
        <v>495</v>
      </c>
      <c r="D27" s="724">
        <v>410</v>
      </c>
      <c r="E27" s="724">
        <v>410</v>
      </c>
      <c r="F27" s="804">
        <v>65</v>
      </c>
      <c r="G27" s="588"/>
      <c r="H27" s="587"/>
      <c r="I27" s="588"/>
      <c r="J27" s="694">
        <f t="shared" si="0"/>
        <v>65</v>
      </c>
      <c r="K27" s="601">
        <f t="shared" si="1"/>
        <v>15.853658536585366</v>
      </c>
      <c r="L27" s="539"/>
      <c r="M27" s="687"/>
      <c r="N27" s="712"/>
      <c r="O27" s="713"/>
    </row>
    <row r="28" spans="1:15" ht="15.75" thickBot="1" x14ac:dyDescent="0.3">
      <c r="A28" s="564" t="s">
        <v>521</v>
      </c>
      <c r="B28" s="604">
        <v>502</v>
      </c>
      <c r="C28" s="557">
        <v>601</v>
      </c>
      <c r="D28" s="698">
        <v>590</v>
      </c>
      <c r="E28" s="698">
        <v>590</v>
      </c>
      <c r="F28" s="699">
        <v>195</v>
      </c>
      <c r="G28" s="559"/>
      <c r="H28" s="560"/>
      <c r="I28" s="559"/>
      <c r="J28" s="694">
        <f t="shared" si="0"/>
        <v>195</v>
      </c>
      <c r="K28" s="601">
        <f t="shared" si="1"/>
        <v>33.050847457627121</v>
      </c>
      <c r="L28" s="539"/>
      <c r="M28" s="679"/>
      <c r="N28" s="701"/>
      <c r="O28" s="702"/>
    </row>
    <row r="29" spans="1:15" ht="15.75" thickBot="1" x14ac:dyDescent="0.3">
      <c r="A29" s="564" t="s">
        <v>522</v>
      </c>
      <c r="B29" s="604">
        <v>504</v>
      </c>
      <c r="C29" s="557"/>
      <c r="D29" s="698"/>
      <c r="E29" s="698"/>
      <c r="F29" s="699"/>
      <c r="G29" s="559"/>
      <c r="H29" s="560"/>
      <c r="I29" s="559"/>
      <c r="J29" s="694">
        <f t="shared" si="0"/>
        <v>0</v>
      </c>
      <c r="K29" s="601" t="e">
        <f t="shared" si="1"/>
        <v>#DIV/0!</v>
      </c>
      <c r="L29" s="539"/>
      <c r="M29" s="679"/>
      <c r="N29" s="701"/>
      <c r="O29" s="702"/>
    </row>
    <row r="30" spans="1:15" ht="15.75" thickBot="1" x14ac:dyDescent="0.3">
      <c r="A30" s="564" t="s">
        <v>523</v>
      </c>
      <c r="B30" s="604">
        <v>511</v>
      </c>
      <c r="C30" s="557">
        <v>155</v>
      </c>
      <c r="D30" s="698">
        <v>200</v>
      </c>
      <c r="E30" s="698">
        <v>200</v>
      </c>
      <c r="F30" s="699">
        <v>3</v>
      </c>
      <c r="G30" s="559"/>
      <c r="H30" s="560"/>
      <c r="I30" s="559"/>
      <c r="J30" s="694">
        <f t="shared" si="0"/>
        <v>3</v>
      </c>
      <c r="K30" s="601">
        <f t="shared" si="1"/>
        <v>1.5</v>
      </c>
      <c r="L30" s="539"/>
      <c r="M30" s="679"/>
      <c r="N30" s="701"/>
      <c r="O30" s="702"/>
    </row>
    <row r="31" spans="1:15" ht="15.75" thickBot="1" x14ac:dyDescent="0.3">
      <c r="A31" s="564" t="s">
        <v>524</v>
      </c>
      <c r="B31" s="604">
        <v>518</v>
      </c>
      <c r="C31" s="557">
        <v>595</v>
      </c>
      <c r="D31" s="698">
        <v>470</v>
      </c>
      <c r="E31" s="698">
        <v>470</v>
      </c>
      <c r="F31" s="699">
        <v>105</v>
      </c>
      <c r="G31" s="559"/>
      <c r="H31" s="560"/>
      <c r="I31" s="559"/>
      <c r="J31" s="694">
        <f t="shared" si="0"/>
        <v>105</v>
      </c>
      <c r="K31" s="601">
        <f t="shared" si="1"/>
        <v>22.340425531914892</v>
      </c>
      <c r="L31" s="539"/>
      <c r="M31" s="679"/>
      <c r="N31" s="701"/>
      <c r="O31" s="702"/>
    </row>
    <row r="32" spans="1:15" ht="15.75" thickBot="1" x14ac:dyDescent="0.3">
      <c r="A32" s="564" t="s">
        <v>525</v>
      </c>
      <c r="B32" s="604">
        <v>521</v>
      </c>
      <c r="C32" s="557">
        <v>6514</v>
      </c>
      <c r="D32" s="698">
        <v>6462</v>
      </c>
      <c r="E32" s="698">
        <v>7414</v>
      </c>
      <c r="F32" s="699">
        <v>1724</v>
      </c>
      <c r="G32" s="559"/>
      <c r="H32" s="560"/>
      <c r="I32" s="559"/>
      <c r="J32" s="694">
        <f t="shared" si="0"/>
        <v>1724</v>
      </c>
      <c r="K32" s="601">
        <f t="shared" si="1"/>
        <v>23.253304558942542</v>
      </c>
      <c r="L32" s="539"/>
      <c r="M32" s="679"/>
      <c r="N32" s="701"/>
      <c r="O32" s="702"/>
    </row>
    <row r="33" spans="1:15" ht="15.75" thickBot="1" x14ac:dyDescent="0.3">
      <c r="A33" s="564" t="s">
        <v>526</v>
      </c>
      <c r="B33" s="604" t="s">
        <v>527</v>
      </c>
      <c r="C33" s="557">
        <v>2401</v>
      </c>
      <c r="D33" s="698">
        <v>2325</v>
      </c>
      <c r="E33" s="698">
        <v>2668</v>
      </c>
      <c r="F33" s="699">
        <v>642</v>
      </c>
      <c r="G33" s="559"/>
      <c r="H33" s="560"/>
      <c r="I33" s="559"/>
      <c r="J33" s="694">
        <f t="shared" si="0"/>
        <v>642</v>
      </c>
      <c r="K33" s="601">
        <f t="shared" si="1"/>
        <v>24.062968515742128</v>
      </c>
      <c r="L33" s="539"/>
      <c r="M33" s="679"/>
      <c r="N33" s="701"/>
      <c r="O33" s="702"/>
    </row>
    <row r="34" spans="1:15" ht="15.75" thickBot="1" x14ac:dyDescent="0.3">
      <c r="A34" s="564" t="s">
        <v>528</v>
      </c>
      <c r="B34" s="604">
        <v>557</v>
      </c>
      <c r="C34" s="557"/>
      <c r="D34" s="698"/>
      <c r="E34" s="698"/>
      <c r="F34" s="699"/>
      <c r="G34" s="559"/>
      <c r="H34" s="560"/>
      <c r="I34" s="559"/>
      <c r="J34" s="694">
        <f t="shared" si="0"/>
        <v>0</v>
      </c>
      <c r="K34" s="601" t="e">
        <f t="shared" si="1"/>
        <v>#DIV/0!</v>
      </c>
      <c r="L34" s="539"/>
      <c r="M34" s="679"/>
      <c r="N34" s="701"/>
      <c r="O34" s="702"/>
    </row>
    <row r="35" spans="1:15" ht="15.75" thickBot="1" x14ac:dyDescent="0.3">
      <c r="A35" s="564" t="s">
        <v>529</v>
      </c>
      <c r="B35" s="604">
        <v>551</v>
      </c>
      <c r="C35" s="557">
        <v>19</v>
      </c>
      <c r="D35" s="698">
        <v>17</v>
      </c>
      <c r="E35" s="698">
        <v>17</v>
      </c>
      <c r="F35" s="699">
        <v>3</v>
      </c>
      <c r="G35" s="559"/>
      <c r="H35" s="560"/>
      <c r="I35" s="559"/>
      <c r="J35" s="694">
        <f t="shared" si="0"/>
        <v>3</v>
      </c>
      <c r="K35" s="601">
        <f t="shared" si="1"/>
        <v>17.647058823529413</v>
      </c>
      <c r="L35" s="539"/>
      <c r="M35" s="679"/>
      <c r="N35" s="701"/>
      <c r="O35" s="702"/>
    </row>
    <row r="36" spans="1:15" ht="15.75" thickBot="1" x14ac:dyDescent="0.3">
      <c r="A36" s="529" t="s">
        <v>530</v>
      </c>
      <c r="B36" s="624" t="s">
        <v>531</v>
      </c>
      <c r="C36" s="625">
        <v>97</v>
      </c>
      <c r="D36" s="987">
        <v>28</v>
      </c>
      <c r="E36" s="987">
        <v>29</v>
      </c>
      <c r="F36" s="988">
        <v>0</v>
      </c>
      <c r="G36" s="628"/>
      <c r="H36" s="573"/>
      <c r="I36" s="559"/>
      <c r="J36" s="694">
        <f t="shared" si="0"/>
        <v>0</v>
      </c>
      <c r="K36" s="601">
        <f t="shared" si="1"/>
        <v>0</v>
      </c>
      <c r="L36" s="539"/>
      <c r="M36" s="676"/>
      <c r="N36" s="718"/>
      <c r="O36" s="719"/>
    </row>
    <row r="37" spans="1:15" ht="15.75" thickBot="1" x14ac:dyDescent="0.3">
      <c r="A37" s="632" t="s">
        <v>532</v>
      </c>
      <c r="B37" s="633"/>
      <c r="C37" s="720">
        <f t="shared" ref="C37:I37" si="2">SUM(C27:C36)</f>
        <v>10877</v>
      </c>
      <c r="D37" s="721">
        <f t="shared" si="2"/>
        <v>10502</v>
      </c>
      <c r="E37" s="721">
        <f t="shared" si="2"/>
        <v>11798</v>
      </c>
      <c r="F37" s="639">
        <f t="shared" si="2"/>
        <v>2737</v>
      </c>
      <c r="G37" s="722">
        <f t="shared" si="2"/>
        <v>0</v>
      </c>
      <c r="H37" s="639">
        <f t="shared" si="2"/>
        <v>0</v>
      </c>
      <c r="I37" s="723">
        <f t="shared" si="2"/>
        <v>0</v>
      </c>
      <c r="J37" s="694">
        <f t="shared" si="0"/>
        <v>2737</v>
      </c>
      <c r="K37" s="601">
        <f t="shared" si="1"/>
        <v>23.198847262247838</v>
      </c>
      <c r="L37" s="539"/>
      <c r="M37" s="638">
        <f>SUM(M27:M36)</f>
        <v>0</v>
      </c>
      <c r="N37" s="644">
        <f>SUM(N27:N36)</f>
        <v>0</v>
      </c>
      <c r="O37" s="638">
        <f>SUM(O27:O36)</f>
        <v>0</v>
      </c>
    </row>
    <row r="38" spans="1:15" ht="15.75" thickBot="1" x14ac:dyDescent="0.3">
      <c r="A38" s="555" t="s">
        <v>533</v>
      </c>
      <c r="B38" s="595">
        <v>601</v>
      </c>
      <c r="C38" s="641"/>
      <c r="D38" s="724"/>
      <c r="E38" s="724"/>
      <c r="F38" s="691"/>
      <c r="G38" s="588"/>
      <c r="H38" s="587"/>
      <c r="I38" s="559"/>
      <c r="J38" s="694">
        <f t="shared" si="0"/>
        <v>0</v>
      </c>
      <c r="K38" s="601" t="e">
        <f t="shared" si="1"/>
        <v>#DIV/0!</v>
      </c>
      <c r="L38" s="539"/>
      <c r="M38" s="687"/>
      <c r="N38" s="712"/>
      <c r="O38" s="713"/>
    </row>
    <row r="39" spans="1:15" ht="15.75" thickBot="1" x14ac:dyDescent="0.3">
      <c r="A39" s="564" t="s">
        <v>534</v>
      </c>
      <c r="B39" s="604">
        <v>602</v>
      </c>
      <c r="C39" s="557">
        <v>677</v>
      </c>
      <c r="D39" s="698">
        <v>640</v>
      </c>
      <c r="E39" s="698">
        <v>640</v>
      </c>
      <c r="F39" s="699">
        <v>195</v>
      </c>
      <c r="G39" s="559"/>
      <c r="H39" s="560"/>
      <c r="I39" s="559"/>
      <c r="J39" s="694">
        <f t="shared" si="0"/>
        <v>195</v>
      </c>
      <c r="K39" s="601">
        <f t="shared" si="1"/>
        <v>30.46875</v>
      </c>
      <c r="L39" s="539"/>
      <c r="M39" s="679"/>
      <c r="N39" s="701"/>
      <c r="O39" s="702"/>
    </row>
    <row r="40" spans="1:15" ht="15.75" thickBot="1" x14ac:dyDescent="0.3">
      <c r="A40" s="564" t="s">
        <v>535</v>
      </c>
      <c r="B40" s="604">
        <v>604</v>
      </c>
      <c r="C40" s="557"/>
      <c r="D40" s="698"/>
      <c r="E40" s="698"/>
      <c r="F40" s="699"/>
      <c r="G40" s="559"/>
      <c r="H40" s="560"/>
      <c r="I40" s="559"/>
      <c r="J40" s="694">
        <f t="shared" si="0"/>
        <v>0</v>
      </c>
      <c r="K40" s="601" t="e">
        <f t="shared" si="1"/>
        <v>#DIV/0!</v>
      </c>
      <c r="L40" s="539"/>
      <c r="M40" s="679"/>
      <c r="N40" s="701"/>
      <c r="O40" s="702"/>
    </row>
    <row r="41" spans="1:15" ht="15.75" thickBot="1" x14ac:dyDescent="0.3">
      <c r="A41" s="564" t="s">
        <v>536</v>
      </c>
      <c r="B41" s="604" t="s">
        <v>537</v>
      </c>
      <c r="C41" s="557">
        <v>9932</v>
      </c>
      <c r="D41" s="698">
        <v>9862</v>
      </c>
      <c r="E41" s="698">
        <v>11158</v>
      </c>
      <c r="F41" s="699">
        <v>2661</v>
      </c>
      <c r="G41" s="559"/>
      <c r="H41" s="560"/>
      <c r="I41" s="559"/>
      <c r="J41" s="694">
        <f t="shared" si="0"/>
        <v>2661</v>
      </c>
      <c r="K41" s="601">
        <f t="shared" si="1"/>
        <v>23.848359921132818</v>
      </c>
      <c r="L41" s="539"/>
      <c r="M41" s="679"/>
      <c r="N41" s="701"/>
      <c r="O41" s="702"/>
    </row>
    <row r="42" spans="1:15" ht="15.75" thickBot="1" x14ac:dyDescent="0.3">
      <c r="A42" s="529" t="s">
        <v>538</v>
      </c>
      <c r="B42" s="624" t="s">
        <v>539</v>
      </c>
      <c r="C42" s="569">
        <v>270</v>
      </c>
      <c r="D42" s="987"/>
      <c r="E42" s="987"/>
      <c r="F42" s="988">
        <v>16</v>
      </c>
      <c r="G42" s="628"/>
      <c r="H42" s="573"/>
      <c r="I42" s="559"/>
      <c r="J42" s="694">
        <f t="shared" si="0"/>
        <v>16</v>
      </c>
      <c r="K42" s="601" t="e">
        <f t="shared" si="1"/>
        <v>#DIV/0!</v>
      </c>
      <c r="L42" s="539"/>
      <c r="M42" s="676"/>
      <c r="N42" s="718"/>
      <c r="O42" s="719"/>
    </row>
    <row r="43" spans="1:15" ht="15.75" thickBot="1" x14ac:dyDescent="0.3">
      <c r="A43" s="632" t="s">
        <v>540</v>
      </c>
      <c r="B43" s="633" t="s">
        <v>499</v>
      </c>
      <c r="C43" s="720">
        <f t="shared" ref="C43:I43" si="3">SUM(C38:C42)</f>
        <v>10879</v>
      </c>
      <c r="D43" s="721">
        <f t="shared" si="3"/>
        <v>10502</v>
      </c>
      <c r="E43" s="721">
        <f t="shared" si="3"/>
        <v>11798</v>
      </c>
      <c r="F43" s="639">
        <f t="shared" si="3"/>
        <v>2872</v>
      </c>
      <c r="G43" s="722">
        <f t="shared" si="3"/>
        <v>0</v>
      </c>
      <c r="H43" s="639">
        <f t="shared" si="3"/>
        <v>0</v>
      </c>
      <c r="I43" s="723">
        <f t="shared" si="3"/>
        <v>0</v>
      </c>
      <c r="J43" s="694">
        <f t="shared" si="0"/>
        <v>2872</v>
      </c>
      <c r="K43" s="601">
        <f t="shared" si="1"/>
        <v>24.343109001525683</v>
      </c>
      <c r="L43" s="539"/>
      <c r="M43" s="638">
        <f>SUM(M38:M42)</f>
        <v>0</v>
      </c>
      <c r="N43" s="644">
        <f>SUM(N38:N42)</f>
        <v>0</v>
      </c>
      <c r="O43" s="638">
        <f>SUM(O38:O42)</f>
        <v>0</v>
      </c>
    </row>
    <row r="44" spans="1:15" ht="5.25" customHeight="1" thickBot="1" x14ac:dyDescent="0.3">
      <c r="A44" s="529"/>
      <c r="B44" s="645"/>
      <c r="C44" s="646"/>
      <c r="D44" s="726"/>
      <c r="E44" s="726"/>
      <c r="F44" s="648"/>
      <c r="G44" s="649"/>
      <c r="H44" s="650">
        <f>N44-G44</f>
        <v>0</v>
      </c>
      <c r="I44" s="649"/>
      <c r="J44" s="694">
        <f t="shared" si="0"/>
        <v>0</v>
      </c>
      <c r="K44" s="601" t="e">
        <f t="shared" si="1"/>
        <v>#DIV/0!</v>
      </c>
      <c r="L44" s="539"/>
      <c r="M44" s="727"/>
      <c r="N44" s="728"/>
      <c r="O44" s="728"/>
    </row>
    <row r="45" spans="1:15" ht="15.75" thickBot="1" x14ac:dyDescent="0.3">
      <c r="A45" s="654" t="s">
        <v>541</v>
      </c>
      <c r="B45" s="633" t="s">
        <v>499</v>
      </c>
      <c r="C45" s="639">
        <f t="shared" ref="C45:I45" si="4">C43-C41</f>
        <v>947</v>
      </c>
      <c r="D45" s="720">
        <f t="shared" si="4"/>
        <v>640</v>
      </c>
      <c r="E45" s="720">
        <f t="shared" si="4"/>
        <v>640</v>
      </c>
      <c r="F45" s="639">
        <f t="shared" si="4"/>
        <v>211</v>
      </c>
      <c r="G45" s="722">
        <f t="shared" si="4"/>
        <v>0</v>
      </c>
      <c r="H45" s="639">
        <f t="shared" si="4"/>
        <v>0</v>
      </c>
      <c r="I45" s="640">
        <f t="shared" si="4"/>
        <v>0</v>
      </c>
      <c r="J45" s="694">
        <f t="shared" si="0"/>
        <v>211</v>
      </c>
      <c r="K45" s="601">
        <f t="shared" si="1"/>
        <v>32.96875</v>
      </c>
      <c r="L45" s="539"/>
      <c r="M45" s="638">
        <f>M43-M41</f>
        <v>0</v>
      </c>
      <c r="N45" s="644">
        <f>N43-N41</f>
        <v>0</v>
      </c>
      <c r="O45" s="638">
        <f>O43-O41</f>
        <v>0</v>
      </c>
    </row>
    <row r="46" spans="1:15" ht="15.75" thickBot="1" x14ac:dyDescent="0.3">
      <c r="A46" s="632" t="s">
        <v>542</v>
      </c>
      <c r="B46" s="633" t="s">
        <v>499</v>
      </c>
      <c r="C46" s="639">
        <f t="shared" ref="C46:I46" si="5">C43-C37</f>
        <v>2</v>
      </c>
      <c r="D46" s="720">
        <f t="shared" si="5"/>
        <v>0</v>
      </c>
      <c r="E46" s="720">
        <f t="shared" si="5"/>
        <v>0</v>
      </c>
      <c r="F46" s="639">
        <f t="shared" si="5"/>
        <v>135</v>
      </c>
      <c r="G46" s="722">
        <f t="shared" si="5"/>
        <v>0</v>
      </c>
      <c r="H46" s="639">
        <f t="shared" si="5"/>
        <v>0</v>
      </c>
      <c r="I46" s="640">
        <f t="shared" si="5"/>
        <v>0</v>
      </c>
      <c r="J46" s="694">
        <f t="shared" si="0"/>
        <v>135</v>
      </c>
      <c r="K46" s="601" t="e">
        <f t="shared" si="1"/>
        <v>#DIV/0!</v>
      </c>
      <c r="L46" s="539"/>
      <c r="M46" s="638">
        <f>M43-M37</f>
        <v>0</v>
      </c>
      <c r="N46" s="644">
        <f>N43-N37</f>
        <v>0</v>
      </c>
      <c r="O46" s="638">
        <f>O43-O37</f>
        <v>0</v>
      </c>
    </row>
    <row r="47" spans="1:15" ht="15.75" thickBot="1" x14ac:dyDescent="0.3">
      <c r="A47" s="655" t="s">
        <v>543</v>
      </c>
      <c r="B47" s="656" t="s">
        <v>499</v>
      </c>
      <c r="C47" s="639">
        <f t="shared" ref="C47:I47" si="6">C46-C41</f>
        <v>-9930</v>
      </c>
      <c r="D47" s="720">
        <f t="shared" si="6"/>
        <v>-9862</v>
      </c>
      <c r="E47" s="720">
        <f t="shared" si="6"/>
        <v>-11158</v>
      </c>
      <c r="F47" s="639">
        <f t="shared" si="6"/>
        <v>-2526</v>
      </c>
      <c r="G47" s="722">
        <f t="shared" si="6"/>
        <v>0</v>
      </c>
      <c r="H47" s="639">
        <f t="shared" si="6"/>
        <v>0</v>
      </c>
      <c r="I47" s="640">
        <f t="shared" si="6"/>
        <v>0</v>
      </c>
      <c r="J47" s="694">
        <f t="shared" si="0"/>
        <v>-2526</v>
      </c>
      <c r="K47" s="638">
        <f t="shared" si="1"/>
        <v>22.638465674852124</v>
      </c>
      <c r="L47" s="539"/>
      <c r="M47" s="638">
        <f>M46-M41</f>
        <v>0</v>
      </c>
      <c r="N47" s="644">
        <f>N46-N41</f>
        <v>0</v>
      </c>
      <c r="O47" s="638">
        <f>O46-O41</f>
        <v>0</v>
      </c>
    </row>
    <row r="50" spans="1:10" ht="14.25" x14ac:dyDescent="0.2">
      <c r="A50" s="657" t="s">
        <v>544</v>
      </c>
    </row>
    <row r="51" spans="1:10" ht="14.25" x14ac:dyDescent="0.2">
      <c r="A51" s="660" t="s">
        <v>545</v>
      </c>
    </row>
    <row r="52" spans="1:10" ht="14.25" x14ac:dyDescent="0.2">
      <c r="A52" s="661" t="s">
        <v>546</v>
      </c>
    </row>
    <row r="53" spans="1:10" s="663" customFormat="1" ht="14.25" x14ac:dyDescent="0.2">
      <c r="A53" s="661" t="s">
        <v>547</v>
      </c>
      <c r="B53" s="662"/>
      <c r="E53" s="664"/>
      <c r="F53" s="664"/>
      <c r="G53" s="664"/>
      <c r="H53" s="664"/>
      <c r="I53" s="664"/>
      <c r="J53" s="664"/>
    </row>
    <row r="56" spans="1:10" x14ac:dyDescent="0.2">
      <c r="A56" s="665" t="s">
        <v>566</v>
      </c>
    </row>
    <row r="58" spans="1:10" x14ac:dyDescent="0.2">
      <c r="A58" s="665" t="s">
        <v>567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13" workbookViewId="0">
      <selection activeCell="A41" sqref="A41"/>
    </sheetView>
  </sheetViews>
  <sheetFormatPr defaultColWidth="7.28515625" defaultRowHeight="12.75" x14ac:dyDescent="0.2"/>
  <cols>
    <col min="1" max="1" width="32" style="1110" customWidth="1"/>
    <col min="2" max="2" width="6.28515625" style="1103" customWidth="1"/>
    <col min="3" max="4" width="9.85546875" style="991" customWidth="1"/>
    <col min="5" max="5" width="9.85546875" style="1104" customWidth="1"/>
    <col min="6" max="6" width="9.7109375" style="1104" customWidth="1"/>
    <col min="7" max="7" width="8.42578125" style="1104" customWidth="1"/>
    <col min="8" max="8" width="7.7109375" style="1104" customWidth="1"/>
    <col min="9" max="9" width="7.85546875" style="1104" customWidth="1"/>
    <col min="10" max="10" width="7.7109375" style="1104" customWidth="1"/>
    <col min="11" max="11" width="10.140625" style="991" customWidth="1"/>
    <col min="12" max="12" width="7.28515625" style="991" customWidth="1"/>
    <col min="13" max="13" width="10" style="991" customWidth="1"/>
    <col min="14" max="14" width="10.5703125" style="991" customWidth="1"/>
    <col min="15" max="15" width="10" style="991" customWidth="1"/>
    <col min="16" max="16" width="10.140625" style="991" customWidth="1"/>
    <col min="17" max="16384" width="7.28515625" style="991"/>
  </cols>
  <sheetData>
    <row r="1" spans="1:16" ht="24" customHeight="1" x14ac:dyDescent="0.2">
      <c r="A1" s="989"/>
      <c r="B1" s="989"/>
      <c r="C1" s="989"/>
      <c r="D1" s="989"/>
      <c r="E1" s="989"/>
      <c r="F1" s="989"/>
      <c r="G1" s="989"/>
      <c r="H1" s="989"/>
      <c r="I1" s="989"/>
      <c r="J1" s="989"/>
      <c r="K1" s="989"/>
      <c r="L1" s="989"/>
      <c r="M1" s="989"/>
      <c r="N1" s="989"/>
      <c r="O1" s="989"/>
      <c r="P1" s="990"/>
    </row>
    <row r="2" spans="1:16" x14ac:dyDescent="0.2">
      <c r="A2" s="992"/>
      <c r="B2" s="992"/>
      <c r="C2" s="992"/>
      <c r="D2" s="992"/>
      <c r="E2" s="993"/>
      <c r="F2" s="993"/>
      <c r="G2" s="993"/>
      <c r="H2" s="993"/>
      <c r="I2" s="993"/>
      <c r="J2" s="993"/>
      <c r="K2" s="992"/>
      <c r="L2" s="992"/>
      <c r="M2" s="992"/>
      <c r="N2" s="992"/>
      <c r="O2" s="994"/>
    </row>
    <row r="3" spans="1:16" ht="18.75" x14ac:dyDescent="0.2">
      <c r="A3" s="995" t="s">
        <v>550</v>
      </c>
      <c r="B3" s="992"/>
      <c r="C3" s="992"/>
      <c r="D3" s="992"/>
      <c r="E3" s="993"/>
      <c r="F3" s="996"/>
      <c r="G3" s="996"/>
      <c r="H3" s="993"/>
      <c r="I3" s="993"/>
      <c r="J3" s="993"/>
      <c r="K3" s="992"/>
      <c r="L3" s="992"/>
      <c r="M3" s="992"/>
      <c r="N3" s="992"/>
      <c r="O3" s="992"/>
    </row>
    <row r="4" spans="1:16" ht="21.75" customHeight="1" x14ac:dyDescent="0.2">
      <c r="A4" s="997"/>
      <c r="B4" s="992"/>
      <c r="C4" s="992"/>
      <c r="D4" s="992"/>
      <c r="E4" s="993"/>
      <c r="F4" s="996"/>
      <c r="G4" s="996"/>
      <c r="H4" s="993"/>
      <c r="I4" s="993"/>
      <c r="J4" s="993"/>
      <c r="K4" s="992"/>
      <c r="L4" s="992"/>
      <c r="M4" s="992"/>
      <c r="N4" s="992"/>
      <c r="O4" s="992"/>
    </row>
    <row r="5" spans="1:16" x14ac:dyDescent="0.2">
      <c r="A5" s="998"/>
      <c r="B5" s="992"/>
      <c r="C5" s="992"/>
      <c r="D5" s="992"/>
      <c r="E5" s="993"/>
      <c r="F5" s="996"/>
      <c r="G5" s="996"/>
      <c r="H5" s="993"/>
      <c r="I5" s="993"/>
      <c r="J5" s="993"/>
      <c r="K5" s="992"/>
      <c r="L5" s="992"/>
      <c r="M5" s="992"/>
      <c r="N5" s="992"/>
      <c r="O5" s="992"/>
    </row>
    <row r="6" spans="1:16" ht="6" customHeight="1" x14ac:dyDescent="0.2">
      <c r="A6" s="992"/>
      <c r="B6" s="999"/>
      <c r="C6" s="999"/>
      <c r="D6" s="992"/>
      <c r="E6" s="993"/>
      <c r="F6" s="996"/>
      <c r="G6" s="996"/>
      <c r="H6" s="993"/>
      <c r="I6" s="993"/>
      <c r="J6" s="993"/>
      <c r="K6" s="992"/>
      <c r="L6" s="992"/>
      <c r="M6" s="992"/>
      <c r="N6" s="992"/>
      <c r="O6" s="992"/>
    </row>
    <row r="7" spans="1:16" ht="24.75" customHeight="1" x14ac:dyDescent="0.2">
      <c r="A7" s="1000" t="s">
        <v>477</v>
      </c>
      <c r="B7" s="1001"/>
      <c r="C7" s="1419" t="s">
        <v>582</v>
      </c>
      <c r="D7" s="1420"/>
      <c r="E7" s="1420"/>
      <c r="F7" s="1420"/>
      <c r="G7" s="1420"/>
      <c r="H7" s="1420"/>
      <c r="I7" s="1420"/>
      <c r="J7" s="1420"/>
      <c r="K7" s="1420"/>
      <c r="L7" s="1420"/>
      <c r="M7" s="1420"/>
      <c r="N7" s="1420"/>
      <c r="O7" s="1420"/>
    </row>
    <row r="8" spans="1:16" ht="23.25" customHeight="1" thickBot="1" x14ac:dyDescent="0.25">
      <c r="A8" s="998" t="s">
        <v>479</v>
      </c>
      <c r="B8" s="992"/>
      <c r="C8" s="992"/>
      <c r="D8" s="992"/>
      <c r="E8" s="993"/>
      <c r="F8" s="996"/>
      <c r="G8" s="996"/>
      <c r="H8" s="993"/>
      <c r="I8" s="993"/>
      <c r="J8" s="993"/>
      <c r="K8" s="992"/>
      <c r="L8" s="992"/>
      <c r="M8" s="992"/>
      <c r="N8" s="992"/>
      <c r="O8" s="992"/>
    </row>
    <row r="9" spans="1:16" x14ac:dyDescent="0.2">
      <c r="A9" s="1421" t="s">
        <v>13</v>
      </c>
      <c r="B9" s="1423" t="s">
        <v>480</v>
      </c>
      <c r="C9" s="1002" t="s">
        <v>0</v>
      </c>
      <c r="D9" s="1003" t="s">
        <v>481</v>
      </c>
      <c r="E9" s="1004" t="s">
        <v>482</v>
      </c>
      <c r="F9" s="1005" t="s">
        <v>483</v>
      </c>
      <c r="G9" s="1005"/>
      <c r="H9" s="1005"/>
      <c r="I9" s="1005"/>
      <c r="J9" s="1006" t="s">
        <v>552</v>
      </c>
      <c r="K9" s="1007" t="s">
        <v>485</v>
      </c>
      <c r="M9" s="1008" t="s">
        <v>487</v>
      </c>
      <c r="N9" s="1008" t="s">
        <v>487</v>
      </c>
      <c r="O9" s="1008" t="s">
        <v>487</v>
      </c>
    </row>
    <row r="10" spans="1:16" x14ac:dyDescent="0.2">
      <c r="A10" s="1422"/>
      <c r="B10" s="1424"/>
      <c r="C10" s="1009" t="s">
        <v>553</v>
      </c>
      <c r="D10" s="1010">
        <v>2019</v>
      </c>
      <c r="E10" s="1011">
        <v>2019</v>
      </c>
      <c r="F10" s="1012" t="s">
        <v>489</v>
      </c>
      <c r="G10" s="1013" t="s">
        <v>490</v>
      </c>
      <c r="H10" s="1013" t="s">
        <v>491</v>
      </c>
      <c r="I10" s="1014" t="s">
        <v>492</v>
      </c>
      <c r="J10" s="1015" t="s">
        <v>493</v>
      </c>
      <c r="K10" s="1016" t="s">
        <v>494</v>
      </c>
      <c r="M10" s="1017" t="s">
        <v>554</v>
      </c>
      <c r="N10" s="1018" t="s">
        <v>555</v>
      </c>
      <c r="O10" s="1018" t="s">
        <v>556</v>
      </c>
    </row>
    <row r="11" spans="1:16" x14ac:dyDescent="0.2">
      <c r="A11" s="1019" t="s">
        <v>557</v>
      </c>
      <c r="B11" s="1020"/>
      <c r="C11" s="1021">
        <v>16</v>
      </c>
      <c r="D11" s="1022">
        <v>16</v>
      </c>
      <c r="E11" s="1022">
        <v>16</v>
      </c>
      <c r="F11" s="1023">
        <v>17</v>
      </c>
      <c r="G11" s="1024"/>
      <c r="H11" s="1025"/>
      <c r="I11" s="1026"/>
      <c r="J11" s="1027" t="s">
        <v>499</v>
      </c>
      <c r="K11" s="1028" t="s">
        <v>499</v>
      </c>
      <c r="L11" s="1029"/>
      <c r="M11" s="1030"/>
      <c r="N11" s="1031"/>
      <c r="O11" s="1031"/>
    </row>
    <row r="12" spans="1:16" x14ac:dyDescent="0.2">
      <c r="A12" s="1032" t="s">
        <v>558</v>
      </c>
      <c r="B12" s="1033"/>
      <c r="C12" s="1034">
        <v>14.83</v>
      </c>
      <c r="D12" s="1035">
        <v>14.5</v>
      </c>
      <c r="E12" s="1035">
        <v>14.5</v>
      </c>
      <c r="F12" s="1036">
        <v>14.7</v>
      </c>
      <c r="G12" s="1037"/>
      <c r="H12" s="1038"/>
      <c r="I12" s="1039"/>
      <c r="J12" s="1040"/>
      <c r="K12" s="1041" t="s">
        <v>499</v>
      </c>
      <c r="L12" s="1029"/>
      <c r="M12" s="1042"/>
      <c r="N12" s="1043"/>
      <c r="O12" s="1043"/>
    </row>
    <row r="13" spans="1:16" x14ac:dyDescent="0.2">
      <c r="A13" s="1044" t="s">
        <v>559</v>
      </c>
      <c r="B13" s="1045" t="s">
        <v>560</v>
      </c>
      <c r="C13" s="1034">
        <v>3182</v>
      </c>
      <c r="D13" s="1022" t="s">
        <v>499</v>
      </c>
      <c r="E13" s="1022" t="s">
        <v>499</v>
      </c>
      <c r="F13" s="1046">
        <v>3224</v>
      </c>
      <c r="G13" s="1037"/>
      <c r="H13" s="1038"/>
      <c r="I13" s="1037"/>
      <c r="J13" s="1047" t="s">
        <v>499</v>
      </c>
      <c r="K13" s="1041" t="s">
        <v>499</v>
      </c>
      <c r="L13" s="1029"/>
      <c r="M13" s="1030"/>
      <c r="N13" s="1043"/>
      <c r="O13" s="1043"/>
    </row>
    <row r="14" spans="1:16" x14ac:dyDescent="0.2">
      <c r="A14" s="1032" t="s">
        <v>561</v>
      </c>
      <c r="B14" s="1045" t="s">
        <v>562</v>
      </c>
      <c r="C14" s="1034">
        <v>2934</v>
      </c>
      <c r="D14" s="1048" t="s">
        <v>499</v>
      </c>
      <c r="E14" s="1048" t="s">
        <v>499</v>
      </c>
      <c r="F14" s="1036">
        <v>2988</v>
      </c>
      <c r="G14" s="1037"/>
      <c r="H14" s="1038"/>
      <c r="I14" s="1037"/>
      <c r="J14" s="1047" t="s">
        <v>499</v>
      </c>
      <c r="K14" s="1041" t="s">
        <v>499</v>
      </c>
      <c r="L14" s="1029"/>
      <c r="M14" s="1030"/>
      <c r="N14" s="1043"/>
      <c r="O14" s="1043"/>
    </row>
    <row r="15" spans="1:16" x14ac:dyDescent="0.2">
      <c r="A15" s="1032" t="s">
        <v>505</v>
      </c>
      <c r="B15" s="1045" t="s">
        <v>506</v>
      </c>
      <c r="C15" s="1034"/>
      <c r="D15" s="1048" t="s">
        <v>499</v>
      </c>
      <c r="E15" s="1048" t="s">
        <v>499</v>
      </c>
      <c r="F15" s="1036"/>
      <c r="G15" s="1037"/>
      <c r="H15" s="1038"/>
      <c r="I15" s="1037"/>
      <c r="J15" s="1047" t="s">
        <v>499</v>
      </c>
      <c r="K15" s="1041" t="s">
        <v>499</v>
      </c>
      <c r="L15" s="1029"/>
      <c r="M15" s="1030"/>
      <c r="N15" s="1043"/>
      <c r="O15" s="1043"/>
    </row>
    <row r="16" spans="1:16" x14ac:dyDescent="0.2">
      <c r="A16" s="1032" t="s">
        <v>507</v>
      </c>
      <c r="B16" s="1045" t="s">
        <v>499</v>
      </c>
      <c r="C16" s="1034">
        <v>706</v>
      </c>
      <c r="D16" s="1048" t="s">
        <v>499</v>
      </c>
      <c r="E16" s="1048" t="s">
        <v>499</v>
      </c>
      <c r="F16" s="1036">
        <v>1726</v>
      </c>
      <c r="G16" s="1037"/>
      <c r="H16" s="1038"/>
      <c r="I16" s="1037"/>
      <c r="J16" s="1047" t="s">
        <v>499</v>
      </c>
      <c r="K16" s="1041" t="s">
        <v>499</v>
      </c>
      <c r="L16" s="1029"/>
      <c r="M16" s="1030"/>
      <c r="N16" s="1043"/>
      <c r="O16" s="1043"/>
    </row>
    <row r="17" spans="1:15" x14ac:dyDescent="0.2">
      <c r="A17" s="1019" t="s">
        <v>508</v>
      </c>
      <c r="B17" s="1049" t="s">
        <v>509</v>
      </c>
      <c r="C17" s="1050">
        <v>724</v>
      </c>
      <c r="D17" s="1051" t="s">
        <v>499</v>
      </c>
      <c r="E17" s="1051" t="s">
        <v>499</v>
      </c>
      <c r="F17" s="1052">
        <v>1417</v>
      </c>
      <c r="G17" s="1024"/>
      <c r="H17" s="1025"/>
      <c r="I17" s="1053"/>
      <c r="J17" s="1054" t="s">
        <v>499</v>
      </c>
      <c r="K17" s="1028" t="s">
        <v>499</v>
      </c>
      <c r="L17" s="1029"/>
      <c r="M17" s="1030"/>
      <c r="N17" s="1055"/>
      <c r="O17" s="1055"/>
    </row>
    <row r="18" spans="1:15" ht="14.25" x14ac:dyDescent="0.2">
      <c r="A18" s="1056" t="s">
        <v>510</v>
      </c>
      <c r="B18" s="1057"/>
      <c r="C18" s="1058">
        <v>1678</v>
      </c>
      <c r="D18" s="1048" t="s">
        <v>499</v>
      </c>
      <c r="E18" s="1048" t="s">
        <v>499</v>
      </c>
      <c r="F18" s="1036">
        <f>F13-F14+F15+F16+F17</f>
        <v>3379</v>
      </c>
      <c r="G18" s="1059"/>
      <c r="H18" s="1038"/>
      <c r="I18" s="1060"/>
      <c r="J18" s="1047" t="s">
        <v>499</v>
      </c>
      <c r="K18" s="1041" t="s">
        <v>499</v>
      </c>
      <c r="L18" s="1029"/>
      <c r="M18" s="1030"/>
      <c r="N18" s="1043"/>
      <c r="O18" s="1043"/>
    </row>
    <row r="19" spans="1:15" x14ac:dyDescent="0.2">
      <c r="A19" s="1019" t="s">
        <v>511</v>
      </c>
      <c r="B19" s="1049">
        <v>401</v>
      </c>
      <c r="C19" s="1050">
        <v>228</v>
      </c>
      <c r="D19" s="1022" t="s">
        <v>499</v>
      </c>
      <c r="E19" s="1022" t="s">
        <v>499</v>
      </c>
      <c r="F19" s="1052">
        <v>216</v>
      </c>
      <c r="G19" s="1024"/>
      <c r="H19" s="1061"/>
      <c r="I19" s="1062"/>
      <c r="J19" s="1054" t="s">
        <v>499</v>
      </c>
      <c r="K19" s="1028" t="s">
        <v>499</v>
      </c>
      <c r="L19" s="1029"/>
      <c r="M19" s="1063"/>
      <c r="N19" s="1055"/>
      <c r="O19" s="1055"/>
    </row>
    <row r="20" spans="1:15" x14ac:dyDescent="0.2">
      <c r="A20" s="1032" t="s">
        <v>512</v>
      </c>
      <c r="B20" s="1045" t="s">
        <v>513</v>
      </c>
      <c r="C20" s="1034">
        <v>224</v>
      </c>
      <c r="D20" s="1048" t="s">
        <v>499</v>
      </c>
      <c r="E20" s="1048" t="s">
        <v>499</v>
      </c>
      <c r="F20" s="1036">
        <v>244</v>
      </c>
      <c r="G20" s="1037"/>
      <c r="H20" s="1038"/>
      <c r="I20" s="1037"/>
      <c r="J20" s="1047" t="s">
        <v>499</v>
      </c>
      <c r="K20" s="1041" t="s">
        <v>499</v>
      </c>
      <c r="L20" s="1029"/>
      <c r="M20" s="1030"/>
      <c r="N20" s="1043"/>
      <c r="O20" s="1043"/>
    </row>
    <row r="21" spans="1:15" x14ac:dyDescent="0.2">
      <c r="A21" s="1032" t="s">
        <v>514</v>
      </c>
      <c r="B21" s="1045" t="s">
        <v>499</v>
      </c>
      <c r="C21" s="1034">
        <v>405</v>
      </c>
      <c r="D21" s="1048" t="s">
        <v>499</v>
      </c>
      <c r="E21" s="1048" t="s">
        <v>499</v>
      </c>
      <c r="F21" s="1036">
        <v>405</v>
      </c>
      <c r="G21" s="1037"/>
      <c r="H21" s="1038"/>
      <c r="I21" s="1037"/>
      <c r="J21" s="1047" t="s">
        <v>499</v>
      </c>
      <c r="K21" s="1041" t="s">
        <v>499</v>
      </c>
      <c r="L21" s="1029"/>
      <c r="M21" s="1030"/>
      <c r="N21" s="1043"/>
      <c r="O21" s="1043"/>
    </row>
    <row r="22" spans="1:15" x14ac:dyDescent="0.2">
      <c r="A22" s="1032" t="s">
        <v>515</v>
      </c>
      <c r="B22" s="1045" t="s">
        <v>499</v>
      </c>
      <c r="C22" s="1034">
        <v>799</v>
      </c>
      <c r="D22" s="1048" t="s">
        <v>499</v>
      </c>
      <c r="E22" s="1048" t="s">
        <v>499</v>
      </c>
      <c r="F22" s="1036">
        <v>2275</v>
      </c>
      <c r="G22" s="1037"/>
      <c r="H22" s="1038"/>
      <c r="I22" s="1037"/>
      <c r="J22" s="1047" t="s">
        <v>499</v>
      </c>
      <c r="K22" s="1041" t="s">
        <v>499</v>
      </c>
      <c r="L22" s="1029"/>
      <c r="M22" s="1030"/>
      <c r="N22" s="1043"/>
      <c r="O22" s="1043"/>
    </row>
    <row r="23" spans="1:15" x14ac:dyDescent="0.2">
      <c r="A23" s="1032" t="s">
        <v>516</v>
      </c>
      <c r="B23" s="1045" t="s">
        <v>499</v>
      </c>
      <c r="C23" s="1034"/>
      <c r="D23" s="1051" t="s">
        <v>499</v>
      </c>
      <c r="E23" s="1051" t="s">
        <v>499</v>
      </c>
      <c r="F23" s="1023"/>
      <c r="G23" s="1053"/>
      <c r="H23" s="1025"/>
      <c r="I23" s="1053"/>
      <c r="J23" s="1064" t="s">
        <v>499</v>
      </c>
      <c r="K23" s="1065" t="s">
        <v>499</v>
      </c>
      <c r="L23" s="1029"/>
      <c r="M23" s="1042"/>
      <c r="N23" s="1031"/>
      <c r="O23" s="1031"/>
    </row>
    <row r="24" spans="1:15" ht="15" x14ac:dyDescent="0.25">
      <c r="A24" s="1044" t="s">
        <v>517</v>
      </c>
      <c r="B24" s="1066" t="s">
        <v>499</v>
      </c>
      <c r="C24" s="1034">
        <v>6803</v>
      </c>
      <c r="D24" s="1067">
        <v>6567</v>
      </c>
      <c r="E24" s="1067">
        <v>7298</v>
      </c>
      <c r="F24" s="1068">
        <v>1909</v>
      </c>
      <c r="G24" s="1037"/>
      <c r="H24" s="1038"/>
      <c r="I24" s="1060"/>
      <c r="J24" s="1069">
        <f t="shared" ref="J24:J47" si="0">SUM(F24:I24)</f>
        <v>1909</v>
      </c>
      <c r="K24" s="1070">
        <f t="shared" ref="K24:K47" si="1">(J24/E24)*100</f>
        <v>26.157851466155112</v>
      </c>
      <c r="L24" s="1029"/>
      <c r="M24" s="1030"/>
      <c r="N24" s="1071"/>
      <c r="O24" s="1072"/>
    </row>
    <row r="25" spans="1:15" ht="15" x14ac:dyDescent="0.25">
      <c r="A25" s="1032" t="s">
        <v>518</v>
      </c>
      <c r="B25" s="1073" t="s">
        <v>499</v>
      </c>
      <c r="C25" s="1034"/>
      <c r="D25" s="1067"/>
      <c r="E25" s="1067"/>
      <c r="F25" s="1068"/>
      <c r="G25" s="1037"/>
      <c r="H25" s="1038"/>
      <c r="I25" s="1060"/>
      <c r="J25" s="1069">
        <f t="shared" si="0"/>
        <v>0</v>
      </c>
      <c r="K25" s="1070" t="e">
        <f t="shared" si="1"/>
        <v>#DIV/0!</v>
      </c>
      <c r="L25" s="1029"/>
      <c r="M25" s="1030"/>
      <c r="N25" s="1071"/>
      <c r="O25" s="1072"/>
    </row>
    <row r="26" spans="1:15" ht="15" x14ac:dyDescent="0.25">
      <c r="A26" s="1032" t="s">
        <v>519</v>
      </c>
      <c r="B26" s="1073">
        <v>672</v>
      </c>
      <c r="C26" s="1074">
        <v>1600</v>
      </c>
      <c r="D26" s="1067">
        <v>1600</v>
      </c>
      <c r="E26" s="1067">
        <v>1600</v>
      </c>
      <c r="F26" s="1075">
        <v>400</v>
      </c>
      <c r="G26" s="1062"/>
      <c r="H26" s="1038"/>
      <c r="I26" s="1060"/>
      <c r="J26" s="1069">
        <f t="shared" si="0"/>
        <v>400</v>
      </c>
      <c r="K26" s="1070">
        <f t="shared" si="1"/>
        <v>25</v>
      </c>
      <c r="L26" s="1029"/>
      <c r="M26" s="1030"/>
      <c r="N26" s="1071"/>
      <c r="O26" s="1072"/>
    </row>
    <row r="27" spans="1:15" ht="15" x14ac:dyDescent="0.25">
      <c r="A27" s="1044" t="s">
        <v>520</v>
      </c>
      <c r="B27" s="1066">
        <v>501</v>
      </c>
      <c r="C27" s="1034">
        <v>354</v>
      </c>
      <c r="D27" s="1076">
        <v>207</v>
      </c>
      <c r="E27" s="1076">
        <v>256</v>
      </c>
      <c r="F27" s="1075">
        <v>77</v>
      </c>
      <c r="G27" s="1062"/>
      <c r="H27" s="1061"/>
      <c r="I27" s="1062"/>
      <c r="J27" s="1069">
        <f t="shared" si="0"/>
        <v>77</v>
      </c>
      <c r="K27" s="1070">
        <f t="shared" si="1"/>
        <v>30.078125</v>
      </c>
      <c r="L27" s="1029"/>
      <c r="M27" s="1063"/>
      <c r="N27" s="1077"/>
      <c r="O27" s="1078"/>
    </row>
    <row r="28" spans="1:15" ht="15" x14ac:dyDescent="0.25">
      <c r="A28" s="1032" t="s">
        <v>521</v>
      </c>
      <c r="B28" s="1073">
        <v>502</v>
      </c>
      <c r="C28" s="1034">
        <v>324</v>
      </c>
      <c r="D28" s="1067">
        <v>363</v>
      </c>
      <c r="E28" s="1067">
        <v>363</v>
      </c>
      <c r="F28" s="1068">
        <v>113</v>
      </c>
      <c r="G28" s="1037"/>
      <c r="H28" s="1038"/>
      <c r="I28" s="1037"/>
      <c r="J28" s="1069">
        <f t="shared" si="0"/>
        <v>113</v>
      </c>
      <c r="K28" s="1070">
        <f t="shared" si="1"/>
        <v>31.129476584022036</v>
      </c>
      <c r="L28" s="1029"/>
      <c r="M28" s="1030"/>
      <c r="N28" s="1071"/>
      <c r="O28" s="1072"/>
    </row>
    <row r="29" spans="1:15" ht="15" x14ac:dyDescent="0.25">
      <c r="A29" s="1032" t="s">
        <v>522</v>
      </c>
      <c r="B29" s="1073">
        <v>504</v>
      </c>
      <c r="C29" s="1034"/>
      <c r="D29" s="1067"/>
      <c r="E29" s="1067"/>
      <c r="F29" s="1068"/>
      <c r="G29" s="1037"/>
      <c r="H29" s="1038"/>
      <c r="I29" s="1037"/>
      <c r="J29" s="1069">
        <f t="shared" si="0"/>
        <v>0</v>
      </c>
      <c r="K29" s="1070" t="e">
        <f t="shared" si="1"/>
        <v>#DIV/0!</v>
      </c>
      <c r="L29" s="1029"/>
      <c r="M29" s="1030"/>
      <c r="N29" s="1071"/>
      <c r="O29" s="1072"/>
    </row>
    <row r="30" spans="1:15" ht="15" x14ac:dyDescent="0.25">
      <c r="A30" s="1032" t="s">
        <v>523</v>
      </c>
      <c r="B30" s="1073">
        <v>511</v>
      </c>
      <c r="C30" s="1034">
        <v>37</v>
      </c>
      <c r="D30" s="1067">
        <v>120</v>
      </c>
      <c r="E30" s="1067">
        <v>30</v>
      </c>
      <c r="F30" s="1068">
        <v>2</v>
      </c>
      <c r="G30" s="1037"/>
      <c r="H30" s="1038"/>
      <c r="I30" s="1037"/>
      <c r="J30" s="1069">
        <f t="shared" si="0"/>
        <v>2</v>
      </c>
      <c r="K30" s="1070">
        <f t="shared" si="1"/>
        <v>6.666666666666667</v>
      </c>
      <c r="L30" s="1029"/>
      <c r="M30" s="1030"/>
      <c r="N30" s="1071"/>
      <c r="O30" s="1072"/>
    </row>
    <row r="31" spans="1:15" ht="15" x14ac:dyDescent="0.25">
      <c r="A31" s="1032" t="s">
        <v>524</v>
      </c>
      <c r="B31" s="1073">
        <v>518</v>
      </c>
      <c r="C31" s="1034">
        <v>499</v>
      </c>
      <c r="D31" s="1067">
        <v>440</v>
      </c>
      <c r="E31" s="1067">
        <v>420</v>
      </c>
      <c r="F31" s="1068">
        <v>72</v>
      </c>
      <c r="G31" s="1037"/>
      <c r="H31" s="1038"/>
      <c r="I31" s="1037"/>
      <c r="J31" s="1069">
        <f t="shared" si="0"/>
        <v>72</v>
      </c>
      <c r="K31" s="1070">
        <f t="shared" si="1"/>
        <v>17.142857142857142</v>
      </c>
      <c r="L31" s="1029"/>
      <c r="M31" s="1030"/>
      <c r="N31" s="1071"/>
      <c r="O31" s="1072"/>
    </row>
    <row r="32" spans="1:15" ht="15" x14ac:dyDescent="0.25">
      <c r="A32" s="1032" t="s">
        <v>583</v>
      </c>
      <c r="B32" s="1073">
        <v>521</v>
      </c>
      <c r="C32" s="1034">
        <v>4267</v>
      </c>
      <c r="D32" s="1067">
        <v>4145</v>
      </c>
      <c r="E32" s="1067">
        <v>4683</v>
      </c>
      <c r="F32" s="1068">
        <v>1069</v>
      </c>
      <c r="G32" s="1037"/>
      <c r="H32" s="1038"/>
      <c r="I32" s="1037"/>
      <c r="J32" s="1069">
        <f t="shared" si="0"/>
        <v>1069</v>
      </c>
      <c r="K32" s="1070">
        <f t="shared" si="1"/>
        <v>22.82724749092462</v>
      </c>
      <c r="L32" s="1029"/>
      <c r="M32" s="1030"/>
      <c r="N32" s="1071"/>
      <c r="O32" s="1072"/>
    </row>
    <row r="33" spans="1:15" ht="15" x14ac:dyDescent="0.25">
      <c r="A33" s="1032" t="s">
        <v>526</v>
      </c>
      <c r="B33" s="1073" t="s">
        <v>527</v>
      </c>
      <c r="C33" s="1034">
        <v>1618</v>
      </c>
      <c r="D33" s="1067">
        <v>1492</v>
      </c>
      <c r="E33" s="1067">
        <v>1686</v>
      </c>
      <c r="F33" s="1068">
        <v>400</v>
      </c>
      <c r="G33" s="1037"/>
      <c r="H33" s="1038"/>
      <c r="I33" s="1037"/>
      <c r="J33" s="1069">
        <f t="shared" si="0"/>
        <v>400</v>
      </c>
      <c r="K33" s="1070">
        <f t="shared" si="1"/>
        <v>23.724792408066431</v>
      </c>
      <c r="L33" s="1029"/>
      <c r="M33" s="1030"/>
      <c r="N33" s="1071"/>
      <c r="O33" s="1072"/>
    </row>
    <row r="34" spans="1:15" ht="15" x14ac:dyDescent="0.25">
      <c r="A34" s="1032" t="s">
        <v>528</v>
      </c>
      <c r="B34" s="1073">
        <v>557</v>
      </c>
      <c r="C34" s="1034"/>
      <c r="D34" s="1067"/>
      <c r="E34" s="1067"/>
      <c r="F34" s="1068"/>
      <c r="G34" s="1037"/>
      <c r="H34" s="1038"/>
      <c r="I34" s="1037"/>
      <c r="J34" s="1069">
        <f t="shared" si="0"/>
        <v>0</v>
      </c>
      <c r="K34" s="1070" t="e">
        <f t="shared" si="1"/>
        <v>#DIV/0!</v>
      </c>
      <c r="L34" s="1029"/>
      <c r="M34" s="1030"/>
      <c r="N34" s="1071"/>
      <c r="O34" s="1072"/>
    </row>
    <row r="35" spans="1:15" ht="15" x14ac:dyDescent="0.25">
      <c r="A35" s="1032" t="s">
        <v>529</v>
      </c>
      <c r="B35" s="1073">
        <v>551</v>
      </c>
      <c r="C35" s="1034">
        <v>45</v>
      </c>
      <c r="D35" s="1067">
        <v>40</v>
      </c>
      <c r="E35" s="1067">
        <v>40</v>
      </c>
      <c r="F35" s="1068">
        <v>12</v>
      </c>
      <c r="G35" s="1037"/>
      <c r="H35" s="1038"/>
      <c r="I35" s="1037"/>
      <c r="J35" s="1069">
        <f t="shared" si="0"/>
        <v>12</v>
      </c>
      <c r="K35" s="1070">
        <f t="shared" si="1"/>
        <v>30</v>
      </c>
      <c r="L35" s="1029"/>
      <c r="M35" s="1030"/>
      <c r="N35" s="1071"/>
      <c r="O35" s="1072"/>
    </row>
    <row r="36" spans="1:15" ht="15" x14ac:dyDescent="0.25">
      <c r="A36" s="1019" t="s">
        <v>530</v>
      </c>
      <c r="B36" s="1079" t="s">
        <v>531</v>
      </c>
      <c r="C36" s="1080">
        <v>99</v>
      </c>
      <c r="D36" s="1081">
        <v>40</v>
      </c>
      <c r="E36" s="1081">
        <v>100</v>
      </c>
      <c r="F36" s="1082">
        <v>45</v>
      </c>
      <c r="G36" s="1024"/>
      <c r="H36" s="1025"/>
      <c r="I36" s="1037"/>
      <c r="J36" s="1069">
        <f t="shared" si="0"/>
        <v>45</v>
      </c>
      <c r="K36" s="1070">
        <f t="shared" si="1"/>
        <v>45</v>
      </c>
      <c r="L36" s="1029"/>
      <c r="M36" s="1042"/>
      <c r="N36" s="1083"/>
      <c r="O36" s="1084"/>
    </row>
    <row r="37" spans="1:15" ht="15" x14ac:dyDescent="0.25">
      <c r="A37" s="1085" t="s">
        <v>584</v>
      </c>
      <c r="B37" s="1086"/>
      <c r="C37" s="1087">
        <f t="shared" ref="C37:I37" si="2">SUM(C27:C36)</f>
        <v>7243</v>
      </c>
      <c r="D37" s="1088">
        <f t="shared" si="2"/>
        <v>6847</v>
      </c>
      <c r="E37" s="1088">
        <f t="shared" si="2"/>
        <v>7578</v>
      </c>
      <c r="F37" s="1089">
        <f t="shared" si="2"/>
        <v>1790</v>
      </c>
      <c r="G37" s="1087">
        <f t="shared" si="2"/>
        <v>0</v>
      </c>
      <c r="H37" s="1089">
        <f t="shared" si="2"/>
        <v>0</v>
      </c>
      <c r="I37" s="1090">
        <f t="shared" si="2"/>
        <v>0</v>
      </c>
      <c r="J37" s="1069">
        <f t="shared" si="0"/>
        <v>1790</v>
      </c>
      <c r="K37" s="1070">
        <f t="shared" si="1"/>
        <v>23.621008181578254</v>
      </c>
      <c r="L37" s="1029"/>
      <c r="M37" s="1070">
        <f>SUM(M27:M36)</f>
        <v>0</v>
      </c>
      <c r="N37" s="1091">
        <f>SUM(N27:N36)</f>
        <v>0</v>
      </c>
      <c r="O37" s="1070">
        <f>SUM(O27:O36)</f>
        <v>0</v>
      </c>
    </row>
    <row r="38" spans="1:15" ht="15" x14ac:dyDescent="0.25">
      <c r="A38" s="1044" t="s">
        <v>533</v>
      </c>
      <c r="B38" s="1066">
        <v>601</v>
      </c>
      <c r="C38" s="1074"/>
      <c r="D38" s="1076"/>
      <c r="E38" s="1076"/>
      <c r="F38" s="1068"/>
      <c r="G38" s="1062"/>
      <c r="H38" s="1061"/>
      <c r="I38" s="1037"/>
      <c r="J38" s="1069">
        <f t="shared" si="0"/>
        <v>0</v>
      </c>
      <c r="K38" s="1070" t="e">
        <f t="shared" si="1"/>
        <v>#DIV/0!</v>
      </c>
      <c r="L38" s="1029"/>
      <c r="M38" s="1063"/>
      <c r="N38" s="1077"/>
      <c r="O38" s="1078"/>
    </row>
    <row r="39" spans="1:15" ht="15" x14ac:dyDescent="0.25">
      <c r="A39" s="1032" t="s">
        <v>534</v>
      </c>
      <c r="B39" s="1073">
        <v>602</v>
      </c>
      <c r="C39" s="1034">
        <v>346</v>
      </c>
      <c r="D39" s="1067">
        <v>280</v>
      </c>
      <c r="E39" s="1067">
        <v>280</v>
      </c>
      <c r="F39" s="1068">
        <v>97</v>
      </c>
      <c r="G39" s="1037"/>
      <c r="H39" s="1038"/>
      <c r="I39" s="1037"/>
      <c r="J39" s="1069">
        <f t="shared" si="0"/>
        <v>97</v>
      </c>
      <c r="K39" s="1070">
        <f t="shared" si="1"/>
        <v>34.642857142857139</v>
      </c>
      <c r="L39" s="1029"/>
      <c r="M39" s="1030"/>
      <c r="N39" s="1071"/>
      <c r="O39" s="1072"/>
    </row>
    <row r="40" spans="1:15" ht="15" x14ac:dyDescent="0.25">
      <c r="A40" s="1032" t="s">
        <v>535</v>
      </c>
      <c r="B40" s="1073">
        <v>604</v>
      </c>
      <c r="C40" s="1034"/>
      <c r="D40" s="1067"/>
      <c r="E40" s="1067"/>
      <c r="F40" s="1068"/>
      <c r="G40" s="1037"/>
      <c r="H40" s="1038"/>
      <c r="I40" s="1037"/>
      <c r="J40" s="1069">
        <f t="shared" si="0"/>
        <v>0</v>
      </c>
      <c r="K40" s="1070" t="e">
        <f t="shared" si="1"/>
        <v>#DIV/0!</v>
      </c>
      <c r="L40" s="1029"/>
      <c r="M40" s="1030"/>
      <c r="N40" s="1071"/>
      <c r="O40" s="1072"/>
    </row>
    <row r="41" spans="1:15" ht="15" x14ac:dyDescent="0.25">
      <c r="A41" s="1032" t="s">
        <v>536</v>
      </c>
      <c r="B41" s="1073" t="s">
        <v>537</v>
      </c>
      <c r="C41" s="1034">
        <v>6803</v>
      </c>
      <c r="D41" s="1067">
        <v>6567</v>
      </c>
      <c r="E41" s="1067">
        <v>7298</v>
      </c>
      <c r="F41" s="1068">
        <v>1909</v>
      </c>
      <c r="G41" s="1037"/>
      <c r="H41" s="1038"/>
      <c r="I41" s="1037"/>
      <c r="J41" s="1069">
        <f t="shared" si="0"/>
        <v>1909</v>
      </c>
      <c r="K41" s="1070">
        <f t="shared" si="1"/>
        <v>26.157851466155112</v>
      </c>
      <c r="L41" s="1029"/>
      <c r="M41" s="1030"/>
      <c r="N41" s="1071"/>
      <c r="O41" s="1072"/>
    </row>
    <row r="42" spans="1:15" ht="15" x14ac:dyDescent="0.25">
      <c r="A42" s="1019" t="s">
        <v>538</v>
      </c>
      <c r="B42" s="1079" t="s">
        <v>539</v>
      </c>
      <c r="C42" s="1050">
        <v>115</v>
      </c>
      <c r="D42" s="1081"/>
      <c r="E42" s="1081"/>
      <c r="F42" s="1082">
        <v>2</v>
      </c>
      <c r="G42" s="1024"/>
      <c r="H42" s="1025"/>
      <c r="I42" s="1037"/>
      <c r="J42" s="1069">
        <f t="shared" si="0"/>
        <v>2</v>
      </c>
      <c r="K42" s="1070" t="e">
        <f t="shared" si="1"/>
        <v>#DIV/0!</v>
      </c>
      <c r="L42" s="1029"/>
      <c r="M42" s="1042"/>
      <c r="N42" s="1083"/>
      <c r="O42" s="1084"/>
    </row>
    <row r="43" spans="1:15" ht="15" x14ac:dyDescent="0.25">
      <c r="A43" s="1085" t="s">
        <v>540</v>
      </c>
      <c r="B43" s="1086" t="s">
        <v>499</v>
      </c>
      <c r="C43" s="1087">
        <f t="shared" ref="C43:I43" si="3">SUM(C38:C42)</f>
        <v>7264</v>
      </c>
      <c r="D43" s="1088">
        <f t="shared" si="3"/>
        <v>6847</v>
      </c>
      <c r="E43" s="1088">
        <f t="shared" si="3"/>
        <v>7578</v>
      </c>
      <c r="F43" s="1089">
        <f t="shared" si="3"/>
        <v>2008</v>
      </c>
      <c r="G43" s="1087">
        <f t="shared" si="3"/>
        <v>0</v>
      </c>
      <c r="H43" s="1089">
        <f t="shared" si="3"/>
        <v>0</v>
      </c>
      <c r="I43" s="1090">
        <f t="shared" si="3"/>
        <v>0</v>
      </c>
      <c r="J43" s="1069">
        <f t="shared" si="0"/>
        <v>2008</v>
      </c>
      <c r="K43" s="1070">
        <f t="shared" si="1"/>
        <v>26.497756664027449</v>
      </c>
      <c r="L43" s="1029"/>
      <c r="M43" s="1070">
        <f>SUM(M38:M42)</f>
        <v>0</v>
      </c>
      <c r="N43" s="1091">
        <f>SUM(N38:N42)</f>
        <v>0</v>
      </c>
      <c r="O43" s="1070">
        <f>SUM(O38:O42)</f>
        <v>0</v>
      </c>
    </row>
    <row r="44" spans="1:15" ht="5.25" customHeight="1" x14ac:dyDescent="0.25">
      <c r="A44" s="1019"/>
      <c r="B44" s="1092"/>
      <c r="C44" s="1093"/>
      <c r="D44" s="1094"/>
      <c r="E44" s="1094"/>
      <c r="F44" s="1095"/>
      <c r="G44" s="1096"/>
      <c r="H44" s="1097">
        <f>N44-G44</f>
        <v>0</v>
      </c>
      <c r="I44" s="1096"/>
      <c r="J44" s="1069">
        <f t="shared" si="0"/>
        <v>0</v>
      </c>
      <c r="K44" s="1070" t="e">
        <f t="shared" si="1"/>
        <v>#DIV/0!</v>
      </c>
      <c r="L44" s="1029"/>
      <c r="M44" s="1098"/>
      <c r="N44" s="1071"/>
      <c r="O44" s="1071"/>
    </row>
    <row r="45" spans="1:15" ht="15" x14ac:dyDescent="0.25">
      <c r="A45" s="1099" t="s">
        <v>541</v>
      </c>
      <c r="B45" s="1086" t="s">
        <v>499</v>
      </c>
      <c r="C45" s="1090">
        <f t="shared" ref="C45:I45" si="4">C43-C41</f>
        <v>461</v>
      </c>
      <c r="D45" s="1069">
        <f t="shared" si="4"/>
        <v>280</v>
      </c>
      <c r="E45" s="1069">
        <f t="shared" si="4"/>
        <v>280</v>
      </c>
      <c r="F45" s="1089">
        <f t="shared" si="4"/>
        <v>99</v>
      </c>
      <c r="G45" s="1087">
        <f t="shared" si="4"/>
        <v>0</v>
      </c>
      <c r="H45" s="1089">
        <f t="shared" si="4"/>
        <v>0</v>
      </c>
      <c r="I45" s="1090">
        <f t="shared" si="4"/>
        <v>0</v>
      </c>
      <c r="J45" s="1069">
        <f t="shared" si="0"/>
        <v>99</v>
      </c>
      <c r="K45" s="1070">
        <f t="shared" si="1"/>
        <v>35.357142857142861</v>
      </c>
      <c r="L45" s="1029"/>
      <c r="M45" s="1070">
        <f>M43-M41</f>
        <v>0</v>
      </c>
      <c r="N45" s="1091">
        <f>N43-N41</f>
        <v>0</v>
      </c>
      <c r="O45" s="1070">
        <f>O43-O41</f>
        <v>0</v>
      </c>
    </row>
    <row r="46" spans="1:15" ht="15" x14ac:dyDescent="0.25">
      <c r="A46" s="1085" t="s">
        <v>542</v>
      </c>
      <c r="B46" s="1086" t="s">
        <v>499</v>
      </c>
      <c r="C46" s="1090">
        <f t="shared" ref="C46:I46" si="5">C43-C37</f>
        <v>21</v>
      </c>
      <c r="D46" s="1069">
        <f t="shared" si="5"/>
        <v>0</v>
      </c>
      <c r="E46" s="1069">
        <f t="shared" si="5"/>
        <v>0</v>
      </c>
      <c r="F46" s="1089">
        <f t="shared" si="5"/>
        <v>218</v>
      </c>
      <c r="G46" s="1087">
        <f t="shared" si="5"/>
        <v>0</v>
      </c>
      <c r="H46" s="1089">
        <f t="shared" si="5"/>
        <v>0</v>
      </c>
      <c r="I46" s="1090">
        <f t="shared" si="5"/>
        <v>0</v>
      </c>
      <c r="J46" s="1069">
        <f t="shared" si="0"/>
        <v>218</v>
      </c>
      <c r="K46" s="1070" t="e">
        <f t="shared" si="1"/>
        <v>#DIV/0!</v>
      </c>
      <c r="L46" s="1029"/>
      <c r="M46" s="1070">
        <f>M43-M37</f>
        <v>0</v>
      </c>
      <c r="N46" s="1091">
        <f>N43-N37</f>
        <v>0</v>
      </c>
      <c r="O46" s="1070">
        <f>O43-O37</f>
        <v>0</v>
      </c>
    </row>
    <row r="47" spans="1:15" ht="15.75" thickBot="1" x14ac:dyDescent="0.3">
      <c r="A47" s="1100" t="s">
        <v>543</v>
      </c>
      <c r="B47" s="1101" t="s">
        <v>499</v>
      </c>
      <c r="C47" s="1090">
        <f t="shared" ref="C47:I47" si="6">C46-C41</f>
        <v>-6782</v>
      </c>
      <c r="D47" s="1069">
        <f t="shared" si="6"/>
        <v>-6567</v>
      </c>
      <c r="E47" s="1069">
        <f t="shared" si="6"/>
        <v>-7298</v>
      </c>
      <c r="F47" s="1089">
        <f t="shared" si="6"/>
        <v>-1691</v>
      </c>
      <c r="G47" s="1087">
        <f t="shared" si="6"/>
        <v>0</v>
      </c>
      <c r="H47" s="1089">
        <f t="shared" si="6"/>
        <v>0</v>
      </c>
      <c r="I47" s="1090">
        <f t="shared" si="6"/>
        <v>0</v>
      </c>
      <c r="J47" s="1069">
        <f t="shared" si="0"/>
        <v>-1691</v>
      </c>
      <c r="K47" s="1070">
        <f t="shared" si="1"/>
        <v>23.170731707317074</v>
      </c>
      <c r="L47" s="1029"/>
      <c r="M47" s="1070">
        <f>M46-M41</f>
        <v>0</v>
      </c>
      <c r="N47" s="1091">
        <f>N46-N41</f>
        <v>0</v>
      </c>
      <c r="O47" s="1070">
        <f>O46-O41</f>
        <v>0</v>
      </c>
    </row>
    <row r="50" spans="1:10" ht="14.25" x14ac:dyDescent="0.2">
      <c r="A50" s="1102" t="s">
        <v>544</v>
      </c>
    </row>
    <row r="51" spans="1:10" ht="14.25" x14ac:dyDescent="0.2">
      <c r="A51" s="1105" t="s">
        <v>545</v>
      </c>
    </row>
    <row r="52" spans="1:10" ht="14.25" x14ac:dyDescent="0.2">
      <c r="A52" s="1106" t="s">
        <v>585</v>
      </c>
    </row>
    <row r="53" spans="1:10" s="1108" customFormat="1" ht="14.25" x14ac:dyDescent="0.2">
      <c r="A53" s="1106" t="s">
        <v>547</v>
      </c>
      <c r="B53" s="1107"/>
      <c r="E53" s="1109"/>
      <c r="F53" s="1109"/>
      <c r="G53" s="1109"/>
      <c r="H53" s="1109"/>
      <c r="I53" s="1109"/>
      <c r="J53" s="1109"/>
    </row>
    <row r="56" spans="1:10" x14ac:dyDescent="0.2">
      <c r="A56" s="1110" t="s">
        <v>586</v>
      </c>
    </row>
    <row r="58" spans="1:10" x14ac:dyDescent="0.2">
      <c r="A58" s="1110" t="s">
        <v>587</v>
      </c>
    </row>
  </sheetData>
  <mergeCells count="3">
    <mergeCell ref="C7:O7"/>
    <mergeCell ref="A9:A10"/>
    <mergeCell ref="B9:B10"/>
  </mergeCells>
  <pageMargins left="1.0633858267716536" right="0.31535433070866142" top="0.9055118110236221" bottom="0.9838582677165354" header="0.51181102362204722" footer="0.59015748031496063"/>
  <pageSetup paperSize="9" scale="60" fitToWidth="0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topLeftCell="A22" zoomScaleNormal="100" workbookViewId="0">
      <selection activeCell="A63" sqref="A63"/>
    </sheetView>
  </sheetViews>
  <sheetFormatPr defaultColWidth="8.7109375" defaultRowHeight="12.75" x14ac:dyDescent="0.2"/>
  <cols>
    <col min="1" max="1" width="37.7109375" style="339" customWidth="1"/>
    <col min="2" max="2" width="7.28515625" style="340" customWidth="1"/>
    <col min="3" max="4" width="11.5703125" style="338" customWidth="1"/>
    <col min="5" max="5" width="11.5703125" style="341" customWidth="1"/>
    <col min="6" max="6" width="11.42578125" style="341" customWidth="1"/>
    <col min="7" max="7" width="9.85546875" style="341" customWidth="1"/>
    <col min="8" max="8" width="9.140625" style="341" customWidth="1"/>
    <col min="9" max="9" width="9.28515625" style="341" customWidth="1"/>
    <col min="10" max="10" width="9.140625" style="341" customWidth="1"/>
    <col min="11" max="11" width="12" style="338" customWidth="1"/>
    <col min="12" max="12" width="8.7109375" style="338"/>
    <col min="13" max="13" width="11.85546875" style="338" customWidth="1"/>
    <col min="14" max="14" width="12.5703125" style="338" customWidth="1"/>
    <col min="15" max="15" width="11.85546875" style="338" customWidth="1"/>
    <col min="16" max="16" width="12" style="338" customWidth="1"/>
    <col min="17" max="16384" width="8.7109375" style="338"/>
  </cols>
  <sheetData>
    <row r="1" spans="1:16" ht="24" customHeight="1" x14ac:dyDescent="0.2">
      <c r="A1" s="1382"/>
      <c r="B1" s="1383"/>
      <c r="C1" s="1383"/>
      <c r="D1" s="1383"/>
      <c r="E1" s="1383"/>
      <c r="F1" s="1383"/>
      <c r="G1" s="1383"/>
      <c r="H1" s="1383"/>
      <c r="I1" s="1383"/>
      <c r="J1" s="1383"/>
      <c r="K1" s="1383"/>
      <c r="L1" s="1383"/>
      <c r="M1" s="1383"/>
      <c r="N1" s="1383"/>
      <c r="O1" s="1383"/>
      <c r="P1" s="337"/>
    </row>
    <row r="2" spans="1:16" x14ac:dyDescent="0.2">
      <c r="B2" s="339"/>
      <c r="C2" s="339"/>
      <c r="D2" s="339"/>
      <c r="E2" s="509"/>
      <c r="F2" s="509"/>
      <c r="G2" s="509"/>
      <c r="H2" s="509"/>
      <c r="I2" s="509"/>
      <c r="J2" s="509"/>
      <c r="K2" s="339"/>
      <c r="L2" s="339"/>
      <c r="M2" s="339"/>
      <c r="N2" s="339"/>
      <c r="O2" s="510"/>
    </row>
    <row r="3" spans="1:16" ht="18.75" x14ac:dyDescent="0.2">
      <c r="A3" s="343" t="s">
        <v>550</v>
      </c>
      <c r="B3" s="339"/>
      <c r="C3" s="339"/>
      <c r="D3" s="339"/>
      <c r="E3" s="509"/>
      <c r="F3" s="511"/>
      <c r="G3" s="511"/>
      <c r="H3" s="509"/>
      <c r="I3" s="509"/>
      <c r="J3" s="509"/>
      <c r="K3" s="339"/>
      <c r="L3" s="339"/>
      <c r="M3" s="339"/>
      <c r="N3" s="339"/>
      <c r="O3" s="339"/>
    </row>
    <row r="4" spans="1:16" ht="21.75" customHeight="1" x14ac:dyDescent="0.2">
      <c r="A4" s="345"/>
      <c r="B4" s="339"/>
      <c r="C4" s="339"/>
      <c r="D4" s="339"/>
      <c r="E4" s="509"/>
      <c r="F4" s="511"/>
      <c r="G4" s="511"/>
      <c r="H4" s="509"/>
      <c r="I4" s="509"/>
      <c r="J4" s="509"/>
      <c r="K4" s="339"/>
      <c r="L4" s="339"/>
      <c r="M4" s="339"/>
      <c r="N4" s="339"/>
      <c r="O4" s="339"/>
    </row>
    <row r="5" spans="1:16" x14ac:dyDescent="0.2">
      <c r="A5" s="346"/>
      <c r="B5" s="339"/>
      <c r="C5" s="339"/>
      <c r="D5" s="339"/>
      <c r="E5" s="509"/>
      <c r="F5" s="511"/>
      <c r="G5" s="511"/>
      <c r="H5" s="509"/>
      <c r="I5" s="509"/>
      <c r="J5" s="509"/>
      <c r="K5" s="339"/>
      <c r="L5" s="339"/>
      <c r="M5" s="339"/>
      <c r="N5" s="339"/>
      <c r="O5" s="339"/>
    </row>
    <row r="6" spans="1:16" ht="6" customHeight="1" x14ac:dyDescent="0.2">
      <c r="B6" s="512"/>
      <c r="C6" s="512"/>
      <c r="D6" s="339"/>
      <c r="E6" s="509"/>
      <c r="F6" s="511"/>
      <c r="G6" s="511"/>
      <c r="H6" s="509"/>
      <c r="I6" s="509"/>
      <c r="J6" s="509"/>
      <c r="K6" s="339"/>
      <c r="L6" s="339"/>
      <c r="M6" s="339"/>
      <c r="N6" s="339"/>
      <c r="O6" s="339"/>
    </row>
    <row r="7" spans="1:16" ht="24.75" customHeight="1" x14ac:dyDescent="0.2">
      <c r="A7" s="349" t="s">
        <v>477</v>
      </c>
      <c r="B7" s="513"/>
      <c r="C7" s="1425" t="s">
        <v>588</v>
      </c>
      <c r="D7" s="1425"/>
      <c r="E7" s="1425"/>
      <c r="F7" s="1425"/>
      <c r="G7" s="1426"/>
      <c r="H7" s="1426"/>
      <c r="I7" s="1426"/>
      <c r="J7" s="1426"/>
      <c r="K7" s="1426"/>
      <c r="L7" s="1427"/>
      <c r="M7" s="1427"/>
      <c r="N7" s="1427"/>
      <c r="O7" s="1427"/>
    </row>
    <row r="8" spans="1:16" ht="23.25" customHeight="1" thickBot="1" x14ac:dyDescent="0.25">
      <c r="A8" s="346" t="s">
        <v>479</v>
      </c>
      <c r="B8" s="339"/>
      <c r="C8" s="339"/>
      <c r="D8" s="339"/>
      <c r="E8" s="509"/>
      <c r="F8" s="511"/>
      <c r="G8" s="511"/>
      <c r="H8" s="509"/>
      <c r="I8" s="509"/>
      <c r="J8" s="509"/>
      <c r="K8" s="339"/>
      <c r="L8" s="339"/>
      <c r="M8" s="339"/>
      <c r="N8" s="339"/>
      <c r="O8" s="339"/>
    </row>
    <row r="9" spans="1:16" ht="13.5" thickBot="1" x14ac:dyDescent="0.25">
      <c r="A9" s="1386" t="s">
        <v>13</v>
      </c>
      <c r="B9" s="1388" t="s">
        <v>480</v>
      </c>
      <c r="C9" s="351" t="s">
        <v>0</v>
      </c>
      <c r="D9" s="352" t="s">
        <v>481</v>
      </c>
      <c r="E9" s="353" t="s">
        <v>482</v>
      </c>
      <c r="F9" s="1390" t="s">
        <v>483</v>
      </c>
      <c r="G9" s="1391"/>
      <c r="H9" s="1391"/>
      <c r="I9" s="1392"/>
      <c r="J9" s="354" t="s">
        <v>484</v>
      </c>
      <c r="K9" s="355" t="s">
        <v>485</v>
      </c>
      <c r="M9" s="356" t="s">
        <v>486</v>
      </c>
      <c r="N9" s="356" t="s">
        <v>487</v>
      </c>
      <c r="O9" s="356" t="s">
        <v>486</v>
      </c>
    </row>
    <row r="10" spans="1:16" ht="13.5" thickBot="1" x14ac:dyDescent="0.25">
      <c r="A10" s="1428"/>
      <c r="B10" s="1429"/>
      <c r="C10" s="357" t="s">
        <v>488</v>
      </c>
      <c r="D10" s="358">
        <v>2019</v>
      </c>
      <c r="E10" s="359">
        <v>2019</v>
      </c>
      <c r="F10" s="360" t="s">
        <v>489</v>
      </c>
      <c r="G10" s="361" t="s">
        <v>490</v>
      </c>
      <c r="H10" s="361" t="s">
        <v>491</v>
      </c>
      <c r="I10" s="362" t="s">
        <v>492</v>
      </c>
      <c r="J10" s="363" t="s">
        <v>493</v>
      </c>
      <c r="K10" s="364" t="s">
        <v>494</v>
      </c>
      <c r="M10" s="365" t="s">
        <v>495</v>
      </c>
      <c r="N10" s="366" t="s">
        <v>496</v>
      </c>
      <c r="O10" s="366" t="s">
        <v>497</v>
      </c>
    </row>
    <row r="11" spans="1:16" x14ac:dyDescent="0.2">
      <c r="A11" s="367" t="s">
        <v>498</v>
      </c>
      <c r="B11" s="368"/>
      <c r="C11" s="1111">
        <v>14</v>
      </c>
      <c r="D11" s="1112">
        <v>14</v>
      </c>
      <c r="E11" s="1113">
        <v>14</v>
      </c>
      <c r="F11" s="1114">
        <v>14</v>
      </c>
      <c r="G11" s="1115">
        <f>M11</f>
        <v>0</v>
      </c>
      <c r="H11" s="1116">
        <f>N11</f>
        <v>0</v>
      </c>
      <c r="I11" s="1117">
        <f>O11</f>
        <v>0</v>
      </c>
      <c r="J11" s="375" t="s">
        <v>499</v>
      </c>
      <c r="K11" s="376" t="s">
        <v>499</v>
      </c>
      <c r="L11" s="377"/>
      <c r="M11" s="1118"/>
      <c r="N11" s="1111"/>
      <c r="O11" s="1111"/>
    </row>
    <row r="12" spans="1:16" ht="13.5" thickBot="1" x14ac:dyDescent="0.25">
      <c r="A12" s="379" t="s">
        <v>500</v>
      </c>
      <c r="B12" s="380"/>
      <c r="C12" s="1119">
        <v>12.12</v>
      </c>
      <c r="D12" s="1120">
        <v>12</v>
      </c>
      <c r="E12" s="1121">
        <v>12</v>
      </c>
      <c r="F12" s="1122">
        <v>12.62</v>
      </c>
      <c r="G12" s="1123">
        <f t="shared" ref="G12:I23" si="0">M12</f>
        <v>0</v>
      </c>
      <c r="H12" s="1124">
        <f>N12</f>
        <v>0</v>
      </c>
      <c r="I12" s="1125">
        <f>O12</f>
        <v>0</v>
      </c>
      <c r="J12" s="387"/>
      <c r="K12" s="388" t="s">
        <v>499</v>
      </c>
      <c r="L12" s="377"/>
      <c r="M12" s="1126"/>
      <c r="N12" s="1119"/>
      <c r="O12" s="1119"/>
    </row>
    <row r="13" spans="1:16" x14ac:dyDescent="0.2">
      <c r="A13" s="391" t="s">
        <v>559</v>
      </c>
      <c r="B13" s="1127" t="s">
        <v>560</v>
      </c>
      <c r="C13" s="433">
        <v>4128</v>
      </c>
      <c r="D13" s="1112" t="s">
        <v>499</v>
      </c>
      <c r="E13" s="1128" t="s">
        <v>499</v>
      </c>
      <c r="F13" s="395">
        <v>4072</v>
      </c>
      <c r="G13" s="396">
        <f t="shared" si="0"/>
        <v>0</v>
      </c>
      <c r="H13" s="396">
        <f>N13</f>
        <v>0</v>
      </c>
      <c r="I13" s="401">
        <f>O13</f>
        <v>0</v>
      </c>
      <c r="J13" s="399" t="s">
        <v>499</v>
      </c>
      <c r="K13" s="399" t="s">
        <v>499</v>
      </c>
      <c r="L13" s="377"/>
      <c r="M13" s="400"/>
      <c r="N13" s="433"/>
      <c r="O13" s="433"/>
    </row>
    <row r="14" spans="1:16" x14ac:dyDescent="0.2">
      <c r="A14" s="402" t="s">
        <v>561</v>
      </c>
      <c r="B14" s="410" t="s">
        <v>562</v>
      </c>
      <c r="C14" s="433">
        <v>3855</v>
      </c>
      <c r="D14" s="1129" t="s">
        <v>499</v>
      </c>
      <c r="E14" s="1130" t="s">
        <v>499</v>
      </c>
      <c r="F14" s="395">
        <v>3810</v>
      </c>
      <c r="G14" s="405">
        <f t="shared" si="0"/>
        <v>0</v>
      </c>
      <c r="H14" s="405">
        <f t="shared" si="0"/>
        <v>0</v>
      </c>
      <c r="I14" s="409">
        <f t="shared" si="0"/>
        <v>0</v>
      </c>
      <c r="J14" s="399" t="s">
        <v>499</v>
      </c>
      <c r="K14" s="399" t="s">
        <v>499</v>
      </c>
      <c r="L14" s="377"/>
      <c r="M14" s="408"/>
      <c r="N14" s="433"/>
      <c r="O14" s="433"/>
    </row>
    <row r="15" spans="1:16" x14ac:dyDescent="0.2">
      <c r="A15" s="402" t="s">
        <v>505</v>
      </c>
      <c r="B15" s="410" t="s">
        <v>506</v>
      </c>
      <c r="C15" s="433">
        <v>37</v>
      </c>
      <c r="D15" s="1129" t="s">
        <v>499</v>
      </c>
      <c r="E15" s="1130" t="s">
        <v>499</v>
      </c>
      <c r="F15" s="395">
        <v>73</v>
      </c>
      <c r="G15" s="405">
        <f t="shared" si="0"/>
        <v>0</v>
      </c>
      <c r="H15" s="405">
        <f t="shared" si="0"/>
        <v>0</v>
      </c>
      <c r="I15" s="409">
        <f t="shared" si="0"/>
        <v>0</v>
      </c>
      <c r="J15" s="399" t="s">
        <v>499</v>
      </c>
      <c r="K15" s="399" t="s">
        <v>499</v>
      </c>
      <c r="L15" s="377"/>
      <c r="M15" s="408"/>
      <c r="N15" s="433"/>
      <c r="O15" s="433"/>
    </row>
    <row r="16" spans="1:16" x14ac:dyDescent="0.2">
      <c r="A16" s="402" t="s">
        <v>507</v>
      </c>
      <c r="B16" s="410" t="s">
        <v>499</v>
      </c>
      <c r="C16" s="433">
        <v>536</v>
      </c>
      <c r="D16" s="1129" t="s">
        <v>499</v>
      </c>
      <c r="E16" s="1130" t="s">
        <v>499</v>
      </c>
      <c r="F16" s="395">
        <v>2679</v>
      </c>
      <c r="G16" s="405">
        <f t="shared" si="0"/>
        <v>0</v>
      </c>
      <c r="H16" s="405">
        <f t="shared" si="0"/>
        <v>0</v>
      </c>
      <c r="I16" s="409">
        <f t="shared" si="0"/>
        <v>0</v>
      </c>
      <c r="J16" s="399" t="s">
        <v>499</v>
      </c>
      <c r="K16" s="399" t="s">
        <v>499</v>
      </c>
      <c r="L16" s="377"/>
      <c r="M16" s="408"/>
      <c r="N16" s="433"/>
      <c r="O16" s="433"/>
    </row>
    <row r="17" spans="1:15" ht="13.5" thickBot="1" x14ac:dyDescent="0.25">
      <c r="A17" s="411" t="s">
        <v>508</v>
      </c>
      <c r="B17" s="412" t="s">
        <v>509</v>
      </c>
      <c r="C17" s="431">
        <v>752</v>
      </c>
      <c r="D17" s="1131" t="s">
        <v>499</v>
      </c>
      <c r="E17" s="1132" t="s">
        <v>499</v>
      </c>
      <c r="F17" s="395">
        <v>1327</v>
      </c>
      <c r="G17" s="415">
        <f t="shared" si="0"/>
        <v>0</v>
      </c>
      <c r="H17" s="437">
        <f t="shared" si="0"/>
        <v>0</v>
      </c>
      <c r="I17" s="409">
        <f t="shared" si="0"/>
        <v>0</v>
      </c>
      <c r="J17" s="376" t="s">
        <v>499</v>
      </c>
      <c r="K17" s="376" t="s">
        <v>499</v>
      </c>
      <c r="L17" s="377"/>
      <c r="M17" s="418"/>
      <c r="N17" s="431"/>
      <c r="O17" s="431"/>
    </row>
    <row r="18" spans="1:15" ht="13.5" thickBot="1" x14ac:dyDescent="0.25">
      <c r="A18" s="420" t="s">
        <v>510</v>
      </c>
      <c r="B18" s="421"/>
      <c r="C18" s="1133">
        <f t="shared" ref="C18" si="1">C13-C14+C15+C16+C17</f>
        <v>1598</v>
      </c>
      <c r="D18" s="579" t="s">
        <v>499</v>
      </c>
      <c r="E18" s="423" t="s">
        <v>499</v>
      </c>
      <c r="F18" s="1134">
        <f>F13-F14+F15+F16+F17</f>
        <v>4341</v>
      </c>
      <c r="G18" s="1134">
        <f>G13-G14+G15+G16+G17</f>
        <v>0</v>
      </c>
      <c r="H18" s="1134">
        <f>H13-H14+H15+H16+H17</f>
        <v>0</v>
      </c>
      <c r="I18" s="1133">
        <f>I13-I14+I15+I16+I17</f>
        <v>0</v>
      </c>
      <c r="J18" s="426" t="s">
        <v>499</v>
      </c>
      <c r="K18" s="426" t="s">
        <v>499</v>
      </c>
      <c r="L18" s="377"/>
      <c r="M18" s="1133">
        <f>M13-M14+M15+M16+M17</f>
        <v>0</v>
      </c>
      <c r="N18" s="1133">
        <f t="shared" ref="N18:O18" si="2">N13-N14+N15+N16+N17</f>
        <v>0</v>
      </c>
      <c r="O18" s="1133">
        <f t="shared" si="2"/>
        <v>0</v>
      </c>
    </row>
    <row r="19" spans="1:15" x14ac:dyDescent="0.2">
      <c r="A19" s="411" t="s">
        <v>511</v>
      </c>
      <c r="B19" s="427">
        <v>401</v>
      </c>
      <c r="C19" s="431">
        <v>225</v>
      </c>
      <c r="D19" s="1112" t="s">
        <v>499</v>
      </c>
      <c r="E19" s="1128" t="s">
        <v>499</v>
      </c>
      <c r="F19" s="428">
        <v>215</v>
      </c>
      <c r="G19" s="429">
        <f t="shared" si="0"/>
        <v>0</v>
      </c>
      <c r="H19" s="396">
        <f t="shared" si="0"/>
        <v>0</v>
      </c>
      <c r="I19" s="409">
        <f t="shared" si="0"/>
        <v>0</v>
      </c>
      <c r="J19" s="376" t="s">
        <v>499</v>
      </c>
      <c r="K19" s="376" t="s">
        <v>499</v>
      </c>
      <c r="L19" s="377"/>
      <c r="M19" s="430"/>
      <c r="N19" s="431"/>
      <c r="O19" s="431"/>
    </row>
    <row r="20" spans="1:15" x14ac:dyDescent="0.2">
      <c r="A20" s="402" t="s">
        <v>512</v>
      </c>
      <c r="B20" s="410" t="s">
        <v>513</v>
      </c>
      <c r="C20" s="433">
        <v>391</v>
      </c>
      <c r="D20" s="1129" t="s">
        <v>499</v>
      </c>
      <c r="E20" s="1130" t="s">
        <v>499</v>
      </c>
      <c r="F20" s="432">
        <v>393</v>
      </c>
      <c r="G20" s="405">
        <f t="shared" si="0"/>
        <v>0</v>
      </c>
      <c r="H20" s="405">
        <f t="shared" si="0"/>
        <v>0</v>
      </c>
      <c r="I20" s="409">
        <f t="shared" si="0"/>
        <v>0</v>
      </c>
      <c r="J20" s="399" t="s">
        <v>499</v>
      </c>
      <c r="K20" s="399" t="s">
        <v>499</v>
      </c>
      <c r="L20" s="377"/>
      <c r="M20" s="408"/>
      <c r="N20" s="433"/>
      <c r="O20" s="433"/>
    </row>
    <row r="21" spans="1:15" x14ac:dyDescent="0.2">
      <c r="A21" s="402" t="s">
        <v>514</v>
      </c>
      <c r="B21" s="410" t="s">
        <v>499</v>
      </c>
      <c r="C21" s="433">
        <v>127</v>
      </c>
      <c r="D21" s="1129" t="s">
        <v>499</v>
      </c>
      <c r="E21" s="1130" t="s">
        <v>499</v>
      </c>
      <c r="F21" s="432">
        <v>127</v>
      </c>
      <c r="G21" s="405">
        <f t="shared" si="0"/>
        <v>0</v>
      </c>
      <c r="H21" s="405">
        <f t="shared" si="0"/>
        <v>0</v>
      </c>
      <c r="I21" s="409">
        <f t="shared" si="0"/>
        <v>0</v>
      </c>
      <c r="J21" s="399" t="s">
        <v>499</v>
      </c>
      <c r="K21" s="399" t="s">
        <v>499</v>
      </c>
      <c r="L21" s="377"/>
      <c r="M21" s="408"/>
      <c r="N21" s="433"/>
      <c r="O21" s="433"/>
    </row>
    <row r="22" spans="1:15" x14ac:dyDescent="0.2">
      <c r="A22" s="402" t="s">
        <v>515</v>
      </c>
      <c r="B22" s="410" t="s">
        <v>499</v>
      </c>
      <c r="C22" s="433">
        <v>851</v>
      </c>
      <c r="D22" s="1129" t="s">
        <v>499</v>
      </c>
      <c r="E22" s="1130" t="s">
        <v>499</v>
      </c>
      <c r="F22" s="432">
        <v>3529</v>
      </c>
      <c r="G22" s="405">
        <f t="shared" si="0"/>
        <v>0</v>
      </c>
      <c r="H22" s="405">
        <f t="shared" si="0"/>
        <v>0</v>
      </c>
      <c r="I22" s="409">
        <f t="shared" si="0"/>
        <v>0</v>
      </c>
      <c r="J22" s="399" t="s">
        <v>499</v>
      </c>
      <c r="K22" s="399" t="s">
        <v>499</v>
      </c>
      <c r="L22" s="377"/>
      <c r="M22" s="408"/>
      <c r="N22" s="433"/>
      <c r="O22" s="433"/>
    </row>
    <row r="23" spans="1:15" ht="13.5" thickBot="1" x14ac:dyDescent="0.25">
      <c r="A23" s="379" t="s">
        <v>516</v>
      </c>
      <c r="B23" s="434" t="s">
        <v>499</v>
      </c>
      <c r="C23" s="1135">
        <v>0</v>
      </c>
      <c r="D23" s="1131" t="s">
        <v>499</v>
      </c>
      <c r="E23" s="1132" t="s">
        <v>499</v>
      </c>
      <c r="F23" s="436"/>
      <c r="G23" s="415">
        <f t="shared" si="0"/>
        <v>0</v>
      </c>
      <c r="H23" s="437">
        <f t="shared" si="0"/>
        <v>0</v>
      </c>
      <c r="I23" s="419">
        <f t="shared" si="0"/>
        <v>0</v>
      </c>
      <c r="J23" s="438" t="s">
        <v>499</v>
      </c>
      <c r="K23" s="438" t="s">
        <v>499</v>
      </c>
      <c r="L23" s="377"/>
      <c r="M23" s="439"/>
      <c r="N23" s="1135"/>
      <c r="O23" s="1135"/>
    </row>
    <row r="24" spans="1:15" ht="15" x14ac:dyDescent="0.2">
      <c r="A24" s="1136" t="s">
        <v>517</v>
      </c>
      <c r="B24" s="1137" t="s">
        <v>499</v>
      </c>
      <c r="C24" s="441">
        <v>5907</v>
      </c>
      <c r="D24" s="1138">
        <v>5500</v>
      </c>
      <c r="E24" s="1139">
        <v>5500</v>
      </c>
      <c r="F24" s="443">
        <v>1603</v>
      </c>
      <c r="G24" s="401"/>
      <c r="H24" s="401">
        <f>N24-M24</f>
        <v>0</v>
      </c>
      <c r="I24" s="401">
        <f>O24-N24</f>
        <v>0</v>
      </c>
      <c r="J24" s="1140">
        <f t="shared" ref="J24:J47" si="3">SUM(F24:I24)</f>
        <v>1603</v>
      </c>
      <c r="K24" s="447">
        <f t="shared" ref="K24:K47" si="4">(J24/E24)*100</f>
        <v>29.145454545454548</v>
      </c>
      <c r="L24" s="377"/>
      <c r="M24" s="400"/>
      <c r="N24" s="1141"/>
      <c r="O24" s="441"/>
    </row>
    <row r="25" spans="1:15" ht="15" x14ac:dyDescent="0.2">
      <c r="A25" s="402" t="s">
        <v>518</v>
      </c>
      <c r="B25" s="449" t="s">
        <v>499</v>
      </c>
      <c r="C25" s="1142">
        <v>0</v>
      </c>
      <c r="D25" s="714"/>
      <c r="E25" s="1143"/>
      <c r="F25" s="452"/>
      <c r="G25" s="409"/>
      <c r="H25" s="1144">
        <f t="shared" ref="H25:I42" si="5">N25-M25</f>
        <v>0</v>
      </c>
      <c r="I25" s="1144">
        <f t="shared" si="5"/>
        <v>0</v>
      </c>
      <c r="J25" s="1145">
        <f t="shared" si="3"/>
        <v>0</v>
      </c>
      <c r="K25" s="455" t="e">
        <f t="shared" si="4"/>
        <v>#DIV/0!</v>
      </c>
      <c r="L25" s="377"/>
      <c r="M25" s="408"/>
      <c r="N25" s="469"/>
      <c r="O25" s="1142"/>
    </row>
    <row r="26" spans="1:15" ht="15.75" thickBot="1" x14ac:dyDescent="0.25">
      <c r="A26" s="379" t="s">
        <v>519</v>
      </c>
      <c r="B26" s="456">
        <v>672</v>
      </c>
      <c r="C26" s="1146">
        <v>1100</v>
      </c>
      <c r="D26" s="1147">
        <v>1500</v>
      </c>
      <c r="E26" s="1148">
        <v>1500</v>
      </c>
      <c r="F26" s="459">
        <v>375</v>
      </c>
      <c r="G26" s="419"/>
      <c r="H26" s="1149">
        <f t="shared" si="5"/>
        <v>0</v>
      </c>
      <c r="I26" s="1149">
        <f t="shared" si="5"/>
        <v>0</v>
      </c>
      <c r="J26" s="1150">
        <f t="shared" si="3"/>
        <v>375</v>
      </c>
      <c r="K26" s="462">
        <f t="shared" si="4"/>
        <v>25</v>
      </c>
      <c r="L26" s="377"/>
      <c r="M26" s="418"/>
      <c r="N26" s="1151"/>
      <c r="O26" s="1146"/>
    </row>
    <row r="27" spans="1:15" ht="15" x14ac:dyDescent="0.2">
      <c r="A27" s="391" t="s">
        <v>520</v>
      </c>
      <c r="B27" s="440">
        <v>501</v>
      </c>
      <c r="C27" s="1152">
        <v>603</v>
      </c>
      <c r="D27" s="710">
        <v>590</v>
      </c>
      <c r="E27" s="1153">
        <v>590</v>
      </c>
      <c r="F27" s="1154">
        <v>159</v>
      </c>
      <c r="G27" s="1144"/>
      <c r="H27" s="1144">
        <f t="shared" si="5"/>
        <v>0</v>
      </c>
      <c r="I27" s="1144">
        <f t="shared" si="5"/>
        <v>0</v>
      </c>
      <c r="J27" s="1155">
        <f t="shared" si="3"/>
        <v>159</v>
      </c>
      <c r="K27" s="1156">
        <f t="shared" si="4"/>
        <v>26.949152542372882</v>
      </c>
      <c r="L27" s="377"/>
      <c r="M27" s="430"/>
      <c r="N27" s="467"/>
      <c r="O27" s="1152"/>
    </row>
    <row r="28" spans="1:15" ht="15" x14ac:dyDescent="0.2">
      <c r="A28" s="402" t="s">
        <v>521</v>
      </c>
      <c r="B28" s="449">
        <v>502</v>
      </c>
      <c r="C28" s="1142">
        <v>288</v>
      </c>
      <c r="D28" s="714">
        <v>285</v>
      </c>
      <c r="E28" s="1143">
        <v>280</v>
      </c>
      <c r="F28" s="452">
        <v>62</v>
      </c>
      <c r="G28" s="409"/>
      <c r="H28" s="1144">
        <f t="shared" si="5"/>
        <v>0</v>
      </c>
      <c r="I28" s="1144">
        <f t="shared" si="5"/>
        <v>0</v>
      </c>
      <c r="J28" s="1145">
        <f t="shared" si="3"/>
        <v>62</v>
      </c>
      <c r="K28" s="455">
        <f t="shared" si="4"/>
        <v>22.142857142857142</v>
      </c>
      <c r="L28" s="377"/>
      <c r="M28" s="408"/>
      <c r="N28" s="469"/>
      <c r="O28" s="1142"/>
    </row>
    <row r="29" spans="1:15" ht="15" x14ac:dyDescent="0.2">
      <c r="A29" s="402" t="s">
        <v>522</v>
      </c>
      <c r="B29" s="449">
        <v>504</v>
      </c>
      <c r="C29" s="1142">
        <v>0</v>
      </c>
      <c r="D29" s="714">
        <v>0</v>
      </c>
      <c r="E29" s="1143">
        <v>0</v>
      </c>
      <c r="F29" s="452">
        <v>0</v>
      </c>
      <c r="G29" s="409"/>
      <c r="H29" s="1144">
        <f t="shared" si="5"/>
        <v>0</v>
      </c>
      <c r="I29" s="1144">
        <f t="shared" si="5"/>
        <v>0</v>
      </c>
      <c r="J29" s="1145">
        <f t="shared" si="3"/>
        <v>0</v>
      </c>
      <c r="K29" s="455" t="e">
        <f t="shared" si="4"/>
        <v>#DIV/0!</v>
      </c>
      <c r="L29" s="377"/>
      <c r="M29" s="408"/>
      <c r="N29" s="469"/>
      <c r="O29" s="1142"/>
    </row>
    <row r="30" spans="1:15" ht="15" x14ac:dyDescent="0.2">
      <c r="A30" s="402" t="s">
        <v>523</v>
      </c>
      <c r="B30" s="449">
        <v>511</v>
      </c>
      <c r="C30" s="1142">
        <v>337</v>
      </c>
      <c r="D30" s="714">
        <v>732</v>
      </c>
      <c r="E30" s="1143">
        <v>550</v>
      </c>
      <c r="F30" s="452">
        <v>147</v>
      </c>
      <c r="G30" s="409"/>
      <c r="H30" s="1144">
        <f t="shared" si="5"/>
        <v>0</v>
      </c>
      <c r="I30" s="1144">
        <f t="shared" si="5"/>
        <v>0</v>
      </c>
      <c r="J30" s="1145">
        <f t="shared" si="3"/>
        <v>147</v>
      </c>
      <c r="K30" s="455">
        <f t="shared" si="4"/>
        <v>26.727272727272727</v>
      </c>
      <c r="L30" s="377"/>
      <c r="M30" s="408"/>
      <c r="N30" s="469"/>
      <c r="O30" s="1142"/>
    </row>
    <row r="31" spans="1:15" ht="15" x14ac:dyDescent="0.2">
      <c r="A31" s="402" t="s">
        <v>524</v>
      </c>
      <c r="B31" s="449">
        <v>518</v>
      </c>
      <c r="C31" s="1142">
        <v>392</v>
      </c>
      <c r="D31" s="714">
        <v>350</v>
      </c>
      <c r="E31" s="1143">
        <v>360</v>
      </c>
      <c r="F31" s="452">
        <v>71</v>
      </c>
      <c r="G31" s="409"/>
      <c r="H31" s="1144">
        <f t="shared" si="5"/>
        <v>0</v>
      </c>
      <c r="I31" s="1144">
        <f t="shared" si="5"/>
        <v>0</v>
      </c>
      <c r="J31" s="1145">
        <f t="shared" si="3"/>
        <v>71</v>
      </c>
      <c r="K31" s="455">
        <f t="shared" si="4"/>
        <v>19.722222222222221</v>
      </c>
      <c r="L31" s="377"/>
      <c r="M31" s="408"/>
      <c r="N31" s="469"/>
      <c r="O31" s="1142"/>
    </row>
    <row r="32" spans="1:15" ht="15" x14ac:dyDescent="0.2">
      <c r="A32" s="402" t="s">
        <v>525</v>
      </c>
      <c r="B32" s="449">
        <v>521</v>
      </c>
      <c r="C32" s="1142">
        <v>3702</v>
      </c>
      <c r="D32" s="714">
        <v>3120</v>
      </c>
      <c r="E32" s="1143">
        <v>3120</v>
      </c>
      <c r="F32" s="452">
        <v>945</v>
      </c>
      <c r="G32" s="409"/>
      <c r="H32" s="1144">
        <f t="shared" si="5"/>
        <v>0</v>
      </c>
      <c r="I32" s="1144">
        <f t="shared" si="5"/>
        <v>0</v>
      </c>
      <c r="J32" s="1145">
        <f t="shared" si="3"/>
        <v>945</v>
      </c>
      <c r="K32" s="455">
        <f t="shared" si="4"/>
        <v>30.288461538461537</v>
      </c>
      <c r="L32" s="377"/>
      <c r="M32" s="408"/>
      <c r="N32" s="469"/>
      <c r="O32" s="1142"/>
    </row>
    <row r="33" spans="1:15" ht="15" x14ac:dyDescent="0.2">
      <c r="A33" s="402" t="s">
        <v>526</v>
      </c>
      <c r="B33" s="449" t="s">
        <v>527</v>
      </c>
      <c r="C33" s="1142">
        <v>1446</v>
      </c>
      <c r="D33" s="714">
        <v>1124</v>
      </c>
      <c r="E33" s="1143">
        <v>1124</v>
      </c>
      <c r="F33" s="452">
        <v>369</v>
      </c>
      <c r="G33" s="409"/>
      <c r="H33" s="1144">
        <f t="shared" si="5"/>
        <v>0</v>
      </c>
      <c r="I33" s="1144">
        <f t="shared" si="5"/>
        <v>0</v>
      </c>
      <c r="J33" s="1145">
        <f t="shared" si="3"/>
        <v>369</v>
      </c>
      <c r="K33" s="455">
        <f t="shared" si="4"/>
        <v>32.829181494661924</v>
      </c>
      <c r="L33" s="377"/>
      <c r="M33" s="408"/>
      <c r="N33" s="469"/>
      <c r="O33" s="1142"/>
    </row>
    <row r="34" spans="1:15" ht="15" x14ac:dyDescent="0.2">
      <c r="A34" s="402" t="s">
        <v>528</v>
      </c>
      <c r="B34" s="449">
        <v>557</v>
      </c>
      <c r="C34" s="1142">
        <v>0</v>
      </c>
      <c r="D34" s="714">
        <v>0</v>
      </c>
      <c r="E34" s="1143">
        <v>0</v>
      </c>
      <c r="F34" s="452">
        <v>0</v>
      </c>
      <c r="G34" s="409"/>
      <c r="H34" s="1144">
        <f t="shared" si="5"/>
        <v>0</v>
      </c>
      <c r="I34" s="1144">
        <f t="shared" si="5"/>
        <v>0</v>
      </c>
      <c r="J34" s="1145">
        <f t="shared" si="3"/>
        <v>0</v>
      </c>
      <c r="K34" s="455" t="e">
        <f t="shared" si="4"/>
        <v>#DIV/0!</v>
      </c>
      <c r="L34" s="377"/>
      <c r="M34" s="408"/>
      <c r="N34" s="469"/>
      <c r="O34" s="1142"/>
    </row>
    <row r="35" spans="1:15" ht="15" x14ac:dyDescent="0.2">
      <c r="A35" s="402" t="s">
        <v>529</v>
      </c>
      <c r="B35" s="449">
        <v>551</v>
      </c>
      <c r="C35" s="1142">
        <v>35</v>
      </c>
      <c r="D35" s="714">
        <v>12</v>
      </c>
      <c r="E35" s="1143">
        <v>17</v>
      </c>
      <c r="F35" s="452">
        <v>10</v>
      </c>
      <c r="G35" s="409"/>
      <c r="H35" s="1144">
        <f t="shared" si="5"/>
        <v>0</v>
      </c>
      <c r="I35" s="1144">
        <f t="shared" si="5"/>
        <v>0</v>
      </c>
      <c r="J35" s="1145">
        <f t="shared" si="3"/>
        <v>10</v>
      </c>
      <c r="K35" s="455">
        <f t="shared" si="4"/>
        <v>58.82352941176471</v>
      </c>
      <c r="L35" s="377"/>
      <c r="M35" s="408"/>
      <c r="N35" s="469"/>
      <c r="O35" s="1142"/>
    </row>
    <row r="36" spans="1:15" ht="15.75" thickBot="1" x14ac:dyDescent="0.25">
      <c r="A36" s="470" t="s">
        <v>530</v>
      </c>
      <c r="B36" s="471" t="s">
        <v>531</v>
      </c>
      <c r="C36" s="1157">
        <v>-28</v>
      </c>
      <c r="D36" s="716">
        <v>87</v>
      </c>
      <c r="E36" s="1158">
        <v>279</v>
      </c>
      <c r="F36" s="1159">
        <v>22</v>
      </c>
      <c r="G36" s="409"/>
      <c r="H36" s="1149">
        <f t="shared" si="5"/>
        <v>0</v>
      </c>
      <c r="I36" s="1144">
        <f t="shared" si="5"/>
        <v>0</v>
      </c>
      <c r="J36" s="1150">
        <f t="shared" si="3"/>
        <v>22</v>
      </c>
      <c r="K36" s="462">
        <f t="shared" si="4"/>
        <v>7.8853046594982077</v>
      </c>
      <c r="L36" s="377"/>
      <c r="M36" s="439"/>
      <c r="N36" s="475"/>
      <c r="O36" s="1157"/>
    </row>
    <row r="37" spans="1:15" ht="15.75" thickBot="1" x14ac:dyDescent="0.3">
      <c r="A37" s="476" t="s">
        <v>532</v>
      </c>
      <c r="B37" s="477"/>
      <c r="C37" s="478">
        <f t="shared" ref="C37" si="6">SUM(C27:C36)</f>
        <v>6775</v>
      </c>
      <c r="D37" s="721">
        <f t="shared" ref="D37:I37" si="7">SUM(D27:D36)</f>
        <v>6300</v>
      </c>
      <c r="E37" s="479">
        <f t="shared" si="7"/>
        <v>6320</v>
      </c>
      <c r="F37" s="479">
        <f t="shared" si="7"/>
        <v>1785</v>
      </c>
      <c r="G37" s="1160">
        <f t="shared" si="7"/>
        <v>0</v>
      </c>
      <c r="H37" s="1160">
        <f t="shared" si="7"/>
        <v>0</v>
      </c>
      <c r="I37" s="1160">
        <f t="shared" si="7"/>
        <v>0</v>
      </c>
      <c r="J37" s="478">
        <f t="shared" si="3"/>
        <v>1785</v>
      </c>
      <c r="K37" s="482">
        <f t="shared" si="4"/>
        <v>28.24367088607595</v>
      </c>
      <c r="L37" s="377"/>
      <c r="M37" s="478">
        <f>SUM(M27:M36)</f>
        <v>0</v>
      </c>
      <c r="N37" s="478">
        <f t="shared" ref="N37:O37" si="8">SUM(N27:N36)</f>
        <v>0</v>
      </c>
      <c r="O37" s="478">
        <f t="shared" si="8"/>
        <v>0</v>
      </c>
    </row>
    <row r="38" spans="1:15" ht="15" x14ac:dyDescent="0.2">
      <c r="A38" s="483" t="s">
        <v>533</v>
      </c>
      <c r="B38" s="440">
        <v>601</v>
      </c>
      <c r="C38" s="1152">
        <v>0</v>
      </c>
      <c r="D38" s="710"/>
      <c r="E38" s="1153">
        <v>0</v>
      </c>
      <c r="F38" s="443">
        <v>0</v>
      </c>
      <c r="G38" s="409"/>
      <c r="H38" s="401">
        <f t="shared" si="5"/>
        <v>0</v>
      </c>
      <c r="I38" s="1144">
        <f t="shared" si="5"/>
        <v>0</v>
      </c>
      <c r="J38" s="1140">
        <f t="shared" si="3"/>
        <v>0</v>
      </c>
      <c r="K38" s="447" t="e">
        <f t="shared" si="4"/>
        <v>#DIV/0!</v>
      </c>
      <c r="L38" s="377"/>
      <c r="M38" s="430"/>
      <c r="N38" s="467"/>
      <c r="O38" s="1152"/>
    </row>
    <row r="39" spans="1:15" ht="15" x14ac:dyDescent="0.2">
      <c r="A39" s="486" t="s">
        <v>534</v>
      </c>
      <c r="B39" s="449">
        <v>602</v>
      </c>
      <c r="C39" s="1142">
        <v>713</v>
      </c>
      <c r="D39" s="714">
        <v>780</v>
      </c>
      <c r="E39" s="1143">
        <v>740</v>
      </c>
      <c r="F39" s="452">
        <v>189</v>
      </c>
      <c r="G39" s="409"/>
      <c r="H39" s="1144">
        <f t="shared" si="5"/>
        <v>0</v>
      </c>
      <c r="I39" s="1144">
        <f t="shared" si="5"/>
        <v>0</v>
      </c>
      <c r="J39" s="1145">
        <f t="shared" si="3"/>
        <v>189</v>
      </c>
      <c r="K39" s="455">
        <f t="shared" si="4"/>
        <v>25.54054054054054</v>
      </c>
      <c r="L39" s="377"/>
      <c r="M39" s="408"/>
      <c r="N39" s="469"/>
      <c r="O39" s="1142"/>
    </row>
    <row r="40" spans="1:15" ht="15" x14ac:dyDescent="0.2">
      <c r="A40" s="486" t="s">
        <v>535</v>
      </c>
      <c r="B40" s="449">
        <v>604</v>
      </c>
      <c r="C40" s="1142">
        <v>0</v>
      </c>
      <c r="D40" s="714"/>
      <c r="E40" s="1143">
        <v>0</v>
      </c>
      <c r="F40" s="452">
        <v>0</v>
      </c>
      <c r="G40" s="409"/>
      <c r="H40" s="1144">
        <f t="shared" si="5"/>
        <v>0</v>
      </c>
      <c r="I40" s="1144">
        <f t="shared" si="5"/>
        <v>0</v>
      </c>
      <c r="J40" s="1145">
        <f t="shared" si="3"/>
        <v>0</v>
      </c>
      <c r="K40" s="455" t="e">
        <f t="shared" si="4"/>
        <v>#DIV/0!</v>
      </c>
      <c r="L40" s="377"/>
      <c r="M40" s="408"/>
      <c r="N40" s="469"/>
      <c r="O40" s="1142"/>
    </row>
    <row r="41" spans="1:15" ht="15" x14ac:dyDescent="0.2">
      <c r="A41" s="486" t="s">
        <v>536</v>
      </c>
      <c r="B41" s="449" t="s">
        <v>537</v>
      </c>
      <c r="C41" s="1142">
        <v>5907</v>
      </c>
      <c r="D41" s="714">
        <v>5500</v>
      </c>
      <c r="E41" s="1143">
        <v>5500</v>
      </c>
      <c r="F41" s="452">
        <v>1603</v>
      </c>
      <c r="G41" s="409"/>
      <c r="H41" s="1144">
        <f t="shared" si="5"/>
        <v>0</v>
      </c>
      <c r="I41" s="1144">
        <f t="shared" si="5"/>
        <v>0</v>
      </c>
      <c r="J41" s="1145">
        <f t="shared" si="3"/>
        <v>1603</v>
      </c>
      <c r="K41" s="455">
        <f t="shared" si="4"/>
        <v>29.145454545454548</v>
      </c>
      <c r="L41" s="377"/>
      <c r="M41" s="408"/>
      <c r="N41" s="469"/>
      <c r="O41" s="1142"/>
    </row>
    <row r="42" spans="1:15" ht="15.75" thickBot="1" x14ac:dyDescent="0.25">
      <c r="A42" s="487" t="s">
        <v>538</v>
      </c>
      <c r="B42" s="471" t="s">
        <v>539</v>
      </c>
      <c r="C42" s="1157">
        <v>159</v>
      </c>
      <c r="D42" s="716">
        <v>20</v>
      </c>
      <c r="E42" s="1158">
        <v>80</v>
      </c>
      <c r="F42" s="1159">
        <v>66</v>
      </c>
      <c r="G42" s="419"/>
      <c r="H42" s="1149">
        <f t="shared" si="5"/>
        <v>0</v>
      </c>
      <c r="I42" s="1144">
        <f t="shared" si="5"/>
        <v>0</v>
      </c>
      <c r="J42" s="1150">
        <f t="shared" si="3"/>
        <v>66</v>
      </c>
      <c r="K42" s="488">
        <f t="shared" si="4"/>
        <v>82.5</v>
      </c>
      <c r="L42" s="377"/>
      <c r="M42" s="439"/>
      <c r="N42" s="475"/>
      <c r="O42" s="1157"/>
    </row>
    <row r="43" spans="1:15" ht="15.75" thickBot="1" x14ac:dyDescent="0.3">
      <c r="A43" s="476" t="s">
        <v>540</v>
      </c>
      <c r="B43" s="477" t="s">
        <v>499</v>
      </c>
      <c r="C43" s="478">
        <f>SUM(C38:C42)</f>
        <v>6779</v>
      </c>
      <c r="D43" s="721">
        <f t="shared" ref="D43:I43" si="9">SUM(D38:D42)</f>
        <v>6300</v>
      </c>
      <c r="E43" s="479">
        <f t="shared" si="9"/>
        <v>6320</v>
      </c>
      <c r="F43" s="478">
        <f t="shared" si="9"/>
        <v>1858</v>
      </c>
      <c r="G43" s="1161">
        <f t="shared" si="9"/>
        <v>0</v>
      </c>
      <c r="H43" s="478">
        <f t="shared" si="9"/>
        <v>0</v>
      </c>
      <c r="I43" s="1162">
        <f t="shared" si="9"/>
        <v>0</v>
      </c>
      <c r="J43" s="478">
        <f t="shared" si="3"/>
        <v>1858</v>
      </c>
      <c r="K43" s="482">
        <f t="shared" si="4"/>
        <v>29.398734177215189</v>
      </c>
      <c r="L43" s="377"/>
      <c r="M43" s="478">
        <f>SUM(M38:M42)</f>
        <v>0</v>
      </c>
      <c r="N43" s="481">
        <f>SUM(N38:N42)</f>
        <v>0</v>
      </c>
      <c r="O43" s="478">
        <f>SUM(O38:O42)</f>
        <v>0</v>
      </c>
    </row>
    <row r="44" spans="1:15" ht="5.25" customHeight="1" thickBot="1" x14ac:dyDescent="0.25">
      <c r="A44" s="487"/>
      <c r="B44" s="491"/>
      <c r="C44" s="492"/>
      <c r="D44" s="493"/>
      <c r="E44" s="493"/>
      <c r="F44" s="494"/>
      <c r="G44" s="495"/>
      <c r="H44" s="496"/>
      <c r="I44" s="495"/>
      <c r="J44" s="497"/>
      <c r="K44" s="447"/>
      <c r="L44" s="377"/>
      <c r="M44" s="498"/>
      <c r="N44" s="492"/>
      <c r="O44" s="492"/>
    </row>
    <row r="45" spans="1:15" ht="15.75" thickBot="1" x14ac:dyDescent="0.25">
      <c r="A45" s="499" t="s">
        <v>541</v>
      </c>
      <c r="B45" s="477" t="s">
        <v>499</v>
      </c>
      <c r="C45" s="478">
        <f>C43-C41</f>
        <v>872</v>
      </c>
      <c r="D45" s="480">
        <f t="shared" ref="D45:I45" si="10">D43-D41</f>
        <v>800</v>
      </c>
      <c r="E45" s="480">
        <f t="shared" si="10"/>
        <v>820</v>
      </c>
      <c r="F45" s="478">
        <f t="shared" si="10"/>
        <v>255</v>
      </c>
      <c r="G45" s="489">
        <f t="shared" si="10"/>
        <v>0</v>
      </c>
      <c r="H45" s="478">
        <f t="shared" si="10"/>
        <v>0</v>
      </c>
      <c r="I45" s="481">
        <f t="shared" si="10"/>
        <v>0</v>
      </c>
      <c r="J45" s="497">
        <f t="shared" si="3"/>
        <v>255</v>
      </c>
      <c r="K45" s="447">
        <f t="shared" si="4"/>
        <v>31.097560975609756</v>
      </c>
      <c r="L45" s="377"/>
      <c r="M45" s="478">
        <f>M43-M41</f>
        <v>0</v>
      </c>
      <c r="N45" s="481">
        <f>N43-N41</f>
        <v>0</v>
      </c>
      <c r="O45" s="478">
        <f>O43-O41</f>
        <v>0</v>
      </c>
    </row>
    <row r="46" spans="1:15" ht="15.75" thickBot="1" x14ac:dyDescent="0.25">
      <c r="A46" s="476" t="s">
        <v>542</v>
      </c>
      <c r="B46" s="477" t="s">
        <v>499</v>
      </c>
      <c r="C46" s="478">
        <f>C43-C37</f>
        <v>4</v>
      </c>
      <c r="D46" s="480">
        <f t="shared" ref="D46:I46" si="11">D43-D37</f>
        <v>0</v>
      </c>
      <c r="E46" s="480">
        <f t="shared" si="11"/>
        <v>0</v>
      </c>
      <c r="F46" s="478">
        <f t="shared" si="11"/>
        <v>73</v>
      </c>
      <c r="G46" s="489">
        <f t="shared" si="11"/>
        <v>0</v>
      </c>
      <c r="H46" s="478">
        <f t="shared" si="11"/>
        <v>0</v>
      </c>
      <c r="I46" s="481">
        <f t="shared" si="11"/>
        <v>0</v>
      </c>
      <c r="J46" s="497">
        <f t="shared" si="3"/>
        <v>73</v>
      </c>
      <c r="K46" s="447" t="e">
        <f t="shared" si="4"/>
        <v>#DIV/0!</v>
      </c>
      <c r="L46" s="377"/>
      <c r="M46" s="478">
        <f>M43-M37</f>
        <v>0</v>
      </c>
      <c r="N46" s="481">
        <f>N43-N37</f>
        <v>0</v>
      </c>
      <c r="O46" s="478">
        <f>O43-O37</f>
        <v>0</v>
      </c>
    </row>
    <row r="47" spans="1:15" ht="15.75" thickBot="1" x14ac:dyDescent="0.25">
      <c r="A47" s="500" t="s">
        <v>543</v>
      </c>
      <c r="B47" s="501" t="s">
        <v>499</v>
      </c>
      <c r="C47" s="478">
        <f>C46-C41</f>
        <v>-5903</v>
      </c>
      <c r="D47" s="480">
        <f t="shared" ref="D47:I47" si="12">D46-D41</f>
        <v>-5500</v>
      </c>
      <c r="E47" s="480">
        <f t="shared" si="12"/>
        <v>-5500</v>
      </c>
      <c r="F47" s="478">
        <f t="shared" si="12"/>
        <v>-1530</v>
      </c>
      <c r="G47" s="489">
        <f t="shared" si="12"/>
        <v>0</v>
      </c>
      <c r="H47" s="478">
        <f t="shared" si="12"/>
        <v>0</v>
      </c>
      <c r="I47" s="481">
        <f t="shared" si="12"/>
        <v>0</v>
      </c>
      <c r="J47" s="497">
        <f t="shared" si="3"/>
        <v>-1530</v>
      </c>
      <c r="K47" s="482">
        <f t="shared" si="4"/>
        <v>27.81818181818182</v>
      </c>
      <c r="L47" s="377"/>
      <c r="M47" s="478">
        <f>M46-M41</f>
        <v>0</v>
      </c>
      <c r="N47" s="481">
        <f>N46-N41</f>
        <v>0</v>
      </c>
      <c r="O47" s="478">
        <f>O46-O41</f>
        <v>0</v>
      </c>
    </row>
    <row r="50" spans="1:10" ht="14.25" x14ac:dyDescent="0.2">
      <c r="A50" s="502" t="s">
        <v>544</v>
      </c>
    </row>
    <row r="51" spans="1:10" ht="14.25" x14ac:dyDescent="0.2">
      <c r="A51" s="503" t="s">
        <v>545</v>
      </c>
    </row>
    <row r="52" spans="1:10" ht="14.25" x14ac:dyDescent="0.2">
      <c r="A52" s="504" t="s">
        <v>546</v>
      </c>
    </row>
    <row r="53" spans="1:10" s="506" customFormat="1" ht="14.25" x14ac:dyDescent="0.2">
      <c r="A53" s="504" t="s">
        <v>547</v>
      </c>
      <c r="B53" s="505"/>
      <c r="E53" s="344"/>
      <c r="F53" s="344"/>
      <c r="G53" s="344"/>
      <c r="H53" s="344"/>
      <c r="I53" s="344"/>
      <c r="J53" s="344"/>
    </row>
    <row r="55" spans="1:10" x14ac:dyDescent="0.2">
      <c r="A55" s="339" t="s">
        <v>589</v>
      </c>
    </row>
    <row r="58" spans="1:10" x14ac:dyDescent="0.2">
      <c r="A58" s="339" t="s">
        <v>590</v>
      </c>
    </row>
    <row r="60" spans="1:10" x14ac:dyDescent="0.2">
      <c r="A60" s="339" t="s">
        <v>591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16" zoomScaleNormal="100" workbookViewId="0">
      <selection activeCell="F41" sqref="F41"/>
    </sheetView>
  </sheetViews>
  <sheetFormatPr defaultColWidth="8.7109375" defaultRowHeight="12.75" x14ac:dyDescent="0.2"/>
  <cols>
    <col min="1" max="1" width="37.7109375" style="339" customWidth="1"/>
    <col min="2" max="2" width="7.28515625" style="340" customWidth="1"/>
    <col min="3" max="4" width="11.5703125" style="338" customWidth="1"/>
    <col min="5" max="5" width="11.5703125" style="341" customWidth="1"/>
    <col min="6" max="6" width="11.42578125" style="341" customWidth="1"/>
    <col min="7" max="7" width="9.85546875" style="341" customWidth="1"/>
    <col min="8" max="8" width="9.140625" style="341" customWidth="1"/>
    <col min="9" max="9" width="9.28515625" style="341" customWidth="1"/>
    <col min="10" max="10" width="9.140625" style="341" customWidth="1"/>
    <col min="11" max="11" width="12" style="338" customWidth="1"/>
    <col min="12" max="12" width="8.7109375" style="338"/>
    <col min="13" max="13" width="11.85546875" style="338" customWidth="1"/>
    <col min="14" max="14" width="12.5703125" style="338" customWidth="1"/>
    <col min="15" max="15" width="11.85546875" style="338" customWidth="1"/>
    <col min="16" max="16" width="12" style="338" customWidth="1"/>
    <col min="17" max="16384" width="8.7109375" style="338"/>
  </cols>
  <sheetData>
    <row r="1" spans="1:16" ht="24" customHeight="1" x14ac:dyDescent="0.2">
      <c r="A1" s="1393"/>
      <c r="B1" s="1394"/>
      <c r="C1" s="1394"/>
      <c r="D1" s="1394"/>
      <c r="E1" s="1394"/>
      <c r="F1" s="1394"/>
      <c r="G1" s="1394"/>
      <c r="H1" s="1394"/>
      <c r="I1" s="1394"/>
      <c r="J1" s="1394"/>
      <c r="K1" s="1394"/>
      <c r="L1" s="1394"/>
      <c r="M1" s="1394"/>
      <c r="N1" s="1394"/>
      <c r="O1" s="1394"/>
      <c r="P1" s="337"/>
    </row>
    <row r="2" spans="1:16" x14ac:dyDescent="0.2">
      <c r="B2" s="339"/>
      <c r="C2" s="339"/>
      <c r="D2" s="339"/>
      <c r="E2" s="509"/>
      <c r="F2" s="509"/>
      <c r="G2" s="509"/>
      <c r="H2" s="509"/>
      <c r="I2" s="509"/>
      <c r="J2" s="509"/>
      <c r="K2" s="339"/>
      <c r="L2" s="339"/>
      <c r="M2" s="339"/>
      <c r="N2" s="339"/>
      <c r="O2" s="510"/>
    </row>
    <row r="3" spans="1:16" ht="18.75" x14ac:dyDescent="0.2">
      <c r="A3" s="343" t="s">
        <v>550</v>
      </c>
      <c r="B3" s="339"/>
      <c r="C3" s="339"/>
      <c r="D3" s="339"/>
      <c r="E3" s="509"/>
      <c r="F3" s="511"/>
      <c r="G3" s="511"/>
      <c r="H3" s="509"/>
      <c r="I3" s="509"/>
      <c r="J3" s="509"/>
      <c r="K3" s="339"/>
      <c r="L3" s="339"/>
      <c r="M3" s="339"/>
      <c r="N3" s="339"/>
      <c r="O3" s="339"/>
    </row>
    <row r="4" spans="1:16" ht="21.75" customHeight="1" x14ac:dyDescent="0.2">
      <c r="A4" s="345"/>
      <c r="B4" s="339"/>
      <c r="C4" s="339"/>
      <c r="D4" s="339"/>
      <c r="E4" s="509"/>
      <c r="F4" s="511"/>
      <c r="G4" s="511"/>
      <c r="H4" s="509"/>
      <c r="I4" s="509"/>
      <c r="J4" s="509"/>
      <c r="K4" s="339"/>
      <c r="L4" s="339"/>
      <c r="M4" s="339"/>
      <c r="N4" s="339"/>
      <c r="O4" s="339"/>
    </row>
    <row r="5" spans="1:16" x14ac:dyDescent="0.2">
      <c r="A5" s="346"/>
      <c r="B5" s="339"/>
      <c r="C5" s="339"/>
      <c r="D5" s="339"/>
      <c r="E5" s="509"/>
      <c r="F5" s="511"/>
      <c r="G5" s="511"/>
      <c r="H5" s="509"/>
      <c r="I5" s="509"/>
      <c r="J5" s="509"/>
      <c r="K5" s="339"/>
      <c r="L5" s="339"/>
      <c r="M5" s="339"/>
      <c r="N5" s="339"/>
      <c r="O5" s="339"/>
    </row>
    <row r="6" spans="1:16" ht="6" customHeight="1" x14ac:dyDescent="0.2">
      <c r="B6" s="512"/>
      <c r="C6" s="512"/>
      <c r="D6" s="339"/>
      <c r="E6" s="509"/>
      <c r="F6" s="511"/>
      <c r="G6" s="511"/>
      <c r="H6" s="509"/>
      <c r="I6" s="509"/>
      <c r="J6" s="509"/>
      <c r="K6" s="339"/>
      <c r="L6" s="339"/>
      <c r="M6" s="339"/>
      <c r="N6" s="339"/>
      <c r="O6" s="339"/>
    </row>
    <row r="7" spans="1:16" ht="24.75" customHeight="1" x14ac:dyDescent="0.2">
      <c r="A7" s="349" t="s">
        <v>477</v>
      </c>
      <c r="B7" s="513"/>
      <c r="C7" s="1425" t="s">
        <v>592</v>
      </c>
      <c r="D7" s="1425"/>
      <c r="E7" s="1425"/>
      <c r="F7" s="1425"/>
      <c r="G7" s="1426"/>
      <c r="H7" s="1426"/>
      <c r="I7" s="1426"/>
      <c r="J7" s="1426"/>
      <c r="K7" s="1426"/>
      <c r="L7" s="1427"/>
      <c r="M7" s="1427"/>
      <c r="N7" s="1427"/>
      <c r="O7" s="1427"/>
    </row>
    <row r="8" spans="1:16" ht="23.25" customHeight="1" thickBot="1" x14ac:dyDescent="0.25">
      <c r="A8" s="346" t="s">
        <v>479</v>
      </c>
      <c r="B8" s="339"/>
      <c r="C8" s="339"/>
      <c r="D8" s="339"/>
      <c r="E8" s="509"/>
      <c r="F8" s="511"/>
      <c r="G8" s="511"/>
      <c r="H8" s="509"/>
      <c r="I8" s="509"/>
      <c r="J8" s="509"/>
      <c r="K8" s="339"/>
      <c r="L8" s="339"/>
      <c r="M8" s="339"/>
      <c r="N8" s="339"/>
      <c r="O8" s="339"/>
    </row>
    <row r="9" spans="1:16" ht="13.5" thickBot="1" x14ac:dyDescent="0.25">
      <c r="A9" s="1386" t="s">
        <v>13</v>
      </c>
      <c r="B9" s="1388" t="s">
        <v>480</v>
      </c>
      <c r="C9" s="351" t="s">
        <v>0</v>
      </c>
      <c r="D9" s="352" t="s">
        <v>481</v>
      </c>
      <c r="E9" s="353" t="s">
        <v>482</v>
      </c>
      <c r="F9" s="1390" t="s">
        <v>483</v>
      </c>
      <c r="G9" s="1391"/>
      <c r="H9" s="1391"/>
      <c r="I9" s="1392"/>
      <c r="J9" s="354" t="s">
        <v>484</v>
      </c>
      <c r="K9" s="355" t="s">
        <v>485</v>
      </c>
      <c r="M9" s="356" t="s">
        <v>486</v>
      </c>
      <c r="N9" s="356" t="s">
        <v>487</v>
      </c>
      <c r="O9" s="356" t="s">
        <v>486</v>
      </c>
    </row>
    <row r="10" spans="1:16" ht="13.5" thickBot="1" x14ac:dyDescent="0.25">
      <c r="A10" s="1428"/>
      <c r="B10" s="1429"/>
      <c r="C10" s="357" t="s">
        <v>488</v>
      </c>
      <c r="D10" s="358">
        <v>2019</v>
      </c>
      <c r="E10" s="359">
        <v>2019</v>
      </c>
      <c r="F10" s="360" t="s">
        <v>489</v>
      </c>
      <c r="G10" s="361" t="s">
        <v>490</v>
      </c>
      <c r="H10" s="361" t="s">
        <v>491</v>
      </c>
      <c r="I10" s="362" t="s">
        <v>492</v>
      </c>
      <c r="J10" s="363" t="s">
        <v>493</v>
      </c>
      <c r="K10" s="364" t="s">
        <v>494</v>
      </c>
      <c r="M10" s="365" t="s">
        <v>495</v>
      </c>
      <c r="N10" s="366" t="s">
        <v>496</v>
      </c>
      <c r="O10" s="366" t="s">
        <v>497</v>
      </c>
    </row>
    <row r="11" spans="1:16" x14ac:dyDescent="0.2">
      <c r="A11" s="367" t="s">
        <v>498</v>
      </c>
      <c r="B11" s="368"/>
      <c r="C11" s="1111">
        <v>9</v>
      </c>
      <c r="D11" s="1113">
        <v>9</v>
      </c>
      <c r="E11" s="1113">
        <v>9</v>
      </c>
      <c r="F11" s="1114">
        <v>9</v>
      </c>
      <c r="G11" s="1115">
        <f>M11</f>
        <v>0</v>
      </c>
      <c r="H11" s="1116">
        <f>N11</f>
        <v>0</v>
      </c>
      <c r="I11" s="1117">
        <f>O11</f>
        <v>0</v>
      </c>
      <c r="J11" s="375" t="s">
        <v>499</v>
      </c>
      <c r="K11" s="376" t="s">
        <v>499</v>
      </c>
      <c r="L11" s="377"/>
      <c r="M11" s="1118"/>
      <c r="N11" s="1111"/>
      <c r="O11" s="1111"/>
    </row>
    <row r="12" spans="1:16" ht="13.5" thickBot="1" x14ac:dyDescent="0.25">
      <c r="A12" s="379" t="s">
        <v>500</v>
      </c>
      <c r="B12" s="380"/>
      <c r="C12" s="1119">
        <v>8.85</v>
      </c>
      <c r="D12" s="1121">
        <v>9</v>
      </c>
      <c r="E12" s="1121">
        <v>9</v>
      </c>
      <c r="F12" s="1122">
        <v>8.85</v>
      </c>
      <c r="G12" s="1123">
        <f t="shared" ref="G12:I23" si="0">M12</f>
        <v>0</v>
      </c>
      <c r="H12" s="1124">
        <f>N12</f>
        <v>0</v>
      </c>
      <c r="I12" s="1125">
        <f>O12</f>
        <v>0</v>
      </c>
      <c r="J12" s="387"/>
      <c r="K12" s="388" t="s">
        <v>499</v>
      </c>
      <c r="L12" s="377"/>
      <c r="M12" s="1126"/>
      <c r="N12" s="1119"/>
      <c r="O12" s="1119"/>
    </row>
    <row r="13" spans="1:16" x14ac:dyDescent="0.2">
      <c r="A13" s="391" t="s">
        <v>559</v>
      </c>
      <c r="B13" s="1127" t="s">
        <v>560</v>
      </c>
      <c r="C13" s="433">
        <v>2790</v>
      </c>
      <c r="D13" s="1128" t="s">
        <v>499</v>
      </c>
      <c r="E13" s="1128" t="s">
        <v>499</v>
      </c>
      <c r="F13" s="395">
        <v>2797</v>
      </c>
      <c r="G13" s="396">
        <f t="shared" si="0"/>
        <v>0</v>
      </c>
      <c r="H13" s="396">
        <f>N13</f>
        <v>0</v>
      </c>
      <c r="I13" s="401">
        <f>O13</f>
        <v>0</v>
      </c>
      <c r="J13" s="399" t="s">
        <v>499</v>
      </c>
      <c r="K13" s="399" t="s">
        <v>499</v>
      </c>
      <c r="L13" s="377"/>
      <c r="M13" s="400"/>
      <c r="N13" s="433"/>
      <c r="O13" s="433"/>
    </row>
    <row r="14" spans="1:16" x14ac:dyDescent="0.2">
      <c r="A14" s="402" t="s">
        <v>561</v>
      </c>
      <c r="B14" s="410" t="s">
        <v>562</v>
      </c>
      <c r="C14" s="433">
        <v>2550</v>
      </c>
      <c r="D14" s="1130" t="s">
        <v>499</v>
      </c>
      <c r="E14" s="1130" t="s">
        <v>499</v>
      </c>
      <c r="F14" s="395">
        <v>2574</v>
      </c>
      <c r="G14" s="405">
        <f t="shared" si="0"/>
        <v>0</v>
      </c>
      <c r="H14" s="405">
        <f t="shared" si="0"/>
        <v>0</v>
      </c>
      <c r="I14" s="409">
        <f t="shared" si="0"/>
        <v>0</v>
      </c>
      <c r="J14" s="399" t="s">
        <v>499</v>
      </c>
      <c r="K14" s="399" t="s">
        <v>499</v>
      </c>
      <c r="L14" s="377"/>
      <c r="M14" s="408"/>
      <c r="N14" s="433"/>
      <c r="O14" s="433"/>
    </row>
    <row r="15" spans="1:16" x14ac:dyDescent="0.2">
      <c r="A15" s="402" t="s">
        <v>505</v>
      </c>
      <c r="B15" s="410" t="s">
        <v>506</v>
      </c>
      <c r="C15" s="433">
        <v>0</v>
      </c>
      <c r="D15" s="1130" t="s">
        <v>499</v>
      </c>
      <c r="E15" s="1130" t="s">
        <v>499</v>
      </c>
      <c r="F15" s="395">
        <v>0</v>
      </c>
      <c r="G15" s="405">
        <f t="shared" si="0"/>
        <v>0</v>
      </c>
      <c r="H15" s="405">
        <f t="shared" si="0"/>
        <v>0</v>
      </c>
      <c r="I15" s="409">
        <f t="shared" si="0"/>
        <v>0</v>
      </c>
      <c r="J15" s="399" t="s">
        <v>499</v>
      </c>
      <c r="K15" s="399" t="s">
        <v>499</v>
      </c>
      <c r="L15" s="377"/>
      <c r="M15" s="408"/>
      <c r="N15" s="433"/>
      <c r="O15" s="433"/>
    </row>
    <row r="16" spans="1:16" x14ac:dyDescent="0.2">
      <c r="A16" s="402" t="s">
        <v>507</v>
      </c>
      <c r="B16" s="410" t="s">
        <v>499</v>
      </c>
      <c r="C16" s="433">
        <v>539</v>
      </c>
      <c r="D16" s="1130" t="s">
        <v>499</v>
      </c>
      <c r="E16" s="1130" t="s">
        <v>499</v>
      </c>
      <c r="F16" s="395">
        <v>2064</v>
      </c>
      <c r="G16" s="405">
        <f t="shared" si="0"/>
        <v>0</v>
      </c>
      <c r="H16" s="405">
        <f t="shared" si="0"/>
        <v>0</v>
      </c>
      <c r="I16" s="409">
        <f t="shared" si="0"/>
        <v>0</v>
      </c>
      <c r="J16" s="399" t="s">
        <v>499</v>
      </c>
      <c r="K16" s="399" t="s">
        <v>499</v>
      </c>
      <c r="L16" s="377"/>
      <c r="M16" s="408"/>
      <c r="N16" s="433"/>
      <c r="O16" s="433"/>
    </row>
    <row r="17" spans="1:15" ht="13.5" thickBot="1" x14ac:dyDescent="0.25">
      <c r="A17" s="411" t="s">
        <v>508</v>
      </c>
      <c r="B17" s="412" t="s">
        <v>509</v>
      </c>
      <c r="C17" s="431">
        <v>657</v>
      </c>
      <c r="D17" s="1132" t="s">
        <v>499</v>
      </c>
      <c r="E17" s="1132" t="s">
        <v>499</v>
      </c>
      <c r="F17" s="395">
        <v>1131</v>
      </c>
      <c r="G17" s="415">
        <f t="shared" si="0"/>
        <v>0</v>
      </c>
      <c r="H17" s="437">
        <f t="shared" si="0"/>
        <v>0</v>
      </c>
      <c r="I17" s="409">
        <f t="shared" si="0"/>
        <v>0</v>
      </c>
      <c r="J17" s="376" t="s">
        <v>499</v>
      </c>
      <c r="K17" s="376" t="s">
        <v>499</v>
      </c>
      <c r="L17" s="377"/>
      <c r="M17" s="418"/>
      <c r="N17" s="431"/>
      <c r="O17" s="431"/>
    </row>
    <row r="18" spans="1:15" ht="13.5" thickBot="1" x14ac:dyDescent="0.25">
      <c r="A18" s="420" t="s">
        <v>510</v>
      </c>
      <c r="B18" s="421"/>
      <c r="C18" s="1133">
        <f t="shared" ref="C18" si="1">C13-C14+C15+C16+C17</f>
        <v>1436</v>
      </c>
      <c r="D18" s="423" t="s">
        <v>499</v>
      </c>
      <c r="E18" s="423" t="s">
        <v>499</v>
      </c>
      <c r="F18" s="1134">
        <f>F13-F14+F15+F16+F17</f>
        <v>3418</v>
      </c>
      <c r="G18" s="1134">
        <f>G13-G14+G15+G16+G17</f>
        <v>0</v>
      </c>
      <c r="H18" s="1134">
        <f>H13-H14+H15+H16+H17</f>
        <v>0</v>
      </c>
      <c r="I18" s="1134">
        <f>I13-I14+I15+I16+I17</f>
        <v>0</v>
      </c>
      <c r="J18" s="426" t="s">
        <v>499</v>
      </c>
      <c r="K18" s="426" t="s">
        <v>499</v>
      </c>
      <c r="L18" s="377"/>
      <c r="M18" s="1133">
        <f>M13-M14+M15+M16+M17</f>
        <v>0</v>
      </c>
      <c r="N18" s="1133">
        <f t="shared" ref="N18:O18" si="2">N13-N14+N15+N16+N17</f>
        <v>0</v>
      </c>
      <c r="O18" s="1133">
        <f t="shared" si="2"/>
        <v>0</v>
      </c>
    </row>
    <row r="19" spans="1:15" x14ac:dyDescent="0.2">
      <c r="A19" s="411" t="s">
        <v>511</v>
      </c>
      <c r="B19" s="427">
        <v>401</v>
      </c>
      <c r="C19" s="431">
        <v>240</v>
      </c>
      <c r="D19" s="1128" t="s">
        <v>499</v>
      </c>
      <c r="E19" s="1128" t="s">
        <v>499</v>
      </c>
      <c r="F19" s="428">
        <v>222</v>
      </c>
      <c r="G19" s="429">
        <f t="shared" si="0"/>
        <v>0</v>
      </c>
      <c r="H19" s="396">
        <f t="shared" si="0"/>
        <v>0</v>
      </c>
      <c r="I19" s="409">
        <f t="shared" si="0"/>
        <v>0</v>
      </c>
      <c r="J19" s="376" t="s">
        <v>499</v>
      </c>
      <c r="K19" s="376" t="s">
        <v>499</v>
      </c>
      <c r="L19" s="377"/>
      <c r="M19" s="430"/>
      <c r="N19" s="431"/>
      <c r="O19" s="431"/>
    </row>
    <row r="20" spans="1:15" x14ac:dyDescent="0.2">
      <c r="A20" s="402" t="s">
        <v>512</v>
      </c>
      <c r="B20" s="410" t="s">
        <v>513</v>
      </c>
      <c r="C20" s="433">
        <v>181</v>
      </c>
      <c r="D20" s="1130" t="s">
        <v>499</v>
      </c>
      <c r="E20" s="1130" t="s">
        <v>499</v>
      </c>
      <c r="F20" s="432">
        <v>208</v>
      </c>
      <c r="G20" s="405">
        <f t="shared" si="0"/>
        <v>0</v>
      </c>
      <c r="H20" s="405">
        <f t="shared" si="0"/>
        <v>0</v>
      </c>
      <c r="I20" s="409">
        <f t="shared" si="0"/>
        <v>0</v>
      </c>
      <c r="J20" s="399" t="s">
        <v>499</v>
      </c>
      <c r="K20" s="399" t="s">
        <v>499</v>
      </c>
      <c r="L20" s="377"/>
      <c r="M20" s="408"/>
      <c r="N20" s="433"/>
      <c r="O20" s="433"/>
    </row>
    <row r="21" spans="1:15" x14ac:dyDescent="0.2">
      <c r="A21" s="402" t="s">
        <v>514</v>
      </c>
      <c r="B21" s="410" t="s">
        <v>499</v>
      </c>
      <c r="C21" s="433">
        <v>200</v>
      </c>
      <c r="D21" s="1130" t="s">
        <v>499</v>
      </c>
      <c r="E21" s="1130" t="s">
        <v>499</v>
      </c>
      <c r="F21" s="432">
        <v>200</v>
      </c>
      <c r="G21" s="405">
        <f t="shared" si="0"/>
        <v>0</v>
      </c>
      <c r="H21" s="405">
        <f t="shared" si="0"/>
        <v>0</v>
      </c>
      <c r="I21" s="409">
        <f t="shared" si="0"/>
        <v>0</v>
      </c>
      <c r="J21" s="399" t="s">
        <v>499</v>
      </c>
      <c r="K21" s="399" t="s">
        <v>499</v>
      </c>
      <c r="L21" s="377"/>
      <c r="M21" s="408"/>
      <c r="N21" s="433"/>
      <c r="O21" s="433"/>
    </row>
    <row r="22" spans="1:15" x14ac:dyDescent="0.2">
      <c r="A22" s="402" t="s">
        <v>515</v>
      </c>
      <c r="B22" s="410" t="s">
        <v>499</v>
      </c>
      <c r="C22" s="433">
        <v>664</v>
      </c>
      <c r="D22" s="1130" t="s">
        <v>499</v>
      </c>
      <c r="E22" s="1130" t="s">
        <v>499</v>
      </c>
      <c r="F22" s="432">
        <v>2627</v>
      </c>
      <c r="G22" s="405">
        <f t="shared" si="0"/>
        <v>0</v>
      </c>
      <c r="H22" s="405">
        <f t="shared" si="0"/>
        <v>0</v>
      </c>
      <c r="I22" s="409">
        <f t="shared" si="0"/>
        <v>0</v>
      </c>
      <c r="J22" s="399" t="s">
        <v>499</v>
      </c>
      <c r="K22" s="399" t="s">
        <v>499</v>
      </c>
      <c r="L22" s="377"/>
      <c r="M22" s="408"/>
      <c r="N22" s="433"/>
      <c r="O22" s="433"/>
    </row>
    <row r="23" spans="1:15" ht="13.5" thickBot="1" x14ac:dyDescent="0.25">
      <c r="A23" s="379" t="s">
        <v>516</v>
      </c>
      <c r="B23" s="434" t="s">
        <v>499</v>
      </c>
      <c r="C23" s="1135">
        <v>0</v>
      </c>
      <c r="D23" s="1132" t="s">
        <v>499</v>
      </c>
      <c r="E23" s="1132" t="s">
        <v>499</v>
      </c>
      <c r="F23" s="436">
        <v>0</v>
      </c>
      <c r="G23" s="415">
        <f t="shared" si="0"/>
        <v>0</v>
      </c>
      <c r="H23" s="437">
        <f t="shared" si="0"/>
        <v>0</v>
      </c>
      <c r="I23" s="419">
        <f t="shared" si="0"/>
        <v>0</v>
      </c>
      <c r="J23" s="438" t="s">
        <v>499</v>
      </c>
      <c r="K23" s="438" t="s">
        <v>499</v>
      </c>
      <c r="L23" s="377"/>
      <c r="M23" s="439"/>
      <c r="N23" s="1135"/>
      <c r="O23" s="1135"/>
    </row>
    <row r="24" spans="1:15" ht="15" x14ac:dyDescent="0.2">
      <c r="A24" s="391" t="s">
        <v>517</v>
      </c>
      <c r="B24" s="440" t="s">
        <v>499</v>
      </c>
      <c r="C24" s="441">
        <v>4683</v>
      </c>
      <c r="D24" s="1139">
        <v>4600</v>
      </c>
      <c r="E24" s="1139">
        <v>4600</v>
      </c>
      <c r="F24" s="443">
        <v>1232</v>
      </c>
      <c r="G24" s="401"/>
      <c r="H24" s="401">
        <f>N24-M24</f>
        <v>0</v>
      </c>
      <c r="I24" s="1144">
        <f>O24-N24</f>
        <v>0</v>
      </c>
      <c r="J24" s="1140">
        <f t="shared" ref="J24:J47" si="3">SUM(F24:I24)</f>
        <v>1232</v>
      </c>
      <c r="K24" s="447">
        <f t="shared" ref="K24:K47" si="4">(J24/E24)*100</f>
        <v>26.782608695652172</v>
      </c>
      <c r="L24" s="377"/>
      <c r="M24" s="400"/>
      <c r="N24" s="1141"/>
      <c r="O24" s="441"/>
    </row>
    <row r="25" spans="1:15" ht="15" x14ac:dyDescent="0.2">
      <c r="A25" s="402" t="s">
        <v>518</v>
      </c>
      <c r="B25" s="449" t="s">
        <v>499</v>
      </c>
      <c r="C25" s="1142">
        <v>0</v>
      </c>
      <c r="D25" s="1143"/>
      <c r="E25" s="1143"/>
      <c r="F25" s="452">
        <v>0</v>
      </c>
      <c r="G25" s="409"/>
      <c r="H25" s="1144">
        <f t="shared" ref="H25:I42" si="5">N25-M25</f>
        <v>0</v>
      </c>
      <c r="I25" s="1144">
        <f t="shared" si="5"/>
        <v>0</v>
      </c>
      <c r="J25" s="1145">
        <f t="shared" si="3"/>
        <v>0</v>
      </c>
      <c r="K25" s="455" t="e">
        <f t="shared" si="4"/>
        <v>#DIV/0!</v>
      </c>
      <c r="L25" s="377"/>
      <c r="M25" s="408"/>
      <c r="N25" s="469"/>
      <c r="O25" s="1142"/>
    </row>
    <row r="26" spans="1:15" ht="15.75" thickBot="1" x14ac:dyDescent="0.25">
      <c r="A26" s="379" t="s">
        <v>519</v>
      </c>
      <c r="B26" s="456">
        <v>672</v>
      </c>
      <c r="C26" s="1146">
        <v>1100</v>
      </c>
      <c r="D26" s="1148">
        <v>1100</v>
      </c>
      <c r="E26" s="1148">
        <v>1100</v>
      </c>
      <c r="F26" s="459">
        <v>270</v>
      </c>
      <c r="G26" s="419"/>
      <c r="H26" s="1149">
        <f t="shared" si="5"/>
        <v>0</v>
      </c>
      <c r="I26" s="1144">
        <f t="shared" si="5"/>
        <v>0</v>
      </c>
      <c r="J26" s="1150">
        <f t="shared" si="3"/>
        <v>270</v>
      </c>
      <c r="K26" s="462">
        <f t="shared" si="4"/>
        <v>24.545454545454547</v>
      </c>
      <c r="L26" s="377"/>
      <c r="M26" s="418"/>
      <c r="N26" s="1151"/>
      <c r="O26" s="1146"/>
    </row>
    <row r="27" spans="1:15" ht="15" x14ac:dyDescent="0.2">
      <c r="A27" s="391" t="s">
        <v>520</v>
      </c>
      <c r="B27" s="440">
        <v>501</v>
      </c>
      <c r="C27" s="1152">
        <v>248</v>
      </c>
      <c r="D27" s="1153">
        <v>250</v>
      </c>
      <c r="E27" s="1153">
        <v>250</v>
      </c>
      <c r="F27" s="1154">
        <v>77</v>
      </c>
      <c r="G27" s="1144"/>
      <c r="H27" s="401">
        <f t="shared" si="5"/>
        <v>0</v>
      </c>
      <c r="I27" s="1144">
        <f t="shared" si="5"/>
        <v>0</v>
      </c>
      <c r="J27" s="1140">
        <f t="shared" si="3"/>
        <v>77</v>
      </c>
      <c r="K27" s="447">
        <f t="shared" si="4"/>
        <v>30.8</v>
      </c>
      <c r="L27" s="377"/>
      <c r="M27" s="430"/>
      <c r="N27" s="467"/>
      <c r="O27" s="1152"/>
    </row>
    <row r="28" spans="1:15" ht="15" x14ac:dyDescent="0.2">
      <c r="A28" s="402" t="s">
        <v>521</v>
      </c>
      <c r="B28" s="449">
        <v>502</v>
      </c>
      <c r="C28" s="1142">
        <v>334</v>
      </c>
      <c r="D28" s="1143">
        <v>350</v>
      </c>
      <c r="E28" s="1143">
        <v>350</v>
      </c>
      <c r="F28" s="452">
        <v>66</v>
      </c>
      <c r="G28" s="409"/>
      <c r="H28" s="1144">
        <f t="shared" si="5"/>
        <v>0</v>
      </c>
      <c r="I28" s="1144">
        <f t="shared" si="5"/>
        <v>0</v>
      </c>
      <c r="J28" s="1145">
        <f t="shared" si="3"/>
        <v>66</v>
      </c>
      <c r="K28" s="455">
        <f t="shared" si="4"/>
        <v>18.857142857142858</v>
      </c>
      <c r="L28" s="377"/>
      <c r="M28" s="408"/>
      <c r="N28" s="469"/>
      <c r="O28" s="1142"/>
    </row>
    <row r="29" spans="1:15" ht="15" x14ac:dyDescent="0.2">
      <c r="A29" s="402" t="s">
        <v>522</v>
      </c>
      <c r="B29" s="449">
        <v>504</v>
      </c>
      <c r="C29" s="1142">
        <v>0</v>
      </c>
      <c r="D29" s="1143">
        <v>0</v>
      </c>
      <c r="E29" s="1143">
        <v>0</v>
      </c>
      <c r="F29" s="452">
        <v>0</v>
      </c>
      <c r="G29" s="409"/>
      <c r="H29" s="1144">
        <f t="shared" si="5"/>
        <v>0</v>
      </c>
      <c r="I29" s="1144">
        <f t="shared" si="5"/>
        <v>0</v>
      </c>
      <c r="J29" s="1145">
        <f t="shared" si="3"/>
        <v>0</v>
      </c>
      <c r="K29" s="455" t="e">
        <f t="shared" si="4"/>
        <v>#DIV/0!</v>
      </c>
      <c r="L29" s="377"/>
      <c r="M29" s="408"/>
      <c r="N29" s="469"/>
      <c r="O29" s="1142"/>
    </row>
    <row r="30" spans="1:15" ht="15" x14ac:dyDescent="0.2">
      <c r="A30" s="402" t="s">
        <v>523</v>
      </c>
      <c r="B30" s="449">
        <v>511</v>
      </c>
      <c r="C30" s="1142">
        <v>50</v>
      </c>
      <c r="D30" s="1143">
        <v>50</v>
      </c>
      <c r="E30" s="1143">
        <v>50</v>
      </c>
      <c r="F30" s="452">
        <v>4</v>
      </c>
      <c r="G30" s="409"/>
      <c r="H30" s="1144">
        <f t="shared" si="5"/>
        <v>0</v>
      </c>
      <c r="I30" s="1144">
        <f t="shared" si="5"/>
        <v>0</v>
      </c>
      <c r="J30" s="1145">
        <f t="shared" si="3"/>
        <v>4</v>
      </c>
      <c r="K30" s="455">
        <f t="shared" si="4"/>
        <v>8</v>
      </c>
      <c r="L30" s="377"/>
      <c r="M30" s="408"/>
      <c r="N30" s="469"/>
      <c r="O30" s="1142"/>
    </row>
    <row r="31" spans="1:15" ht="15" x14ac:dyDescent="0.2">
      <c r="A31" s="402" t="s">
        <v>524</v>
      </c>
      <c r="B31" s="449">
        <v>518</v>
      </c>
      <c r="C31" s="1142">
        <v>309</v>
      </c>
      <c r="D31" s="1143">
        <v>320</v>
      </c>
      <c r="E31" s="1143">
        <v>320</v>
      </c>
      <c r="F31" s="452">
        <v>58</v>
      </c>
      <c r="G31" s="409"/>
      <c r="H31" s="1144">
        <f t="shared" si="5"/>
        <v>0</v>
      </c>
      <c r="I31" s="1144">
        <f t="shared" si="5"/>
        <v>0</v>
      </c>
      <c r="J31" s="1145">
        <f t="shared" si="3"/>
        <v>58</v>
      </c>
      <c r="K31" s="455">
        <f t="shared" si="4"/>
        <v>18.125</v>
      </c>
      <c r="L31" s="377"/>
      <c r="M31" s="408"/>
      <c r="N31" s="469"/>
      <c r="O31" s="1142"/>
    </row>
    <row r="32" spans="1:15" ht="15" x14ac:dyDescent="0.2">
      <c r="A32" s="402" t="s">
        <v>525</v>
      </c>
      <c r="B32" s="449">
        <v>521</v>
      </c>
      <c r="C32" s="1142">
        <v>2887</v>
      </c>
      <c r="D32" s="1143">
        <v>2900</v>
      </c>
      <c r="E32" s="1143">
        <v>2900</v>
      </c>
      <c r="F32" s="452">
        <v>714</v>
      </c>
      <c r="G32" s="409"/>
      <c r="H32" s="1144">
        <f t="shared" si="5"/>
        <v>0</v>
      </c>
      <c r="I32" s="1144">
        <f t="shared" si="5"/>
        <v>0</v>
      </c>
      <c r="J32" s="1145">
        <f t="shared" si="3"/>
        <v>714</v>
      </c>
      <c r="K32" s="455">
        <f t="shared" si="4"/>
        <v>24.620689655172416</v>
      </c>
      <c r="L32" s="377"/>
      <c r="M32" s="408"/>
      <c r="N32" s="469"/>
      <c r="O32" s="1142"/>
    </row>
    <row r="33" spans="1:15" ht="15" x14ac:dyDescent="0.2">
      <c r="A33" s="402" t="s">
        <v>526</v>
      </c>
      <c r="B33" s="449" t="s">
        <v>527</v>
      </c>
      <c r="C33" s="1142">
        <v>1076</v>
      </c>
      <c r="D33" s="1143">
        <v>1050</v>
      </c>
      <c r="E33" s="1143">
        <v>1050</v>
      </c>
      <c r="F33" s="452">
        <v>266</v>
      </c>
      <c r="G33" s="409"/>
      <c r="H33" s="1144">
        <f t="shared" si="5"/>
        <v>0</v>
      </c>
      <c r="I33" s="1144">
        <f t="shared" si="5"/>
        <v>0</v>
      </c>
      <c r="J33" s="1145">
        <f t="shared" si="3"/>
        <v>266</v>
      </c>
      <c r="K33" s="455">
        <f t="shared" si="4"/>
        <v>25.333333333333336</v>
      </c>
      <c r="L33" s="377"/>
      <c r="M33" s="408"/>
      <c r="N33" s="469"/>
      <c r="O33" s="1142"/>
    </row>
    <row r="34" spans="1:15" ht="15" x14ac:dyDescent="0.2">
      <c r="A34" s="402" t="s">
        <v>528</v>
      </c>
      <c r="B34" s="449">
        <v>557</v>
      </c>
      <c r="C34" s="1142">
        <v>0</v>
      </c>
      <c r="D34" s="1143">
        <v>0</v>
      </c>
      <c r="E34" s="1143">
        <v>0</v>
      </c>
      <c r="F34" s="452">
        <v>0</v>
      </c>
      <c r="G34" s="409"/>
      <c r="H34" s="1144">
        <f t="shared" si="5"/>
        <v>0</v>
      </c>
      <c r="I34" s="1144">
        <f t="shared" si="5"/>
        <v>0</v>
      </c>
      <c r="J34" s="1145">
        <f t="shared" si="3"/>
        <v>0</v>
      </c>
      <c r="K34" s="455" t="e">
        <f t="shared" si="4"/>
        <v>#DIV/0!</v>
      </c>
      <c r="L34" s="377"/>
      <c r="M34" s="408"/>
      <c r="N34" s="469"/>
      <c r="O34" s="1142"/>
    </row>
    <row r="35" spans="1:15" ht="15" x14ac:dyDescent="0.2">
      <c r="A35" s="402" t="s">
        <v>529</v>
      </c>
      <c r="B35" s="449">
        <v>551</v>
      </c>
      <c r="C35" s="1142">
        <v>20</v>
      </c>
      <c r="D35" s="1143">
        <v>20</v>
      </c>
      <c r="E35" s="1143">
        <v>20</v>
      </c>
      <c r="F35" s="452">
        <v>18</v>
      </c>
      <c r="G35" s="409"/>
      <c r="H35" s="1144">
        <f t="shared" si="5"/>
        <v>0</v>
      </c>
      <c r="I35" s="1144">
        <f t="shared" si="5"/>
        <v>0</v>
      </c>
      <c r="J35" s="1145">
        <f t="shared" si="3"/>
        <v>18</v>
      </c>
      <c r="K35" s="455">
        <f t="shared" si="4"/>
        <v>90</v>
      </c>
      <c r="L35" s="377"/>
      <c r="M35" s="408"/>
      <c r="N35" s="469"/>
      <c r="O35" s="1142"/>
    </row>
    <row r="36" spans="1:15" ht="15.75" thickBot="1" x14ac:dyDescent="0.25">
      <c r="A36" s="470" t="s">
        <v>530</v>
      </c>
      <c r="B36" s="471" t="s">
        <v>531</v>
      </c>
      <c r="C36" s="1157">
        <v>160</v>
      </c>
      <c r="D36" s="1158">
        <v>130</v>
      </c>
      <c r="E36" s="1158">
        <v>130</v>
      </c>
      <c r="F36" s="1159">
        <v>43</v>
      </c>
      <c r="G36" s="1163"/>
      <c r="H36" s="1149">
        <f t="shared" si="5"/>
        <v>0</v>
      </c>
      <c r="I36" s="1144">
        <f t="shared" si="5"/>
        <v>0</v>
      </c>
      <c r="J36" s="1150">
        <f t="shared" si="3"/>
        <v>43</v>
      </c>
      <c r="K36" s="462">
        <f t="shared" si="4"/>
        <v>33.076923076923073</v>
      </c>
      <c r="L36" s="377"/>
      <c r="M36" s="439"/>
      <c r="N36" s="475"/>
      <c r="O36" s="1157"/>
    </row>
    <row r="37" spans="1:15" ht="15.75" thickBot="1" x14ac:dyDescent="0.25">
      <c r="A37" s="476" t="s">
        <v>532</v>
      </c>
      <c r="B37" s="477"/>
      <c r="C37" s="478">
        <f t="shared" ref="C37" si="6">SUM(C27:C36)</f>
        <v>5084</v>
      </c>
      <c r="D37" s="479">
        <f t="shared" ref="D37:I37" si="7">SUM(D27:D36)</f>
        <v>5070</v>
      </c>
      <c r="E37" s="479">
        <f t="shared" si="7"/>
        <v>5070</v>
      </c>
      <c r="F37" s="479">
        <f t="shared" si="7"/>
        <v>1246</v>
      </c>
      <c r="G37" s="1160">
        <f t="shared" si="7"/>
        <v>0</v>
      </c>
      <c r="H37" s="1160">
        <f t="shared" si="7"/>
        <v>0</v>
      </c>
      <c r="I37" s="1160">
        <f t="shared" si="7"/>
        <v>0</v>
      </c>
      <c r="J37" s="478">
        <f t="shared" si="3"/>
        <v>1246</v>
      </c>
      <c r="K37" s="482">
        <f t="shared" si="4"/>
        <v>24.57593688362919</v>
      </c>
      <c r="L37" s="377"/>
      <c r="M37" s="478">
        <f>SUM(M27:M36)</f>
        <v>0</v>
      </c>
      <c r="N37" s="478">
        <f t="shared" ref="N37:O37" si="8">SUM(N27:N36)</f>
        <v>0</v>
      </c>
      <c r="O37" s="478">
        <f t="shared" si="8"/>
        <v>0</v>
      </c>
    </row>
    <row r="38" spans="1:15" ht="15" x14ac:dyDescent="0.2">
      <c r="A38" s="483" t="s">
        <v>533</v>
      </c>
      <c r="B38" s="440">
        <v>601</v>
      </c>
      <c r="C38" s="1152">
        <v>0</v>
      </c>
      <c r="D38" s="1153"/>
      <c r="E38" s="1153">
        <v>0</v>
      </c>
      <c r="F38" s="443">
        <v>0</v>
      </c>
      <c r="G38" s="1144"/>
      <c r="H38" s="401">
        <f t="shared" si="5"/>
        <v>0</v>
      </c>
      <c r="I38" s="1144">
        <f t="shared" si="5"/>
        <v>0</v>
      </c>
      <c r="J38" s="1140">
        <f t="shared" si="3"/>
        <v>0</v>
      </c>
      <c r="K38" s="447" t="e">
        <f t="shared" si="4"/>
        <v>#DIV/0!</v>
      </c>
      <c r="L38" s="377"/>
      <c r="M38" s="430"/>
      <c r="N38" s="467"/>
      <c r="O38" s="1152"/>
    </row>
    <row r="39" spans="1:15" ht="15" x14ac:dyDescent="0.2">
      <c r="A39" s="486" t="s">
        <v>534</v>
      </c>
      <c r="B39" s="449">
        <v>602</v>
      </c>
      <c r="C39" s="1142">
        <v>309</v>
      </c>
      <c r="D39" s="1143">
        <v>320</v>
      </c>
      <c r="E39" s="1143">
        <v>320</v>
      </c>
      <c r="F39" s="452">
        <v>85</v>
      </c>
      <c r="G39" s="409"/>
      <c r="H39" s="1144">
        <f t="shared" si="5"/>
        <v>0</v>
      </c>
      <c r="I39" s="1144">
        <f t="shared" si="5"/>
        <v>0</v>
      </c>
      <c r="J39" s="1145">
        <f t="shared" si="3"/>
        <v>85</v>
      </c>
      <c r="K39" s="455">
        <f t="shared" si="4"/>
        <v>26.5625</v>
      </c>
      <c r="L39" s="377"/>
      <c r="M39" s="408"/>
      <c r="N39" s="469"/>
      <c r="O39" s="1142"/>
    </row>
    <row r="40" spans="1:15" ht="15" x14ac:dyDescent="0.2">
      <c r="A40" s="486" t="s">
        <v>535</v>
      </c>
      <c r="B40" s="449">
        <v>604</v>
      </c>
      <c r="C40" s="1142">
        <v>0</v>
      </c>
      <c r="D40" s="1143"/>
      <c r="E40" s="1143">
        <v>0</v>
      </c>
      <c r="F40" s="452">
        <v>0</v>
      </c>
      <c r="G40" s="409"/>
      <c r="H40" s="1144">
        <f t="shared" si="5"/>
        <v>0</v>
      </c>
      <c r="I40" s="1144">
        <f t="shared" si="5"/>
        <v>0</v>
      </c>
      <c r="J40" s="1145">
        <f t="shared" si="3"/>
        <v>0</v>
      </c>
      <c r="K40" s="455" t="e">
        <f t="shared" si="4"/>
        <v>#DIV/0!</v>
      </c>
      <c r="L40" s="377"/>
      <c r="M40" s="408"/>
      <c r="N40" s="469"/>
      <c r="O40" s="1142"/>
    </row>
    <row r="41" spans="1:15" ht="15" x14ac:dyDescent="0.2">
      <c r="A41" s="486" t="s">
        <v>536</v>
      </c>
      <c r="B41" s="449" t="s">
        <v>537</v>
      </c>
      <c r="C41" s="1142">
        <v>4683</v>
      </c>
      <c r="D41" s="1143">
        <v>4600</v>
      </c>
      <c r="E41" s="1143">
        <v>4600</v>
      </c>
      <c r="F41" s="452">
        <v>1232</v>
      </c>
      <c r="G41" s="409"/>
      <c r="H41" s="1144">
        <f t="shared" si="5"/>
        <v>0</v>
      </c>
      <c r="I41" s="1144">
        <f t="shared" si="5"/>
        <v>0</v>
      </c>
      <c r="J41" s="1145">
        <f t="shared" si="3"/>
        <v>1232</v>
      </c>
      <c r="K41" s="455">
        <f t="shared" si="4"/>
        <v>26.782608695652172</v>
      </c>
      <c r="L41" s="377"/>
      <c r="M41" s="408"/>
      <c r="N41" s="469"/>
      <c r="O41" s="1142"/>
    </row>
    <row r="42" spans="1:15" ht="15.75" thickBot="1" x14ac:dyDescent="0.25">
      <c r="A42" s="487" t="s">
        <v>538</v>
      </c>
      <c r="B42" s="471" t="s">
        <v>539</v>
      </c>
      <c r="C42" s="1157">
        <v>153</v>
      </c>
      <c r="D42" s="1158">
        <v>150</v>
      </c>
      <c r="E42" s="1158">
        <v>150</v>
      </c>
      <c r="F42" s="1159">
        <v>29</v>
      </c>
      <c r="G42" s="419"/>
      <c r="H42" s="1149">
        <f t="shared" si="5"/>
        <v>0</v>
      </c>
      <c r="I42" s="1144">
        <f t="shared" si="5"/>
        <v>0</v>
      </c>
      <c r="J42" s="1150">
        <f t="shared" si="3"/>
        <v>29</v>
      </c>
      <c r="K42" s="488">
        <f t="shared" si="4"/>
        <v>19.333333333333332</v>
      </c>
      <c r="L42" s="377"/>
      <c r="M42" s="439"/>
      <c r="N42" s="475"/>
      <c r="O42" s="1157"/>
    </row>
    <row r="43" spans="1:15" ht="15.75" thickBot="1" x14ac:dyDescent="0.25">
      <c r="A43" s="476" t="s">
        <v>540</v>
      </c>
      <c r="B43" s="477" t="s">
        <v>499</v>
      </c>
      <c r="C43" s="478">
        <f>SUM(C38:C42)</f>
        <v>5145</v>
      </c>
      <c r="D43" s="479">
        <f t="shared" ref="D43:I43" si="9">SUM(D38:D42)</f>
        <v>5070</v>
      </c>
      <c r="E43" s="479">
        <f t="shared" si="9"/>
        <v>5070</v>
      </c>
      <c r="F43" s="479">
        <f t="shared" si="9"/>
        <v>1346</v>
      </c>
      <c r="G43" s="478">
        <f t="shared" si="9"/>
        <v>0</v>
      </c>
      <c r="H43" s="478">
        <f t="shared" si="9"/>
        <v>0</v>
      </c>
      <c r="I43" s="1162">
        <f t="shared" si="9"/>
        <v>0</v>
      </c>
      <c r="J43" s="478">
        <f t="shared" si="3"/>
        <v>1346</v>
      </c>
      <c r="K43" s="482">
        <f t="shared" si="4"/>
        <v>26.548323471400394</v>
      </c>
      <c r="L43" s="377"/>
      <c r="M43" s="478">
        <f>SUM(M38:M42)</f>
        <v>0</v>
      </c>
      <c r="N43" s="481">
        <f>SUM(N38:N42)</f>
        <v>0</v>
      </c>
      <c r="O43" s="478">
        <f>SUM(O38:O42)</f>
        <v>0</v>
      </c>
    </row>
    <row r="44" spans="1:15" ht="5.25" customHeight="1" thickBot="1" x14ac:dyDescent="0.25">
      <c r="A44" s="487"/>
      <c r="B44" s="491"/>
      <c r="C44" s="492"/>
      <c r="D44" s="493"/>
      <c r="E44" s="493"/>
      <c r="F44" s="494"/>
      <c r="G44" s="495"/>
      <c r="H44" s="496"/>
      <c r="I44" s="495"/>
      <c r="J44" s="497"/>
      <c r="K44" s="447"/>
      <c r="L44" s="377"/>
      <c r="M44" s="498"/>
      <c r="N44" s="492"/>
      <c r="O44" s="492"/>
    </row>
    <row r="45" spans="1:15" ht="15.75" thickBot="1" x14ac:dyDescent="0.25">
      <c r="A45" s="499" t="s">
        <v>541</v>
      </c>
      <c r="B45" s="477" t="s">
        <v>499</v>
      </c>
      <c r="C45" s="478">
        <f>C43-C41</f>
        <v>462</v>
      </c>
      <c r="D45" s="480">
        <f t="shared" ref="D45:I45" si="10">D43-D41</f>
        <v>470</v>
      </c>
      <c r="E45" s="480">
        <f t="shared" si="10"/>
        <v>470</v>
      </c>
      <c r="F45" s="478">
        <f t="shared" si="10"/>
        <v>114</v>
      </c>
      <c r="G45" s="489">
        <f t="shared" si="10"/>
        <v>0</v>
      </c>
      <c r="H45" s="478">
        <f t="shared" si="10"/>
        <v>0</v>
      </c>
      <c r="I45" s="481">
        <f t="shared" si="10"/>
        <v>0</v>
      </c>
      <c r="J45" s="497">
        <f t="shared" si="3"/>
        <v>114</v>
      </c>
      <c r="K45" s="447">
        <f t="shared" si="4"/>
        <v>24.25531914893617</v>
      </c>
      <c r="L45" s="377"/>
      <c r="M45" s="478">
        <f>M43-M41</f>
        <v>0</v>
      </c>
      <c r="N45" s="481">
        <f>N43-N41</f>
        <v>0</v>
      </c>
      <c r="O45" s="478">
        <f>O43-O41</f>
        <v>0</v>
      </c>
    </row>
    <row r="46" spans="1:15" ht="15.75" thickBot="1" x14ac:dyDescent="0.25">
      <c r="A46" s="476" t="s">
        <v>542</v>
      </c>
      <c r="B46" s="477" t="s">
        <v>499</v>
      </c>
      <c r="C46" s="478">
        <f>C43-C37</f>
        <v>61</v>
      </c>
      <c r="D46" s="480">
        <f t="shared" ref="D46:I46" si="11">D43-D37</f>
        <v>0</v>
      </c>
      <c r="E46" s="480">
        <f t="shared" si="11"/>
        <v>0</v>
      </c>
      <c r="F46" s="478">
        <f t="shared" si="11"/>
        <v>100</v>
      </c>
      <c r="G46" s="489">
        <f t="shared" si="11"/>
        <v>0</v>
      </c>
      <c r="H46" s="478">
        <f t="shared" si="11"/>
        <v>0</v>
      </c>
      <c r="I46" s="481">
        <f t="shared" si="11"/>
        <v>0</v>
      </c>
      <c r="J46" s="497">
        <f t="shared" si="3"/>
        <v>100</v>
      </c>
      <c r="K46" s="447" t="e">
        <f t="shared" si="4"/>
        <v>#DIV/0!</v>
      </c>
      <c r="L46" s="377"/>
      <c r="M46" s="478">
        <f>M43-M37</f>
        <v>0</v>
      </c>
      <c r="N46" s="481">
        <f>N43-N37</f>
        <v>0</v>
      </c>
      <c r="O46" s="478">
        <f>O43-O37</f>
        <v>0</v>
      </c>
    </row>
    <row r="47" spans="1:15" ht="15.75" thickBot="1" x14ac:dyDescent="0.25">
      <c r="A47" s="500" t="s">
        <v>543</v>
      </c>
      <c r="B47" s="501" t="s">
        <v>499</v>
      </c>
      <c r="C47" s="478">
        <f>C46-C41</f>
        <v>-4622</v>
      </c>
      <c r="D47" s="480">
        <f t="shared" ref="D47:I47" si="12">D46-D41</f>
        <v>-4600</v>
      </c>
      <c r="E47" s="480">
        <f t="shared" si="12"/>
        <v>-4600</v>
      </c>
      <c r="F47" s="478">
        <f t="shared" si="12"/>
        <v>-1132</v>
      </c>
      <c r="G47" s="489">
        <f t="shared" si="12"/>
        <v>0</v>
      </c>
      <c r="H47" s="478">
        <f t="shared" si="12"/>
        <v>0</v>
      </c>
      <c r="I47" s="481">
        <f t="shared" si="12"/>
        <v>0</v>
      </c>
      <c r="J47" s="497">
        <f t="shared" si="3"/>
        <v>-1132</v>
      </c>
      <c r="K47" s="482">
        <f t="shared" si="4"/>
        <v>24.60869565217391</v>
      </c>
      <c r="L47" s="377"/>
      <c r="M47" s="478">
        <f>M46-M41</f>
        <v>0</v>
      </c>
      <c r="N47" s="481">
        <f>N46-N41</f>
        <v>0</v>
      </c>
      <c r="O47" s="478">
        <f>O46-O41</f>
        <v>0</v>
      </c>
    </row>
    <row r="50" spans="1:10" ht="14.25" x14ac:dyDescent="0.2">
      <c r="A50" s="502" t="s">
        <v>544</v>
      </c>
    </row>
    <row r="51" spans="1:10" ht="14.25" x14ac:dyDescent="0.2">
      <c r="A51" s="503" t="s">
        <v>545</v>
      </c>
    </row>
    <row r="52" spans="1:10" ht="14.25" x14ac:dyDescent="0.2">
      <c r="A52" s="504" t="s">
        <v>546</v>
      </c>
    </row>
    <row r="53" spans="1:10" s="506" customFormat="1" ht="14.25" x14ac:dyDescent="0.2">
      <c r="A53" s="504" t="s">
        <v>547</v>
      </c>
      <c r="B53" s="505"/>
      <c r="E53" s="344"/>
      <c r="F53" s="344"/>
      <c r="G53" s="344"/>
      <c r="H53" s="344"/>
      <c r="I53" s="344"/>
      <c r="J53" s="344"/>
    </row>
    <row r="56" spans="1:10" x14ac:dyDescent="0.2">
      <c r="A56" s="339" t="s">
        <v>593</v>
      </c>
    </row>
    <row r="58" spans="1:10" x14ac:dyDescent="0.2">
      <c r="A58" s="339" t="s">
        <v>594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B1" zoomScale="124" zoomScaleNormal="124" workbookViewId="0">
      <selection activeCell="D19" sqref="D19"/>
    </sheetView>
  </sheetViews>
  <sheetFormatPr defaultColWidth="8.7109375" defaultRowHeight="12.75" x14ac:dyDescent="0.2"/>
  <cols>
    <col min="1" max="1" width="37.7109375" style="665" customWidth="1"/>
    <col min="2" max="2" width="7.28515625" style="658" customWidth="1"/>
    <col min="3" max="4" width="11.5703125" style="508" customWidth="1"/>
    <col min="5" max="5" width="11.5703125" style="659" customWidth="1"/>
    <col min="6" max="6" width="11.42578125" style="659" customWidth="1"/>
    <col min="7" max="7" width="9.85546875" style="659" customWidth="1"/>
    <col min="8" max="8" width="9.140625" style="659" customWidth="1"/>
    <col min="9" max="9" width="9.28515625" style="659" customWidth="1"/>
    <col min="10" max="10" width="9.140625" style="659" customWidth="1"/>
    <col min="11" max="11" width="13.85546875" style="508" customWidth="1"/>
    <col min="12" max="12" width="8.7109375" style="508" customWidth="1"/>
    <col min="13" max="13" width="11.85546875" style="508" customWidth="1"/>
    <col min="14" max="14" width="12.5703125" style="508" customWidth="1"/>
    <col min="15" max="15" width="11.85546875" style="508" customWidth="1"/>
    <col min="16" max="16" width="12" style="508" customWidth="1"/>
    <col min="17" max="16384" width="8.7109375" style="508"/>
  </cols>
  <sheetData>
    <row r="1" spans="1:16" ht="24" customHeight="1" x14ac:dyDescent="0.2">
      <c r="A1" s="1393"/>
      <c r="B1" s="1394"/>
      <c r="C1" s="1394"/>
      <c r="D1" s="1394"/>
      <c r="E1" s="1394"/>
      <c r="F1" s="1394"/>
      <c r="G1" s="1394"/>
      <c r="H1" s="1394"/>
      <c r="I1" s="1394"/>
      <c r="J1" s="1394"/>
      <c r="K1" s="1394"/>
      <c r="L1" s="1394"/>
      <c r="M1" s="1394"/>
      <c r="N1" s="1394"/>
      <c r="O1" s="1394"/>
      <c r="P1" s="507"/>
    </row>
    <row r="2" spans="1:16" x14ac:dyDescent="0.2">
      <c r="A2" s="339"/>
      <c r="B2" s="339"/>
      <c r="C2" s="339"/>
      <c r="D2" s="339"/>
      <c r="E2" s="509"/>
      <c r="F2" s="509"/>
      <c r="G2" s="509"/>
      <c r="H2" s="509"/>
      <c r="I2" s="509"/>
      <c r="J2" s="509"/>
      <c r="K2" s="339"/>
      <c r="L2" s="339"/>
      <c r="M2" s="339"/>
      <c r="N2" s="339"/>
      <c r="O2" s="510"/>
    </row>
    <row r="3" spans="1:16" ht="18.75" x14ac:dyDescent="0.2">
      <c r="A3" s="343" t="s">
        <v>550</v>
      </c>
      <c r="B3" s="339"/>
      <c r="C3" s="339"/>
      <c r="D3" s="339"/>
      <c r="E3" s="509"/>
      <c r="F3" s="511"/>
      <c r="G3" s="511"/>
      <c r="H3" s="509"/>
      <c r="I3" s="509"/>
      <c r="J3" s="509"/>
      <c r="K3" s="339"/>
      <c r="L3" s="339"/>
      <c r="M3" s="339"/>
      <c r="N3" s="339"/>
      <c r="O3" s="339"/>
    </row>
    <row r="4" spans="1:16" ht="21.75" customHeight="1" x14ac:dyDescent="0.2">
      <c r="A4" s="345"/>
      <c r="B4" s="339"/>
      <c r="C4" s="339"/>
      <c r="D4" s="339"/>
      <c r="E4" s="509"/>
      <c r="F4" s="511"/>
      <c r="G4" s="511"/>
      <c r="H4" s="509"/>
      <c r="I4" s="509"/>
      <c r="J4" s="509"/>
      <c r="K4" s="339"/>
      <c r="L4" s="339"/>
      <c r="M4" s="339"/>
      <c r="N4" s="339"/>
      <c r="O4" s="339"/>
    </row>
    <row r="5" spans="1:16" x14ac:dyDescent="0.2">
      <c r="A5" s="346"/>
      <c r="B5" s="339"/>
      <c r="C5" s="339"/>
      <c r="D5" s="339"/>
      <c r="E5" s="509"/>
      <c r="F5" s="511"/>
      <c r="G5" s="511"/>
      <c r="H5" s="509"/>
      <c r="I5" s="509"/>
      <c r="J5" s="509"/>
      <c r="K5" s="339"/>
      <c r="L5" s="339"/>
      <c r="M5" s="339"/>
      <c r="N5" s="339"/>
      <c r="O5" s="339"/>
    </row>
    <row r="6" spans="1:16" ht="6" customHeight="1" thickBot="1" x14ac:dyDescent="0.25">
      <c r="A6" s="339"/>
      <c r="B6" s="512"/>
      <c r="C6" s="512"/>
      <c r="D6" s="339"/>
      <c r="E6" s="509"/>
      <c r="F6" s="511"/>
      <c r="G6" s="511"/>
      <c r="H6" s="509"/>
      <c r="I6" s="509"/>
      <c r="J6" s="509"/>
      <c r="K6" s="339"/>
      <c r="L6" s="339"/>
      <c r="M6" s="339"/>
      <c r="N6" s="339"/>
      <c r="O6" s="339"/>
    </row>
    <row r="7" spans="1:16" ht="24.75" customHeight="1" thickBot="1" x14ac:dyDescent="0.25">
      <c r="A7" s="349" t="s">
        <v>477</v>
      </c>
      <c r="B7" s="1164"/>
      <c r="C7" s="1430" t="s">
        <v>595</v>
      </c>
      <c r="D7" s="1431"/>
      <c r="E7" s="1431"/>
      <c r="F7" s="1431"/>
      <c r="G7" s="1432"/>
      <c r="H7" s="1432"/>
      <c r="I7" s="1432"/>
      <c r="J7" s="1432"/>
      <c r="K7" s="1432"/>
      <c r="L7" s="1432"/>
      <c r="M7" s="1432"/>
      <c r="N7" s="1432"/>
      <c r="O7" s="1433"/>
    </row>
    <row r="8" spans="1:16" ht="23.25" customHeight="1" thickBot="1" x14ac:dyDescent="0.25">
      <c r="A8" s="346" t="s">
        <v>479</v>
      </c>
      <c r="B8" s="339"/>
      <c r="C8" s="339"/>
      <c r="D8" s="339"/>
      <c r="E8" s="509"/>
      <c r="F8" s="511"/>
      <c r="G8" s="511"/>
      <c r="H8" s="509"/>
      <c r="I8" s="509"/>
      <c r="J8" s="509"/>
      <c r="K8" s="339"/>
      <c r="L8" s="339"/>
      <c r="M8" s="339"/>
      <c r="N8" s="339"/>
      <c r="O8" s="339"/>
    </row>
    <row r="9" spans="1:16" ht="15.75" thickBot="1" x14ac:dyDescent="0.3">
      <c r="A9" s="1434" t="s">
        <v>13</v>
      </c>
      <c r="B9" s="1436" t="s">
        <v>480</v>
      </c>
      <c r="C9" s="1165" t="s">
        <v>0</v>
      </c>
      <c r="D9" s="1166" t="s">
        <v>481</v>
      </c>
      <c r="E9" s="1167" t="s">
        <v>482</v>
      </c>
      <c r="F9" s="1438" t="s">
        <v>483</v>
      </c>
      <c r="G9" s="1439"/>
      <c r="H9" s="1439"/>
      <c r="I9" s="1440"/>
      <c r="J9" s="1168" t="s">
        <v>553</v>
      </c>
      <c r="K9" s="1169" t="s">
        <v>485</v>
      </c>
      <c r="L9" s="1170"/>
      <c r="M9" s="1171" t="s">
        <v>486</v>
      </c>
      <c r="N9" s="1171" t="s">
        <v>487</v>
      </c>
      <c r="O9" s="1171" t="s">
        <v>486</v>
      </c>
    </row>
    <row r="10" spans="1:16" ht="15.75" thickBot="1" x14ac:dyDescent="0.3">
      <c r="A10" s="1435"/>
      <c r="B10" s="1437"/>
      <c r="C10" s="1172" t="s">
        <v>553</v>
      </c>
      <c r="D10" s="1173">
        <v>2019</v>
      </c>
      <c r="E10" s="1174">
        <v>2019</v>
      </c>
      <c r="F10" s="1175" t="s">
        <v>489</v>
      </c>
      <c r="G10" s="1176" t="s">
        <v>490</v>
      </c>
      <c r="H10" s="1176" t="s">
        <v>491</v>
      </c>
      <c r="I10" s="1177" t="s">
        <v>492</v>
      </c>
      <c r="J10" s="1178" t="s">
        <v>493</v>
      </c>
      <c r="K10" s="1179" t="s">
        <v>494</v>
      </c>
      <c r="L10" s="1170"/>
      <c r="M10" s="1180" t="s">
        <v>554</v>
      </c>
      <c r="N10" s="1181" t="s">
        <v>555</v>
      </c>
      <c r="O10" s="1181" t="s">
        <v>556</v>
      </c>
    </row>
    <row r="11" spans="1:16" ht="15" x14ac:dyDescent="0.25">
      <c r="A11" s="1182" t="s">
        <v>557</v>
      </c>
      <c r="B11" s="734"/>
      <c r="C11" s="1183">
        <v>40</v>
      </c>
      <c r="D11" s="736">
        <v>40</v>
      </c>
      <c r="E11" s="736">
        <v>40</v>
      </c>
      <c r="F11" s="1183">
        <v>40</v>
      </c>
      <c r="G11" s="1184"/>
      <c r="H11" s="1185"/>
      <c r="I11" s="741"/>
      <c r="J11" s="742" t="s">
        <v>499</v>
      </c>
      <c r="K11" s="743" t="s">
        <v>499</v>
      </c>
      <c r="L11" s="744"/>
      <c r="M11" s="745"/>
      <c r="N11" s="735"/>
      <c r="O11" s="735"/>
    </row>
    <row r="12" spans="1:16" ht="15.75" thickBot="1" x14ac:dyDescent="0.3">
      <c r="A12" s="1186" t="s">
        <v>558</v>
      </c>
      <c r="B12" s="746"/>
      <c r="C12" s="1187">
        <v>37.6</v>
      </c>
      <c r="D12" s="748">
        <v>37</v>
      </c>
      <c r="E12" s="748">
        <v>37</v>
      </c>
      <c r="F12" s="1187">
        <v>39</v>
      </c>
      <c r="G12" s="1188"/>
      <c r="H12" s="1189"/>
      <c r="I12" s="753"/>
      <c r="J12" s="754"/>
      <c r="K12" s="755" t="s">
        <v>499</v>
      </c>
      <c r="L12" s="744"/>
      <c r="M12" s="756"/>
      <c r="N12" s="747"/>
      <c r="O12" s="747"/>
    </row>
    <row r="13" spans="1:16" ht="15" x14ac:dyDescent="0.25">
      <c r="A13" s="1190" t="s">
        <v>559</v>
      </c>
      <c r="B13" s="757" t="s">
        <v>560</v>
      </c>
      <c r="C13" s="1191">
        <v>10790</v>
      </c>
      <c r="D13" s="758" t="s">
        <v>499</v>
      </c>
      <c r="E13" s="758" t="s">
        <v>499</v>
      </c>
      <c r="F13" s="1192">
        <v>10828</v>
      </c>
      <c r="G13" s="1193"/>
      <c r="H13" s="725"/>
      <c r="I13" s="762"/>
      <c r="J13" s="763" t="s">
        <v>499</v>
      </c>
      <c r="K13" s="764" t="s">
        <v>499</v>
      </c>
      <c r="L13" s="744"/>
      <c r="M13" s="1194"/>
      <c r="N13" s="1195"/>
      <c r="O13" s="1195"/>
    </row>
    <row r="14" spans="1:16" ht="15" x14ac:dyDescent="0.25">
      <c r="A14" s="1196" t="s">
        <v>561</v>
      </c>
      <c r="B14" s="757" t="s">
        <v>562</v>
      </c>
      <c r="C14" s="1191">
        <v>10051</v>
      </c>
      <c r="D14" s="766" t="s">
        <v>499</v>
      </c>
      <c r="E14" s="766" t="s">
        <v>499</v>
      </c>
      <c r="F14" s="1191">
        <v>10106</v>
      </c>
      <c r="G14" s="1197"/>
      <c r="H14" s="715"/>
      <c r="I14" s="762"/>
      <c r="J14" s="763" t="s">
        <v>499</v>
      </c>
      <c r="K14" s="764" t="s">
        <v>499</v>
      </c>
      <c r="L14" s="744"/>
      <c r="M14" s="1198"/>
      <c r="N14" s="1195"/>
      <c r="O14" s="1195"/>
    </row>
    <row r="15" spans="1:16" ht="15" x14ac:dyDescent="0.25">
      <c r="A15" s="1196" t="s">
        <v>505</v>
      </c>
      <c r="B15" s="757" t="s">
        <v>506</v>
      </c>
      <c r="C15" s="1191">
        <v>260</v>
      </c>
      <c r="D15" s="766" t="s">
        <v>499</v>
      </c>
      <c r="E15" s="766" t="s">
        <v>499</v>
      </c>
      <c r="F15" s="1191">
        <v>373</v>
      </c>
      <c r="G15" s="1197"/>
      <c r="H15" s="715"/>
      <c r="I15" s="762"/>
      <c r="J15" s="763" t="s">
        <v>499</v>
      </c>
      <c r="K15" s="764" t="s">
        <v>499</v>
      </c>
      <c r="L15" s="744"/>
      <c r="M15" s="1198"/>
      <c r="N15" s="1195"/>
      <c r="O15" s="1195"/>
    </row>
    <row r="16" spans="1:16" ht="15" x14ac:dyDescent="0.25">
      <c r="A16" s="1196" t="s">
        <v>507</v>
      </c>
      <c r="B16" s="757" t="s">
        <v>499</v>
      </c>
      <c r="C16" s="1191">
        <v>1055</v>
      </c>
      <c r="D16" s="766" t="s">
        <v>499</v>
      </c>
      <c r="E16" s="766" t="s">
        <v>499</v>
      </c>
      <c r="F16" s="1191">
        <v>8580</v>
      </c>
      <c r="G16" s="1197"/>
      <c r="H16" s="715"/>
      <c r="I16" s="762"/>
      <c r="J16" s="763" t="s">
        <v>499</v>
      </c>
      <c r="K16" s="764" t="s">
        <v>499</v>
      </c>
      <c r="L16" s="744"/>
      <c r="M16" s="1198"/>
      <c r="N16" s="1195"/>
      <c r="O16" s="1195"/>
    </row>
    <row r="17" spans="1:15" ht="15.75" thickBot="1" x14ac:dyDescent="0.3">
      <c r="A17" s="1182" t="s">
        <v>508</v>
      </c>
      <c r="B17" s="771" t="s">
        <v>509</v>
      </c>
      <c r="C17" s="1199">
        <v>3509</v>
      </c>
      <c r="D17" s="773" t="s">
        <v>499</v>
      </c>
      <c r="E17" s="773" t="s">
        <v>499</v>
      </c>
      <c r="F17" s="1199">
        <v>5951</v>
      </c>
      <c r="G17" s="1200"/>
      <c r="H17" s="787"/>
      <c r="I17" s="762"/>
      <c r="J17" s="777" t="s">
        <v>499</v>
      </c>
      <c r="K17" s="743" t="s">
        <v>499</v>
      </c>
      <c r="L17" s="744"/>
      <c r="M17" s="1201"/>
      <c r="N17" s="1202"/>
      <c r="O17" s="1202"/>
    </row>
    <row r="18" spans="1:15" ht="15.75" thickBot="1" x14ac:dyDescent="0.3">
      <c r="A18" s="632" t="s">
        <v>510</v>
      </c>
      <c r="B18" s="633"/>
      <c r="C18" s="1203">
        <v>5563</v>
      </c>
      <c r="D18" s="781" t="s">
        <v>499</v>
      </c>
      <c r="E18" s="781" t="s">
        <v>499</v>
      </c>
      <c r="F18" s="781">
        <f>F13-F14+F15+F16+F17</f>
        <v>15626</v>
      </c>
      <c r="G18" s="781">
        <f t="shared" ref="G18:I18" si="0">G13-G14+G15+G16+G17</f>
        <v>0</v>
      </c>
      <c r="H18" s="781">
        <f t="shared" si="0"/>
        <v>0</v>
      </c>
      <c r="I18" s="781">
        <f t="shared" si="0"/>
        <v>0</v>
      </c>
      <c r="J18" s="639" t="s">
        <v>499</v>
      </c>
      <c r="K18" s="640" t="s">
        <v>499</v>
      </c>
      <c r="L18" s="744"/>
      <c r="M18" s="1204">
        <f>M13-M14+M15+M16+M17</f>
        <v>0</v>
      </c>
      <c r="N18" s="1204">
        <f t="shared" ref="N18:O18" si="1">N13-N14+N15+N16+N17</f>
        <v>0</v>
      </c>
      <c r="O18" s="1204">
        <f t="shared" si="1"/>
        <v>0</v>
      </c>
    </row>
    <row r="19" spans="1:15" ht="15" x14ac:dyDescent="0.25">
      <c r="A19" s="1182" t="s">
        <v>511</v>
      </c>
      <c r="B19" s="771">
        <v>401</v>
      </c>
      <c r="C19" s="1199">
        <v>819</v>
      </c>
      <c r="D19" s="758" t="s">
        <v>499</v>
      </c>
      <c r="E19" s="758" t="s">
        <v>499</v>
      </c>
      <c r="F19" s="1199">
        <v>803</v>
      </c>
      <c r="G19" s="1205"/>
      <c r="H19" s="725"/>
      <c r="I19" s="762"/>
      <c r="J19" s="777" t="s">
        <v>499</v>
      </c>
      <c r="K19" s="743" t="s">
        <v>499</v>
      </c>
      <c r="L19" s="744"/>
      <c r="M19" s="1206"/>
      <c r="N19" s="1202"/>
      <c r="O19" s="1202"/>
    </row>
    <row r="20" spans="1:15" ht="15" x14ac:dyDescent="0.25">
      <c r="A20" s="1196" t="s">
        <v>512</v>
      </c>
      <c r="B20" s="757" t="s">
        <v>513</v>
      </c>
      <c r="C20" s="1191">
        <v>1041</v>
      </c>
      <c r="D20" s="766" t="s">
        <v>499</v>
      </c>
      <c r="E20" s="766" t="s">
        <v>499</v>
      </c>
      <c r="F20" s="1191">
        <v>928</v>
      </c>
      <c r="G20" s="1197"/>
      <c r="H20" s="715"/>
      <c r="I20" s="762"/>
      <c r="J20" s="763" t="s">
        <v>499</v>
      </c>
      <c r="K20" s="764" t="s">
        <v>499</v>
      </c>
      <c r="L20" s="744"/>
      <c r="M20" s="1198"/>
      <c r="N20" s="1195"/>
      <c r="O20" s="1195"/>
    </row>
    <row r="21" spans="1:15" ht="15" x14ac:dyDescent="0.25">
      <c r="A21" s="1196" t="s">
        <v>514</v>
      </c>
      <c r="B21" s="757" t="s">
        <v>499</v>
      </c>
      <c r="C21" s="1191">
        <v>0</v>
      </c>
      <c r="D21" s="766" t="s">
        <v>499</v>
      </c>
      <c r="E21" s="766" t="s">
        <v>499</v>
      </c>
      <c r="F21" s="1191">
        <v>927</v>
      </c>
      <c r="G21" s="1197">
        <f t="shared" ref="G21:I23" si="2">M21</f>
        <v>0</v>
      </c>
      <c r="H21" s="715">
        <f t="shared" si="2"/>
        <v>0</v>
      </c>
      <c r="I21" s="762">
        <f t="shared" si="2"/>
        <v>0</v>
      </c>
      <c r="J21" s="763" t="s">
        <v>499</v>
      </c>
      <c r="K21" s="764" t="s">
        <v>499</v>
      </c>
      <c r="L21" s="744"/>
      <c r="M21" s="1198"/>
      <c r="N21" s="1195"/>
      <c r="O21" s="1195"/>
    </row>
    <row r="22" spans="1:15" ht="15" x14ac:dyDescent="0.25">
      <c r="A22" s="1196" t="s">
        <v>515</v>
      </c>
      <c r="B22" s="757" t="s">
        <v>499</v>
      </c>
      <c r="C22" s="1191">
        <v>2638</v>
      </c>
      <c r="D22" s="766" t="s">
        <v>499</v>
      </c>
      <c r="E22" s="766" t="s">
        <v>499</v>
      </c>
      <c r="F22" s="1191">
        <v>12829</v>
      </c>
      <c r="G22" s="1197"/>
      <c r="H22" s="715"/>
      <c r="I22" s="762"/>
      <c r="J22" s="763" t="s">
        <v>499</v>
      </c>
      <c r="K22" s="764" t="s">
        <v>499</v>
      </c>
      <c r="L22" s="744"/>
      <c r="M22" s="1198"/>
      <c r="N22" s="1195"/>
      <c r="O22" s="1195"/>
    </row>
    <row r="23" spans="1:15" ht="15.75" thickBot="1" x14ac:dyDescent="0.3">
      <c r="A23" s="1186" t="s">
        <v>516</v>
      </c>
      <c r="B23" s="1207" t="s">
        <v>499</v>
      </c>
      <c r="C23" s="1191">
        <v>0</v>
      </c>
      <c r="D23" s="773" t="s">
        <v>499</v>
      </c>
      <c r="E23" s="773" t="s">
        <v>499</v>
      </c>
      <c r="F23" s="1208">
        <v>0</v>
      </c>
      <c r="G23" s="1209">
        <f t="shared" si="2"/>
        <v>0</v>
      </c>
      <c r="H23" s="787">
        <f t="shared" si="2"/>
        <v>0</v>
      </c>
      <c r="I23" s="776">
        <f t="shared" si="2"/>
        <v>0</v>
      </c>
      <c r="J23" s="789" t="s">
        <v>499</v>
      </c>
      <c r="K23" s="790" t="s">
        <v>499</v>
      </c>
      <c r="L23" s="744"/>
      <c r="M23" s="1210"/>
      <c r="N23" s="1211"/>
      <c r="O23" s="1211"/>
    </row>
    <row r="24" spans="1:15" ht="15.75" thickBot="1" x14ac:dyDescent="0.3">
      <c r="A24" s="1190" t="s">
        <v>517</v>
      </c>
      <c r="B24" s="595" t="s">
        <v>499</v>
      </c>
      <c r="C24" s="1212">
        <v>22004</v>
      </c>
      <c r="D24" s="1138">
        <v>23251</v>
      </c>
      <c r="E24" s="1138">
        <v>23251</v>
      </c>
      <c r="F24" s="725">
        <v>5625</v>
      </c>
      <c r="G24" s="725"/>
      <c r="H24" s="1193"/>
      <c r="I24" s="725"/>
      <c r="J24" s="1213">
        <f t="shared" ref="J24:J47" si="3">SUM(F24:I24)</f>
        <v>5625</v>
      </c>
      <c r="K24" s="601">
        <f t="shared" ref="K24:K47" si="4">(J24/E24)*100</f>
        <v>24.19250784912477</v>
      </c>
      <c r="L24" s="744"/>
      <c r="M24" s="1194"/>
      <c r="N24" s="1214"/>
      <c r="O24" s="1215"/>
    </row>
    <row r="25" spans="1:15" ht="15.75" thickBot="1" x14ac:dyDescent="0.3">
      <c r="A25" s="1196" t="s">
        <v>518</v>
      </c>
      <c r="B25" s="604" t="s">
        <v>499</v>
      </c>
      <c r="C25" s="1191">
        <v>120</v>
      </c>
      <c r="D25" s="714">
        <v>0</v>
      </c>
      <c r="E25" s="714">
        <v>0</v>
      </c>
      <c r="F25" s="715">
        <v>0</v>
      </c>
      <c r="G25" s="711">
        <f t="shared" ref="G25:G40" si="5">M25-F25</f>
        <v>0</v>
      </c>
      <c r="H25" s="1205">
        <f t="shared" ref="H25:I40" si="6">N25-M25</f>
        <v>0</v>
      </c>
      <c r="I25" s="715"/>
      <c r="J25" s="1213">
        <f t="shared" si="3"/>
        <v>0</v>
      </c>
      <c r="K25" s="601" t="e">
        <f t="shared" si="4"/>
        <v>#DIV/0!</v>
      </c>
      <c r="L25" s="744"/>
      <c r="M25" s="1198"/>
      <c r="N25" s="1195"/>
      <c r="O25" s="1216"/>
    </row>
    <row r="26" spans="1:15" ht="15.75" thickBot="1" x14ac:dyDescent="0.3">
      <c r="A26" s="1186" t="s">
        <v>519</v>
      </c>
      <c r="B26" s="611">
        <v>672</v>
      </c>
      <c r="C26" s="1217">
        <v>3280</v>
      </c>
      <c r="D26" s="1147">
        <v>3400</v>
      </c>
      <c r="E26" s="1147">
        <v>3400</v>
      </c>
      <c r="F26" s="1218">
        <v>641</v>
      </c>
      <c r="G26" s="1218"/>
      <c r="H26" s="1219"/>
      <c r="I26" s="787"/>
      <c r="J26" s="1213">
        <f t="shared" si="3"/>
        <v>641</v>
      </c>
      <c r="K26" s="601">
        <f t="shared" si="4"/>
        <v>18.852941176470591</v>
      </c>
      <c r="L26" s="744"/>
      <c r="M26" s="1201"/>
      <c r="N26" s="1220"/>
      <c r="O26" s="1221"/>
    </row>
    <row r="27" spans="1:15" ht="15.75" thickBot="1" x14ac:dyDescent="0.3">
      <c r="A27" s="1190" t="s">
        <v>520</v>
      </c>
      <c r="B27" s="595">
        <v>501</v>
      </c>
      <c r="C27" s="1191">
        <v>2473</v>
      </c>
      <c r="D27" s="710">
        <v>2500</v>
      </c>
      <c r="E27" s="710">
        <v>2500</v>
      </c>
      <c r="F27" s="711">
        <v>589</v>
      </c>
      <c r="G27" s="725"/>
      <c r="H27" s="1193"/>
      <c r="I27" s="725"/>
      <c r="J27" s="1213">
        <f t="shared" si="3"/>
        <v>589</v>
      </c>
      <c r="K27" s="601">
        <f t="shared" si="4"/>
        <v>23.56</v>
      </c>
      <c r="L27" s="744"/>
      <c r="M27" s="1206"/>
      <c r="N27" s="1222"/>
      <c r="O27" s="1223"/>
    </row>
    <row r="28" spans="1:15" ht="15.75" thickBot="1" x14ac:dyDescent="0.3">
      <c r="A28" s="1196" t="s">
        <v>521</v>
      </c>
      <c r="B28" s="604">
        <v>502</v>
      </c>
      <c r="C28" s="1191">
        <v>980</v>
      </c>
      <c r="D28" s="714">
        <v>1050</v>
      </c>
      <c r="E28" s="714">
        <v>1050</v>
      </c>
      <c r="F28" s="715">
        <v>375</v>
      </c>
      <c r="G28" s="711"/>
      <c r="H28" s="1205"/>
      <c r="I28" s="715"/>
      <c r="J28" s="1213">
        <f t="shared" si="3"/>
        <v>375</v>
      </c>
      <c r="K28" s="601">
        <f t="shared" si="4"/>
        <v>35.714285714285715</v>
      </c>
      <c r="L28" s="744"/>
      <c r="M28" s="1198"/>
      <c r="N28" s="1195"/>
      <c r="O28" s="1216"/>
    </row>
    <row r="29" spans="1:15" ht="15.75" thickBot="1" x14ac:dyDescent="0.3">
      <c r="A29" s="1196" t="s">
        <v>522</v>
      </c>
      <c r="B29" s="604">
        <v>504</v>
      </c>
      <c r="C29" s="1191">
        <v>0</v>
      </c>
      <c r="D29" s="714">
        <v>0</v>
      </c>
      <c r="E29" s="714">
        <v>0</v>
      </c>
      <c r="F29" s="715">
        <v>0</v>
      </c>
      <c r="G29" s="711">
        <f t="shared" si="5"/>
        <v>0</v>
      </c>
      <c r="H29" s="1205">
        <f t="shared" si="6"/>
        <v>0</v>
      </c>
      <c r="I29" s="715">
        <f t="shared" si="6"/>
        <v>0</v>
      </c>
      <c r="J29" s="1213">
        <f t="shared" si="3"/>
        <v>0</v>
      </c>
      <c r="K29" s="601" t="e">
        <f t="shared" si="4"/>
        <v>#DIV/0!</v>
      </c>
      <c r="L29" s="744"/>
      <c r="M29" s="1198"/>
      <c r="N29" s="1195"/>
      <c r="O29" s="1216"/>
    </row>
    <row r="30" spans="1:15" ht="15.75" thickBot="1" x14ac:dyDescent="0.3">
      <c r="A30" s="1196" t="s">
        <v>523</v>
      </c>
      <c r="B30" s="604">
        <v>511</v>
      </c>
      <c r="C30" s="1191">
        <v>494</v>
      </c>
      <c r="D30" s="714">
        <v>500</v>
      </c>
      <c r="E30" s="714">
        <v>500</v>
      </c>
      <c r="F30" s="715">
        <v>73</v>
      </c>
      <c r="G30" s="711"/>
      <c r="H30" s="1205"/>
      <c r="I30" s="715"/>
      <c r="J30" s="1213">
        <f t="shared" si="3"/>
        <v>73</v>
      </c>
      <c r="K30" s="601">
        <f t="shared" si="4"/>
        <v>14.6</v>
      </c>
      <c r="L30" s="744"/>
      <c r="M30" s="1198"/>
      <c r="N30" s="1195"/>
      <c r="O30" s="1216"/>
    </row>
    <row r="31" spans="1:15" ht="15.75" thickBot="1" x14ac:dyDescent="0.3">
      <c r="A31" s="1196" t="s">
        <v>524</v>
      </c>
      <c r="B31" s="604">
        <v>518</v>
      </c>
      <c r="C31" s="1191">
        <v>687</v>
      </c>
      <c r="D31" s="714">
        <v>750</v>
      </c>
      <c r="E31" s="714">
        <v>750</v>
      </c>
      <c r="F31" s="715">
        <v>136</v>
      </c>
      <c r="G31" s="711"/>
      <c r="H31" s="1205"/>
      <c r="I31" s="715"/>
      <c r="J31" s="1213">
        <f t="shared" si="3"/>
        <v>136</v>
      </c>
      <c r="K31" s="601">
        <f t="shared" si="4"/>
        <v>18.133333333333333</v>
      </c>
      <c r="L31" s="744"/>
      <c r="M31" s="1198"/>
      <c r="N31" s="1195"/>
      <c r="O31" s="1216"/>
    </row>
    <row r="32" spans="1:15" ht="15.75" thickBot="1" x14ac:dyDescent="0.3">
      <c r="A32" s="1196" t="s">
        <v>525</v>
      </c>
      <c r="B32" s="604">
        <v>521</v>
      </c>
      <c r="C32" s="1191">
        <v>13763</v>
      </c>
      <c r="D32" s="714">
        <v>14565</v>
      </c>
      <c r="E32" s="714">
        <v>14565</v>
      </c>
      <c r="F32" s="715">
        <v>3752</v>
      </c>
      <c r="G32" s="711"/>
      <c r="H32" s="1205"/>
      <c r="I32" s="715"/>
      <c r="J32" s="1213">
        <f t="shared" si="3"/>
        <v>3752</v>
      </c>
      <c r="K32" s="601">
        <f t="shared" si="4"/>
        <v>25.760384483350496</v>
      </c>
      <c r="L32" s="744"/>
      <c r="M32" s="1198"/>
      <c r="N32" s="1195"/>
      <c r="O32" s="1216"/>
    </row>
    <row r="33" spans="1:15" ht="15.75" thickBot="1" x14ac:dyDescent="0.3">
      <c r="A33" s="1196" t="s">
        <v>526</v>
      </c>
      <c r="B33" s="604" t="s">
        <v>527</v>
      </c>
      <c r="C33" s="1191">
        <v>5009</v>
      </c>
      <c r="D33" s="714">
        <v>4958</v>
      </c>
      <c r="E33" s="714">
        <v>4958</v>
      </c>
      <c r="F33" s="715">
        <v>1356</v>
      </c>
      <c r="G33" s="711"/>
      <c r="H33" s="1205"/>
      <c r="I33" s="715"/>
      <c r="J33" s="1213">
        <f t="shared" si="3"/>
        <v>1356</v>
      </c>
      <c r="K33" s="601">
        <f t="shared" si="4"/>
        <v>27.349737797498992</v>
      </c>
      <c r="L33" s="744"/>
      <c r="M33" s="1198"/>
      <c r="N33" s="1195"/>
      <c r="O33" s="1216"/>
    </row>
    <row r="34" spans="1:15" ht="15.75" thickBot="1" x14ac:dyDescent="0.3">
      <c r="A34" s="1196" t="s">
        <v>528</v>
      </c>
      <c r="B34" s="604">
        <v>557</v>
      </c>
      <c r="C34" s="1191">
        <v>0</v>
      </c>
      <c r="D34" s="714">
        <v>0</v>
      </c>
      <c r="E34" s="714">
        <v>0</v>
      </c>
      <c r="F34" s="715">
        <v>0</v>
      </c>
      <c r="G34" s="711">
        <f t="shared" si="5"/>
        <v>0</v>
      </c>
      <c r="H34" s="1205">
        <f t="shared" si="6"/>
        <v>0</v>
      </c>
      <c r="I34" s="715">
        <f t="shared" si="6"/>
        <v>0</v>
      </c>
      <c r="J34" s="1213">
        <f t="shared" si="3"/>
        <v>0</v>
      </c>
      <c r="K34" s="601" t="e">
        <f t="shared" si="4"/>
        <v>#DIV/0!</v>
      </c>
      <c r="L34" s="744"/>
      <c r="M34" s="1198"/>
      <c r="N34" s="1195"/>
      <c r="O34" s="1216"/>
    </row>
    <row r="35" spans="1:15" ht="15.75" thickBot="1" x14ac:dyDescent="0.3">
      <c r="A35" s="1196" t="s">
        <v>529</v>
      </c>
      <c r="B35" s="604">
        <v>551</v>
      </c>
      <c r="C35" s="1191">
        <v>78</v>
      </c>
      <c r="D35" s="714">
        <v>83</v>
      </c>
      <c r="E35" s="714">
        <v>94</v>
      </c>
      <c r="F35" s="715">
        <v>16</v>
      </c>
      <c r="G35" s="711"/>
      <c r="H35" s="1205"/>
      <c r="I35" s="715"/>
      <c r="J35" s="1213">
        <f t="shared" si="3"/>
        <v>16</v>
      </c>
      <c r="K35" s="601">
        <f t="shared" si="4"/>
        <v>17.021276595744681</v>
      </c>
      <c r="L35" s="744"/>
      <c r="M35" s="1198"/>
      <c r="N35" s="1195"/>
      <c r="O35" s="1216"/>
    </row>
    <row r="36" spans="1:15" ht="15.75" thickBot="1" x14ac:dyDescent="0.3">
      <c r="A36" s="1182" t="s">
        <v>530</v>
      </c>
      <c r="B36" s="624" t="s">
        <v>531</v>
      </c>
      <c r="C36" s="1224">
        <v>651</v>
      </c>
      <c r="D36" s="716">
        <v>495</v>
      </c>
      <c r="E36" s="716">
        <v>484</v>
      </c>
      <c r="F36" s="717">
        <v>61</v>
      </c>
      <c r="G36" s="711"/>
      <c r="H36" s="1219"/>
      <c r="I36" s="715"/>
      <c r="J36" s="1213">
        <f t="shared" si="3"/>
        <v>61</v>
      </c>
      <c r="K36" s="601">
        <f t="shared" si="4"/>
        <v>12.603305785123966</v>
      </c>
      <c r="L36" s="744"/>
      <c r="M36" s="1210"/>
      <c r="N36" s="1211"/>
      <c r="O36" s="1225"/>
    </row>
    <row r="37" spans="1:15" ht="15.75" thickBot="1" x14ac:dyDescent="0.3">
      <c r="A37" s="632" t="s">
        <v>532</v>
      </c>
      <c r="B37" s="633"/>
      <c r="C37" s="720">
        <f t="shared" ref="C37:I37" si="7">SUM(C27:C36)</f>
        <v>24135</v>
      </c>
      <c r="D37" s="721">
        <f t="shared" si="7"/>
        <v>24901</v>
      </c>
      <c r="E37" s="721">
        <f t="shared" si="7"/>
        <v>24901</v>
      </c>
      <c r="F37" s="639">
        <f t="shared" si="7"/>
        <v>6358</v>
      </c>
      <c r="G37" s="639">
        <f t="shared" si="7"/>
        <v>0</v>
      </c>
      <c r="H37" s="720">
        <f t="shared" si="7"/>
        <v>0</v>
      </c>
      <c r="I37" s="720">
        <f t="shared" si="7"/>
        <v>0</v>
      </c>
      <c r="J37" s="1213">
        <f t="shared" si="3"/>
        <v>6358</v>
      </c>
      <c r="K37" s="601">
        <f t="shared" si="4"/>
        <v>25.53311112003534</v>
      </c>
      <c r="L37" s="744"/>
      <c r="M37" s="639">
        <f>SUM(M27:M36)</f>
        <v>0</v>
      </c>
      <c r="N37" s="639">
        <f t="shared" ref="N37:O37" si="8">SUM(N27:N36)</f>
        <v>0</v>
      </c>
      <c r="O37" s="639">
        <f t="shared" si="8"/>
        <v>0</v>
      </c>
    </row>
    <row r="38" spans="1:15" ht="15.75" thickBot="1" x14ac:dyDescent="0.3">
      <c r="A38" s="1190" t="s">
        <v>533</v>
      </c>
      <c r="B38" s="595">
        <v>601</v>
      </c>
      <c r="C38" s="1192">
        <v>0</v>
      </c>
      <c r="D38" s="710">
        <v>0</v>
      </c>
      <c r="E38" s="710">
        <v>0</v>
      </c>
      <c r="F38" s="725">
        <v>0</v>
      </c>
      <c r="G38" s="711">
        <f t="shared" si="5"/>
        <v>0</v>
      </c>
      <c r="H38" s="1193">
        <f t="shared" si="6"/>
        <v>0</v>
      </c>
      <c r="I38" s="715">
        <f t="shared" si="6"/>
        <v>0</v>
      </c>
      <c r="J38" s="1213">
        <f t="shared" si="3"/>
        <v>0</v>
      </c>
      <c r="K38" s="601" t="e">
        <f t="shared" si="4"/>
        <v>#DIV/0!</v>
      </c>
      <c r="L38" s="744"/>
      <c r="M38" s="1206"/>
      <c r="N38" s="1222"/>
      <c r="O38" s="1223"/>
    </row>
    <row r="39" spans="1:15" ht="15.75" thickBot="1" x14ac:dyDescent="0.3">
      <c r="A39" s="1196" t="s">
        <v>534</v>
      </c>
      <c r="B39" s="604">
        <v>602</v>
      </c>
      <c r="C39" s="1191">
        <v>1971</v>
      </c>
      <c r="D39" s="714">
        <v>1650</v>
      </c>
      <c r="E39" s="714">
        <v>1650</v>
      </c>
      <c r="F39" s="715">
        <v>616</v>
      </c>
      <c r="G39" s="711"/>
      <c r="H39" s="1205"/>
      <c r="I39" s="715"/>
      <c r="J39" s="1213">
        <f t="shared" si="3"/>
        <v>616</v>
      </c>
      <c r="K39" s="601">
        <f t="shared" si="4"/>
        <v>37.333333333333336</v>
      </c>
      <c r="L39" s="744"/>
      <c r="M39" s="1198"/>
      <c r="N39" s="1195"/>
      <c r="O39" s="1216"/>
    </row>
    <row r="40" spans="1:15" ht="15.75" thickBot="1" x14ac:dyDescent="0.3">
      <c r="A40" s="1196" t="s">
        <v>535</v>
      </c>
      <c r="B40" s="604">
        <v>604</v>
      </c>
      <c r="C40" s="1191">
        <v>0</v>
      </c>
      <c r="D40" s="714">
        <v>0</v>
      </c>
      <c r="E40" s="714">
        <v>0</v>
      </c>
      <c r="F40" s="715">
        <v>0</v>
      </c>
      <c r="G40" s="711">
        <f t="shared" si="5"/>
        <v>0</v>
      </c>
      <c r="H40" s="1205">
        <f t="shared" si="6"/>
        <v>0</v>
      </c>
      <c r="I40" s="715">
        <f t="shared" si="6"/>
        <v>0</v>
      </c>
      <c r="J40" s="1213">
        <f t="shared" si="3"/>
        <v>0</v>
      </c>
      <c r="K40" s="601" t="e">
        <f t="shared" si="4"/>
        <v>#DIV/0!</v>
      </c>
      <c r="L40" s="744"/>
      <c r="M40" s="1198"/>
      <c r="N40" s="1195"/>
      <c r="O40" s="1216"/>
    </row>
    <row r="41" spans="1:15" ht="15.75" thickBot="1" x14ac:dyDescent="0.3">
      <c r="A41" s="1196" t="s">
        <v>536</v>
      </c>
      <c r="B41" s="604" t="s">
        <v>537</v>
      </c>
      <c r="C41" s="1191">
        <v>22004</v>
      </c>
      <c r="D41" s="714">
        <v>23251</v>
      </c>
      <c r="E41" s="714">
        <v>23251</v>
      </c>
      <c r="F41" s="715">
        <v>5625</v>
      </c>
      <c r="G41" s="711"/>
      <c r="H41" s="1205"/>
      <c r="I41" s="715"/>
      <c r="J41" s="1213">
        <f t="shared" si="3"/>
        <v>5625</v>
      </c>
      <c r="K41" s="601">
        <f t="shared" si="4"/>
        <v>24.19250784912477</v>
      </c>
      <c r="L41" s="744"/>
      <c r="M41" s="1198"/>
      <c r="N41" s="1195"/>
      <c r="O41" s="1216"/>
    </row>
    <row r="42" spans="1:15" ht="15.75" thickBot="1" x14ac:dyDescent="0.3">
      <c r="A42" s="1182" t="s">
        <v>538</v>
      </c>
      <c r="B42" s="624" t="s">
        <v>539</v>
      </c>
      <c r="C42" s="1199">
        <v>296</v>
      </c>
      <c r="D42" s="716">
        <v>0</v>
      </c>
      <c r="E42" s="716">
        <v>0</v>
      </c>
      <c r="F42" s="717">
        <v>117</v>
      </c>
      <c r="G42" s="1218"/>
      <c r="H42" s="1219"/>
      <c r="I42" s="787"/>
      <c r="J42" s="1213">
        <f t="shared" si="3"/>
        <v>117</v>
      </c>
      <c r="K42" s="601" t="e">
        <f t="shared" si="4"/>
        <v>#DIV/0!</v>
      </c>
      <c r="L42" s="744"/>
      <c r="M42" s="1210"/>
      <c r="N42" s="1211"/>
      <c r="O42" s="1225"/>
    </row>
    <row r="43" spans="1:15" ht="15.75" thickBot="1" x14ac:dyDescent="0.3">
      <c r="A43" s="632" t="s">
        <v>540</v>
      </c>
      <c r="B43" s="633" t="s">
        <v>499</v>
      </c>
      <c r="C43" s="720">
        <f t="shared" ref="C43:I43" si="9">SUM(C38:C42)</f>
        <v>24271</v>
      </c>
      <c r="D43" s="721">
        <f t="shared" si="9"/>
        <v>24901</v>
      </c>
      <c r="E43" s="721">
        <f t="shared" si="9"/>
        <v>24901</v>
      </c>
      <c r="F43" s="639">
        <f t="shared" si="9"/>
        <v>6358</v>
      </c>
      <c r="G43" s="722">
        <f t="shared" si="9"/>
        <v>0</v>
      </c>
      <c r="H43" s="639">
        <f t="shared" si="9"/>
        <v>0</v>
      </c>
      <c r="I43" s="1226">
        <f t="shared" si="9"/>
        <v>0</v>
      </c>
      <c r="J43" s="694">
        <f t="shared" si="3"/>
        <v>6358</v>
      </c>
      <c r="K43" s="601">
        <f t="shared" si="4"/>
        <v>25.53311112003534</v>
      </c>
      <c r="L43" s="744"/>
      <c r="M43" s="639">
        <f>SUM(M38:M42)</f>
        <v>0</v>
      </c>
      <c r="N43" s="640">
        <f>SUM(N38:N42)</f>
        <v>0</v>
      </c>
      <c r="O43" s="639">
        <f>SUM(O38:O42)</f>
        <v>0</v>
      </c>
    </row>
    <row r="44" spans="1:15" ht="5.25" customHeight="1" thickBot="1" x14ac:dyDescent="0.3">
      <c r="A44" s="1182"/>
      <c r="B44" s="645"/>
      <c r="C44" s="1227"/>
      <c r="D44" s="726"/>
      <c r="E44" s="726"/>
      <c r="F44" s="1228"/>
      <c r="G44" s="834"/>
      <c r="H44" s="835">
        <f>N44-G44</f>
        <v>0</v>
      </c>
      <c r="I44" s="834"/>
      <c r="J44" s="694">
        <f t="shared" si="3"/>
        <v>0</v>
      </c>
      <c r="K44" s="601" t="e">
        <f t="shared" si="4"/>
        <v>#DIV/0!</v>
      </c>
      <c r="L44" s="744"/>
      <c r="M44" s="1229"/>
      <c r="N44" s="653"/>
      <c r="O44" s="653"/>
    </row>
    <row r="45" spans="1:15" ht="15.75" thickBot="1" x14ac:dyDescent="0.3">
      <c r="A45" s="654" t="s">
        <v>541</v>
      </c>
      <c r="B45" s="633" t="s">
        <v>499</v>
      </c>
      <c r="C45" s="639">
        <f t="shared" ref="C45:I45" si="10">C43-C41</f>
        <v>2267</v>
      </c>
      <c r="D45" s="720">
        <f t="shared" si="10"/>
        <v>1650</v>
      </c>
      <c r="E45" s="720">
        <f t="shared" si="10"/>
        <v>1650</v>
      </c>
      <c r="F45" s="639">
        <f t="shared" si="10"/>
        <v>733</v>
      </c>
      <c r="G45" s="722">
        <f t="shared" si="10"/>
        <v>0</v>
      </c>
      <c r="H45" s="639">
        <f t="shared" si="10"/>
        <v>0</v>
      </c>
      <c r="I45" s="640">
        <f t="shared" si="10"/>
        <v>0</v>
      </c>
      <c r="J45" s="694">
        <f t="shared" si="3"/>
        <v>733</v>
      </c>
      <c r="K45" s="601">
        <f t="shared" si="4"/>
        <v>44.424242424242422</v>
      </c>
      <c r="L45" s="744"/>
      <c r="M45" s="639">
        <f>M43-M41</f>
        <v>0</v>
      </c>
      <c r="N45" s="640">
        <f>N43-N41</f>
        <v>0</v>
      </c>
      <c r="O45" s="639">
        <f>O43-O41</f>
        <v>0</v>
      </c>
    </row>
    <row r="46" spans="1:15" ht="15.75" thickBot="1" x14ac:dyDescent="0.3">
      <c r="A46" s="632" t="s">
        <v>542</v>
      </c>
      <c r="B46" s="633" t="s">
        <v>499</v>
      </c>
      <c r="C46" s="639">
        <f t="shared" ref="C46:I46" si="11">C43-C37</f>
        <v>136</v>
      </c>
      <c r="D46" s="720">
        <f t="shared" si="11"/>
        <v>0</v>
      </c>
      <c r="E46" s="720">
        <f t="shared" si="11"/>
        <v>0</v>
      </c>
      <c r="F46" s="639">
        <f t="shared" si="11"/>
        <v>0</v>
      </c>
      <c r="G46" s="722">
        <f t="shared" si="11"/>
        <v>0</v>
      </c>
      <c r="H46" s="639">
        <f t="shared" si="11"/>
        <v>0</v>
      </c>
      <c r="I46" s="640">
        <f t="shared" si="11"/>
        <v>0</v>
      </c>
      <c r="J46" s="694">
        <f t="shared" si="3"/>
        <v>0</v>
      </c>
      <c r="K46" s="601" t="e">
        <f t="shared" si="4"/>
        <v>#DIV/0!</v>
      </c>
      <c r="L46" s="744"/>
      <c r="M46" s="639">
        <f>M43-M37</f>
        <v>0</v>
      </c>
      <c r="N46" s="640">
        <f>N43-N37</f>
        <v>0</v>
      </c>
      <c r="O46" s="639">
        <f>O43-O37</f>
        <v>0</v>
      </c>
    </row>
    <row r="47" spans="1:15" ht="15.75" thickBot="1" x14ac:dyDescent="0.3">
      <c r="A47" s="655" t="s">
        <v>543</v>
      </c>
      <c r="B47" s="656" t="s">
        <v>499</v>
      </c>
      <c r="C47" s="639">
        <f t="shared" ref="C47:I47" si="12">C46-C41</f>
        <v>-21868</v>
      </c>
      <c r="D47" s="720">
        <f t="shared" si="12"/>
        <v>-23251</v>
      </c>
      <c r="E47" s="720">
        <f t="shared" si="12"/>
        <v>-23251</v>
      </c>
      <c r="F47" s="639">
        <f t="shared" si="12"/>
        <v>-5625</v>
      </c>
      <c r="G47" s="722">
        <f t="shared" si="12"/>
        <v>0</v>
      </c>
      <c r="H47" s="639">
        <f t="shared" si="12"/>
        <v>0</v>
      </c>
      <c r="I47" s="640">
        <f t="shared" si="12"/>
        <v>0</v>
      </c>
      <c r="J47" s="639">
        <f t="shared" si="3"/>
        <v>-5625</v>
      </c>
      <c r="K47" s="638">
        <f t="shared" si="4"/>
        <v>24.19250784912477</v>
      </c>
      <c r="L47" s="744"/>
      <c r="M47" s="639">
        <f>M46-M41</f>
        <v>0</v>
      </c>
      <c r="N47" s="640">
        <f>N46-N41</f>
        <v>0</v>
      </c>
      <c r="O47" s="639">
        <f>O46-O41</f>
        <v>0</v>
      </c>
    </row>
    <row r="50" spans="1:10" ht="14.25" x14ac:dyDescent="0.2">
      <c r="A50" s="657" t="s">
        <v>544</v>
      </c>
    </row>
    <row r="51" spans="1:10" ht="14.25" x14ac:dyDescent="0.2">
      <c r="A51" s="660" t="s">
        <v>545</v>
      </c>
    </row>
    <row r="52" spans="1:10" ht="14.25" x14ac:dyDescent="0.2">
      <c r="A52" s="661" t="s">
        <v>546</v>
      </c>
    </row>
    <row r="53" spans="1:10" s="663" customFormat="1" ht="14.25" x14ac:dyDescent="0.2">
      <c r="A53" s="661" t="s">
        <v>547</v>
      </c>
      <c r="B53" s="662"/>
      <c r="E53" s="664"/>
      <c r="F53" s="664"/>
      <c r="G53" s="664"/>
      <c r="H53" s="664"/>
      <c r="I53" s="664"/>
      <c r="J53" s="664"/>
    </row>
    <row r="56" spans="1:10" x14ac:dyDescent="0.2">
      <c r="A56" s="665" t="s">
        <v>596</v>
      </c>
    </row>
    <row r="58" spans="1:10" x14ac:dyDescent="0.2">
      <c r="A58" s="665" t="s">
        <v>597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B15" zoomScale="106" zoomScaleNormal="106" workbookViewId="0">
      <selection activeCell="F37" sqref="F37"/>
    </sheetView>
  </sheetViews>
  <sheetFormatPr defaultColWidth="8.7109375" defaultRowHeight="12.75" x14ac:dyDescent="0.2"/>
  <cols>
    <col min="1" max="1" width="37.7109375" style="665" customWidth="1"/>
    <col min="2" max="2" width="7.28515625" style="658" customWidth="1"/>
    <col min="3" max="4" width="11.5703125" style="508" customWidth="1"/>
    <col min="5" max="5" width="11.5703125" style="659" customWidth="1"/>
    <col min="6" max="6" width="11.42578125" style="659" customWidth="1"/>
    <col min="7" max="7" width="9.85546875" style="659" customWidth="1"/>
    <col min="8" max="8" width="9.140625" style="659" customWidth="1"/>
    <col min="9" max="9" width="9.28515625" style="659" customWidth="1"/>
    <col min="10" max="10" width="9.140625" style="659" customWidth="1"/>
    <col min="11" max="11" width="14" style="508" customWidth="1"/>
    <col min="12" max="12" width="8.7109375" style="508"/>
    <col min="13" max="13" width="11.85546875" style="508" customWidth="1"/>
    <col min="14" max="14" width="12.5703125" style="508" customWidth="1"/>
    <col min="15" max="15" width="11.85546875" style="508" customWidth="1"/>
    <col min="16" max="16" width="12" style="508" customWidth="1"/>
    <col min="17" max="16384" width="8.7109375" style="508"/>
  </cols>
  <sheetData>
    <row r="1" spans="1:16" ht="24" customHeight="1" x14ac:dyDescent="0.2">
      <c r="A1" s="1393"/>
      <c r="B1" s="1394"/>
      <c r="C1" s="1394"/>
      <c r="D1" s="1394"/>
      <c r="E1" s="1394"/>
      <c r="F1" s="1394"/>
      <c r="G1" s="1394"/>
      <c r="H1" s="1394"/>
      <c r="I1" s="1394"/>
      <c r="J1" s="1394"/>
      <c r="K1" s="1394"/>
      <c r="L1" s="1394"/>
      <c r="M1" s="1394"/>
      <c r="N1" s="1394"/>
      <c r="O1" s="1394"/>
      <c r="P1" s="507"/>
    </row>
    <row r="2" spans="1:16" x14ac:dyDescent="0.2">
      <c r="A2" s="339"/>
      <c r="B2" s="339"/>
      <c r="C2" s="339"/>
      <c r="D2" s="339"/>
      <c r="E2" s="509"/>
      <c r="F2" s="509"/>
      <c r="G2" s="509"/>
      <c r="H2" s="509"/>
      <c r="I2" s="509"/>
      <c r="J2" s="509"/>
      <c r="K2" s="339"/>
      <c r="L2" s="339"/>
      <c r="M2" s="339"/>
      <c r="N2" s="339"/>
      <c r="O2" s="510"/>
    </row>
    <row r="3" spans="1:16" ht="18.75" x14ac:dyDescent="0.2">
      <c r="A3" s="343" t="s">
        <v>550</v>
      </c>
      <c r="B3" s="339"/>
      <c r="C3" s="339"/>
      <c r="D3" s="339"/>
      <c r="E3" s="509"/>
      <c r="F3" s="511"/>
      <c r="G3" s="511"/>
      <c r="H3" s="509"/>
      <c r="I3" s="509"/>
      <c r="J3" s="509"/>
      <c r="K3" s="339"/>
      <c r="L3" s="339"/>
      <c r="M3" s="339"/>
      <c r="N3" s="339"/>
      <c r="O3" s="339"/>
    </row>
    <row r="4" spans="1:16" ht="21.75" customHeight="1" x14ac:dyDescent="0.2">
      <c r="A4" s="345"/>
      <c r="B4" s="339"/>
      <c r="C4" s="339"/>
      <c r="D4" s="339"/>
      <c r="E4" s="509"/>
      <c r="F4" s="511"/>
      <c r="G4" s="511"/>
      <c r="H4" s="509"/>
      <c r="I4" s="509"/>
      <c r="J4" s="509"/>
      <c r="K4" s="339"/>
      <c r="L4" s="339"/>
      <c r="M4" s="339"/>
      <c r="N4" s="339"/>
      <c r="O4" s="339"/>
    </row>
    <row r="5" spans="1:16" x14ac:dyDescent="0.2">
      <c r="A5" s="346"/>
      <c r="B5" s="339"/>
      <c r="C5" s="339"/>
      <c r="D5" s="339"/>
      <c r="E5" s="509"/>
      <c r="F5" s="511"/>
      <c r="G5" s="511"/>
      <c r="H5" s="509"/>
      <c r="I5" s="509"/>
      <c r="J5" s="509"/>
      <c r="K5" s="339"/>
      <c r="L5" s="339"/>
      <c r="M5" s="339"/>
      <c r="N5" s="339"/>
      <c r="O5" s="339"/>
    </row>
    <row r="6" spans="1:16" ht="6" customHeight="1" x14ac:dyDescent="0.2">
      <c r="A6" s="339"/>
      <c r="B6" s="512"/>
      <c r="C6" s="512"/>
      <c r="D6" s="339"/>
      <c r="E6" s="509"/>
      <c r="F6" s="511"/>
      <c r="G6" s="511"/>
      <c r="H6" s="509"/>
      <c r="I6" s="509"/>
      <c r="J6" s="509"/>
      <c r="K6" s="339"/>
      <c r="L6" s="339"/>
      <c r="M6" s="339"/>
      <c r="N6" s="339"/>
      <c r="O6" s="339"/>
    </row>
    <row r="7" spans="1:16" ht="24.75" customHeight="1" x14ac:dyDescent="0.2">
      <c r="A7" s="349" t="s">
        <v>477</v>
      </c>
      <c r="B7" s="1230"/>
      <c r="C7" s="1401" t="s">
        <v>598</v>
      </c>
      <c r="D7" s="1441"/>
      <c r="E7" s="1441"/>
      <c r="F7" s="1441"/>
      <c r="G7" s="1441"/>
      <c r="H7" s="1441"/>
      <c r="I7" s="1441"/>
      <c r="J7" s="1441"/>
      <c r="K7" s="1441"/>
      <c r="L7" s="1441"/>
      <c r="M7" s="1441"/>
      <c r="N7" s="1441"/>
      <c r="O7" s="1441"/>
    </row>
    <row r="8" spans="1:16" ht="23.25" customHeight="1" thickBot="1" x14ac:dyDescent="0.25">
      <c r="A8" s="346" t="s">
        <v>479</v>
      </c>
      <c r="B8" s="339"/>
      <c r="C8" s="339"/>
      <c r="D8" s="339"/>
      <c r="E8" s="509"/>
      <c r="F8" s="511"/>
      <c r="G8" s="511"/>
      <c r="H8" s="509"/>
      <c r="I8" s="509"/>
      <c r="J8" s="509"/>
      <c r="K8" s="339"/>
      <c r="L8" s="339"/>
      <c r="M8" s="339"/>
      <c r="N8" s="339"/>
      <c r="O8" s="339"/>
    </row>
    <row r="9" spans="1:16" ht="13.5" thickBot="1" x14ac:dyDescent="0.25">
      <c r="A9" s="1386" t="s">
        <v>13</v>
      </c>
      <c r="B9" s="1388" t="s">
        <v>480</v>
      </c>
      <c r="C9" s="514" t="s">
        <v>0</v>
      </c>
      <c r="D9" s="515" t="s">
        <v>481</v>
      </c>
      <c r="E9" s="516" t="s">
        <v>482</v>
      </c>
      <c r="F9" s="1398" t="s">
        <v>483</v>
      </c>
      <c r="G9" s="1399"/>
      <c r="H9" s="1399"/>
      <c r="I9" s="1400"/>
      <c r="J9" s="517" t="s">
        <v>552</v>
      </c>
      <c r="K9" s="518" t="s">
        <v>485</v>
      </c>
      <c r="M9" s="519" t="s">
        <v>486</v>
      </c>
      <c r="N9" s="519" t="s">
        <v>487</v>
      </c>
      <c r="O9" s="519" t="s">
        <v>486</v>
      </c>
    </row>
    <row r="10" spans="1:16" ht="13.5" thickBot="1" x14ac:dyDescent="0.25">
      <c r="A10" s="1396"/>
      <c r="B10" s="1397"/>
      <c r="C10" s="520" t="s">
        <v>553</v>
      </c>
      <c r="D10" s="521">
        <v>2019</v>
      </c>
      <c r="E10" s="522">
        <v>2019</v>
      </c>
      <c r="F10" s="523" t="s">
        <v>489</v>
      </c>
      <c r="G10" s="666" t="s">
        <v>490</v>
      </c>
      <c r="H10" s="666" t="s">
        <v>491</v>
      </c>
      <c r="I10" s="667" t="s">
        <v>492</v>
      </c>
      <c r="J10" s="525" t="s">
        <v>493</v>
      </c>
      <c r="K10" s="526" t="s">
        <v>494</v>
      </c>
      <c r="M10" s="527" t="s">
        <v>554</v>
      </c>
      <c r="N10" s="528" t="s">
        <v>555</v>
      </c>
      <c r="O10" s="528" t="s">
        <v>556</v>
      </c>
    </row>
    <row r="11" spans="1:16" x14ac:dyDescent="0.2">
      <c r="A11" s="529" t="s">
        <v>557</v>
      </c>
      <c r="B11" s="530"/>
      <c r="C11" s="668">
        <v>33</v>
      </c>
      <c r="D11" s="532">
        <v>33</v>
      </c>
      <c r="E11" s="532">
        <v>33</v>
      </c>
      <c r="F11" s="533">
        <v>33.67</v>
      </c>
      <c r="G11" s="628"/>
      <c r="H11" s="669"/>
      <c r="I11" s="670"/>
      <c r="J11" s="537" t="s">
        <v>499</v>
      </c>
      <c r="K11" s="538" t="s">
        <v>499</v>
      </c>
      <c r="L11" s="539"/>
      <c r="M11" s="671"/>
      <c r="N11" s="541"/>
      <c r="O11" s="541"/>
    </row>
    <row r="12" spans="1:16" ht="13.5" thickBot="1" x14ac:dyDescent="0.25">
      <c r="A12" s="542" t="s">
        <v>558</v>
      </c>
      <c r="B12" s="543"/>
      <c r="C12" s="672">
        <v>32.549999999999997</v>
      </c>
      <c r="D12" s="545">
        <v>32.6</v>
      </c>
      <c r="E12" s="545">
        <v>32.6</v>
      </c>
      <c r="F12" s="546">
        <v>32.5</v>
      </c>
      <c r="G12" s="673"/>
      <c r="H12" s="674"/>
      <c r="I12" s="675"/>
      <c r="J12" s="550"/>
      <c r="K12" s="551" t="s">
        <v>499</v>
      </c>
      <c r="L12" s="539"/>
      <c r="M12" s="676"/>
      <c r="N12" s="677"/>
      <c r="O12" s="677"/>
    </row>
    <row r="13" spans="1:16" x14ac:dyDescent="0.2">
      <c r="A13" s="555" t="s">
        <v>559</v>
      </c>
      <c r="B13" s="556" t="s">
        <v>560</v>
      </c>
      <c r="C13" s="557">
        <v>8765</v>
      </c>
      <c r="D13" s="532" t="s">
        <v>499</v>
      </c>
      <c r="E13" s="532" t="s">
        <v>499</v>
      </c>
      <c r="F13" s="558">
        <v>9093</v>
      </c>
      <c r="G13" s="559"/>
      <c r="H13" s="560"/>
      <c r="I13" s="559"/>
      <c r="J13" s="561" t="s">
        <v>499</v>
      </c>
      <c r="K13" s="562" t="s">
        <v>499</v>
      </c>
      <c r="L13" s="539"/>
      <c r="M13" s="671"/>
      <c r="N13" s="678"/>
      <c r="O13" s="678"/>
    </row>
    <row r="14" spans="1:16" x14ac:dyDescent="0.2">
      <c r="A14" s="564" t="s">
        <v>561</v>
      </c>
      <c r="B14" s="556" t="s">
        <v>562</v>
      </c>
      <c r="C14" s="557">
        <v>8323</v>
      </c>
      <c r="D14" s="565" t="s">
        <v>499</v>
      </c>
      <c r="E14" s="565" t="s">
        <v>499</v>
      </c>
      <c r="F14" s="566">
        <v>8661.48</v>
      </c>
      <c r="G14" s="559"/>
      <c r="H14" s="560"/>
      <c r="I14" s="559"/>
      <c r="J14" s="561" t="s">
        <v>499</v>
      </c>
      <c r="K14" s="562" t="s">
        <v>499</v>
      </c>
      <c r="L14" s="539"/>
      <c r="M14" s="679"/>
      <c r="N14" s="678"/>
      <c r="O14" s="678"/>
    </row>
    <row r="15" spans="1:16" x14ac:dyDescent="0.2">
      <c r="A15" s="564" t="s">
        <v>505</v>
      </c>
      <c r="B15" s="556" t="s">
        <v>506</v>
      </c>
      <c r="C15" s="557">
        <v>83</v>
      </c>
      <c r="D15" s="565" t="s">
        <v>499</v>
      </c>
      <c r="E15" s="565" t="s">
        <v>499</v>
      </c>
      <c r="F15" s="566">
        <v>126</v>
      </c>
      <c r="G15" s="559"/>
      <c r="H15" s="560"/>
      <c r="I15" s="559"/>
      <c r="J15" s="561" t="s">
        <v>499</v>
      </c>
      <c r="K15" s="562" t="s">
        <v>499</v>
      </c>
      <c r="L15" s="539"/>
      <c r="M15" s="679"/>
      <c r="N15" s="678"/>
      <c r="O15" s="678"/>
    </row>
    <row r="16" spans="1:16" x14ac:dyDescent="0.2">
      <c r="A16" s="564" t="s">
        <v>507</v>
      </c>
      <c r="B16" s="556" t="s">
        <v>499</v>
      </c>
      <c r="C16" s="557">
        <v>1839</v>
      </c>
      <c r="D16" s="565" t="s">
        <v>499</v>
      </c>
      <c r="E16" s="565" t="s">
        <v>499</v>
      </c>
      <c r="F16" s="566">
        <v>8336</v>
      </c>
      <c r="G16" s="559"/>
      <c r="H16" s="560"/>
      <c r="I16" s="559"/>
      <c r="J16" s="561" t="s">
        <v>499</v>
      </c>
      <c r="K16" s="562" t="s">
        <v>499</v>
      </c>
      <c r="L16" s="539"/>
      <c r="M16" s="679"/>
      <c r="N16" s="678"/>
      <c r="O16" s="678"/>
    </row>
    <row r="17" spans="1:15" ht="13.5" thickBot="1" x14ac:dyDescent="0.25">
      <c r="A17" s="529" t="s">
        <v>508</v>
      </c>
      <c r="B17" s="568" t="s">
        <v>509</v>
      </c>
      <c r="C17" s="569">
        <v>4179</v>
      </c>
      <c r="D17" s="570" t="s">
        <v>499</v>
      </c>
      <c r="E17" s="570" t="s">
        <v>499</v>
      </c>
      <c r="F17" s="571">
        <v>5036</v>
      </c>
      <c r="G17" s="628"/>
      <c r="H17" s="573"/>
      <c r="I17" s="574"/>
      <c r="J17" s="575" t="s">
        <v>499</v>
      </c>
      <c r="K17" s="538" t="s">
        <v>499</v>
      </c>
      <c r="L17" s="539"/>
      <c r="M17" s="680"/>
      <c r="N17" s="681"/>
      <c r="O17" s="681"/>
    </row>
    <row r="18" spans="1:15" ht="15" thickBot="1" x14ac:dyDescent="0.25">
      <c r="A18" s="576" t="s">
        <v>510</v>
      </c>
      <c r="B18" s="577"/>
      <c r="C18" s="578"/>
      <c r="D18" s="579" t="s">
        <v>499</v>
      </c>
      <c r="E18" s="579" t="s">
        <v>499</v>
      </c>
      <c r="F18" s="580">
        <f>F13-F14+F15+F16+F17</f>
        <v>13929.52</v>
      </c>
      <c r="G18" s="682"/>
      <c r="H18" s="683"/>
      <c r="I18" s="684"/>
      <c r="J18" s="584" t="s">
        <v>499</v>
      </c>
      <c r="K18" s="585" t="s">
        <v>499</v>
      </c>
      <c r="L18" s="539"/>
      <c r="M18" s="685"/>
      <c r="N18" s="686"/>
      <c r="O18" s="686"/>
    </row>
    <row r="19" spans="1:15" x14ac:dyDescent="0.2">
      <c r="A19" s="529" t="s">
        <v>511</v>
      </c>
      <c r="B19" s="568">
        <v>401</v>
      </c>
      <c r="C19" s="569">
        <v>441</v>
      </c>
      <c r="D19" s="532" t="s">
        <v>499</v>
      </c>
      <c r="E19" s="532" t="s">
        <v>499</v>
      </c>
      <c r="F19" s="571">
        <v>432</v>
      </c>
      <c r="G19" s="628"/>
      <c r="H19" s="587"/>
      <c r="I19" s="588"/>
      <c r="J19" s="575" t="s">
        <v>499</v>
      </c>
      <c r="K19" s="538" t="s">
        <v>499</v>
      </c>
      <c r="L19" s="539"/>
      <c r="M19" s="687"/>
      <c r="N19" s="681"/>
      <c r="O19" s="681"/>
    </row>
    <row r="20" spans="1:15" x14ac:dyDescent="0.2">
      <c r="A20" s="564" t="s">
        <v>512</v>
      </c>
      <c r="B20" s="556" t="s">
        <v>513</v>
      </c>
      <c r="C20" s="557">
        <v>453</v>
      </c>
      <c r="D20" s="565" t="s">
        <v>499</v>
      </c>
      <c r="E20" s="565" t="s">
        <v>499</v>
      </c>
      <c r="F20" s="566">
        <v>481</v>
      </c>
      <c r="G20" s="559"/>
      <c r="H20" s="560"/>
      <c r="I20" s="559"/>
      <c r="J20" s="561" t="s">
        <v>499</v>
      </c>
      <c r="K20" s="562" t="s">
        <v>499</v>
      </c>
      <c r="L20" s="539"/>
      <c r="M20" s="679"/>
      <c r="N20" s="678"/>
      <c r="O20" s="678"/>
    </row>
    <row r="21" spans="1:15" x14ac:dyDescent="0.2">
      <c r="A21" s="564" t="s">
        <v>514</v>
      </c>
      <c r="B21" s="556" t="s">
        <v>499</v>
      </c>
      <c r="C21" s="557">
        <v>2200</v>
      </c>
      <c r="D21" s="565" t="s">
        <v>499</v>
      </c>
      <c r="E21" s="565" t="s">
        <v>499</v>
      </c>
      <c r="F21" s="566">
        <v>2200</v>
      </c>
      <c r="G21" s="559"/>
      <c r="H21" s="560"/>
      <c r="I21" s="559"/>
      <c r="J21" s="561" t="s">
        <v>499</v>
      </c>
      <c r="K21" s="562" t="s">
        <v>499</v>
      </c>
      <c r="L21" s="539"/>
      <c r="M21" s="679"/>
      <c r="N21" s="678"/>
      <c r="O21" s="678"/>
    </row>
    <row r="22" spans="1:15" x14ac:dyDescent="0.2">
      <c r="A22" s="564" t="s">
        <v>515</v>
      </c>
      <c r="B22" s="556" t="s">
        <v>499</v>
      </c>
      <c r="C22" s="557">
        <v>3138</v>
      </c>
      <c r="D22" s="565" t="s">
        <v>499</v>
      </c>
      <c r="E22" s="565" t="s">
        <v>499</v>
      </c>
      <c r="F22" s="566">
        <v>10507</v>
      </c>
      <c r="G22" s="559"/>
      <c r="H22" s="560"/>
      <c r="I22" s="559"/>
      <c r="J22" s="561" t="s">
        <v>499</v>
      </c>
      <c r="K22" s="562" t="s">
        <v>499</v>
      </c>
      <c r="L22" s="539"/>
      <c r="M22" s="679"/>
      <c r="N22" s="678"/>
      <c r="O22" s="678"/>
    </row>
    <row r="23" spans="1:15" ht="13.5" thickBot="1" x14ac:dyDescent="0.25">
      <c r="A23" s="542" t="s">
        <v>516</v>
      </c>
      <c r="B23" s="589" t="s">
        <v>499</v>
      </c>
      <c r="C23" s="557">
        <v>0</v>
      </c>
      <c r="D23" s="570" t="s">
        <v>499</v>
      </c>
      <c r="E23" s="570" t="s">
        <v>499</v>
      </c>
      <c r="F23" s="590">
        <v>0</v>
      </c>
      <c r="G23" s="574"/>
      <c r="H23" s="573"/>
      <c r="I23" s="574"/>
      <c r="J23" s="592" t="s">
        <v>499</v>
      </c>
      <c r="K23" s="593" t="s">
        <v>499</v>
      </c>
      <c r="L23" s="539"/>
      <c r="M23" s="676"/>
      <c r="N23" s="688"/>
      <c r="O23" s="688"/>
    </row>
    <row r="24" spans="1:15" ht="15.75" thickBot="1" x14ac:dyDescent="0.3">
      <c r="A24" s="555" t="s">
        <v>517</v>
      </c>
      <c r="B24" s="595" t="s">
        <v>499</v>
      </c>
      <c r="C24" s="596">
        <v>18942</v>
      </c>
      <c r="D24" s="690">
        <v>18350</v>
      </c>
      <c r="E24" s="690">
        <v>18350</v>
      </c>
      <c r="F24" s="691">
        <v>5136</v>
      </c>
      <c r="G24" s="692"/>
      <c r="H24" s="642"/>
      <c r="I24" s="693"/>
      <c r="J24" s="694">
        <f t="shared" ref="J24:J47" si="0">SUM(F24:I24)</f>
        <v>5136</v>
      </c>
      <c r="K24" s="601">
        <f t="shared" ref="K24:K47" si="1">(J24/E24)*100</f>
        <v>27.989100817438693</v>
      </c>
      <c r="L24" s="539"/>
      <c r="M24" s="671"/>
      <c r="N24" s="695"/>
      <c r="O24" s="696"/>
    </row>
    <row r="25" spans="1:15" ht="15.75" thickBot="1" x14ac:dyDescent="0.3">
      <c r="A25" s="564" t="s">
        <v>518</v>
      </c>
      <c r="B25" s="604" t="s">
        <v>499</v>
      </c>
      <c r="C25" s="557">
        <v>0</v>
      </c>
      <c r="D25" s="698">
        <v>0</v>
      </c>
      <c r="E25" s="698">
        <v>0</v>
      </c>
      <c r="F25" s="699">
        <v>0</v>
      </c>
      <c r="G25" s="559"/>
      <c r="H25" s="560"/>
      <c r="I25" s="700"/>
      <c r="J25" s="694">
        <f t="shared" si="0"/>
        <v>0</v>
      </c>
      <c r="K25" s="601" t="e">
        <f t="shared" si="1"/>
        <v>#DIV/0!</v>
      </c>
      <c r="L25" s="539"/>
      <c r="M25" s="679"/>
      <c r="N25" s="701"/>
      <c r="O25" s="702"/>
    </row>
    <row r="26" spans="1:15" ht="15.75" thickBot="1" x14ac:dyDescent="0.3">
      <c r="A26" s="542" t="s">
        <v>519</v>
      </c>
      <c r="B26" s="611">
        <v>672</v>
      </c>
      <c r="C26" s="612">
        <v>3200</v>
      </c>
      <c r="D26" s="704">
        <v>3200</v>
      </c>
      <c r="E26" s="704">
        <v>3200</v>
      </c>
      <c r="F26" s="705">
        <v>800</v>
      </c>
      <c r="G26" s="706"/>
      <c r="H26" s="594"/>
      <c r="I26" s="707"/>
      <c r="J26" s="694">
        <f t="shared" si="0"/>
        <v>800</v>
      </c>
      <c r="K26" s="601">
        <f t="shared" si="1"/>
        <v>25</v>
      </c>
      <c r="L26" s="539"/>
      <c r="M26" s="680"/>
      <c r="N26" s="708"/>
      <c r="O26" s="709"/>
    </row>
    <row r="27" spans="1:15" ht="15.75" thickBot="1" x14ac:dyDescent="0.3">
      <c r="A27" s="555" t="s">
        <v>520</v>
      </c>
      <c r="B27" s="595">
        <v>501</v>
      </c>
      <c r="C27" s="557">
        <v>1764</v>
      </c>
      <c r="D27" s="710">
        <v>1430</v>
      </c>
      <c r="E27" s="710">
        <v>1430</v>
      </c>
      <c r="F27" s="711">
        <v>450</v>
      </c>
      <c r="G27" s="588"/>
      <c r="H27" s="587"/>
      <c r="I27" s="588"/>
      <c r="J27" s="694">
        <f t="shared" si="0"/>
        <v>450</v>
      </c>
      <c r="K27" s="601">
        <f t="shared" si="1"/>
        <v>31.46853146853147</v>
      </c>
      <c r="L27" s="539"/>
      <c r="M27" s="687"/>
      <c r="N27" s="712"/>
      <c r="O27" s="713"/>
    </row>
    <row r="28" spans="1:15" ht="15.75" thickBot="1" x14ac:dyDescent="0.3">
      <c r="A28" s="564" t="s">
        <v>521</v>
      </c>
      <c r="B28" s="604">
        <v>502</v>
      </c>
      <c r="C28" s="557">
        <v>930</v>
      </c>
      <c r="D28" s="714">
        <v>920</v>
      </c>
      <c r="E28" s="714">
        <v>920</v>
      </c>
      <c r="F28" s="715">
        <v>268</v>
      </c>
      <c r="G28" s="559"/>
      <c r="H28" s="560"/>
      <c r="I28" s="559"/>
      <c r="J28" s="694">
        <f t="shared" si="0"/>
        <v>268</v>
      </c>
      <c r="K28" s="601">
        <f t="shared" si="1"/>
        <v>29.130434782608695</v>
      </c>
      <c r="L28" s="539"/>
      <c r="M28" s="679"/>
      <c r="N28" s="701"/>
      <c r="O28" s="702"/>
    </row>
    <row r="29" spans="1:15" ht="15.75" thickBot="1" x14ac:dyDescent="0.3">
      <c r="A29" s="564" t="s">
        <v>522</v>
      </c>
      <c r="B29" s="604">
        <v>504</v>
      </c>
      <c r="C29" s="557">
        <v>0</v>
      </c>
      <c r="D29" s="714">
        <v>0</v>
      </c>
      <c r="E29" s="714">
        <v>0</v>
      </c>
      <c r="F29" s="715">
        <v>0</v>
      </c>
      <c r="G29" s="559"/>
      <c r="H29" s="560"/>
      <c r="I29" s="559"/>
      <c r="J29" s="694">
        <f t="shared" si="0"/>
        <v>0</v>
      </c>
      <c r="K29" s="601" t="e">
        <f t="shared" si="1"/>
        <v>#DIV/0!</v>
      </c>
      <c r="L29" s="539"/>
      <c r="M29" s="679"/>
      <c r="N29" s="701"/>
      <c r="O29" s="702"/>
    </row>
    <row r="30" spans="1:15" ht="15.75" thickBot="1" x14ac:dyDescent="0.3">
      <c r="A30" s="564" t="s">
        <v>523</v>
      </c>
      <c r="B30" s="604">
        <v>511</v>
      </c>
      <c r="C30" s="557">
        <v>429</v>
      </c>
      <c r="D30" s="714">
        <v>610</v>
      </c>
      <c r="E30" s="714">
        <v>610</v>
      </c>
      <c r="F30" s="715">
        <v>20</v>
      </c>
      <c r="G30" s="559"/>
      <c r="H30" s="560"/>
      <c r="I30" s="559"/>
      <c r="J30" s="694">
        <f t="shared" si="0"/>
        <v>20</v>
      </c>
      <c r="K30" s="601">
        <f t="shared" si="1"/>
        <v>3.278688524590164</v>
      </c>
      <c r="L30" s="539"/>
      <c r="M30" s="679"/>
      <c r="N30" s="701"/>
      <c r="O30" s="702"/>
    </row>
    <row r="31" spans="1:15" ht="15.75" thickBot="1" x14ac:dyDescent="0.3">
      <c r="A31" s="564" t="s">
        <v>524</v>
      </c>
      <c r="B31" s="604">
        <v>518</v>
      </c>
      <c r="C31" s="557">
        <v>882</v>
      </c>
      <c r="D31" s="714">
        <v>1000</v>
      </c>
      <c r="E31" s="714">
        <v>1000</v>
      </c>
      <c r="F31" s="715">
        <v>505</v>
      </c>
      <c r="G31" s="559"/>
      <c r="H31" s="560"/>
      <c r="I31" s="559"/>
      <c r="J31" s="694">
        <f t="shared" si="0"/>
        <v>505</v>
      </c>
      <c r="K31" s="601">
        <f t="shared" si="1"/>
        <v>50.5</v>
      </c>
      <c r="L31" s="539"/>
      <c r="M31" s="679"/>
      <c r="N31" s="701"/>
      <c r="O31" s="702"/>
    </row>
    <row r="32" spans="1:15" ht="15.75" thickBot="1" x14ac:dyDescent="0.3">
      <c r="A32" s="564" t="s">
        <v>525</v>
      </c>
      <c r="B32" s="604">
        <v>521</v>
      </c>
      <c r="C32" s="557">
        <v>11807</v>
      </c>
      <c r="D32" s="714">
        <v>11350</v>
      </c>
      <c r="E32" s="714">
        <v>11350</v>
      </c>
      <c r="F32" s="715">
        <v>2900</v>
      </c>
      <c r="G32" s="559"/>
      <c r="H32" s="560"/>
      <c r="I32" s="559"/>
      <c r="J32" s="694">
        <f t="shared" si="0"/>
        <v>2900</v>
      </c>
      <c r="K32" s="601">
        <f t="shared" si="1"/>
        <v>25.55066079295154</v>
      </c>
      <c r="L32" s="539"/>
      <c r="M32" s="679"/>
      <c r="N32" s="701"/>
      <c r="O32" s="702"/>
    </row>
    <row r="33" spans="1:15" ht="15.75" thickBot="1" x14ac:dyDescent="0.3">
      <c r="A33" s="564" t="s">
        <v>526</v>
      </c>
      <c r="B33" s="604" t="s">
        <v>527</v>
      </c>
      <c r="C33" s="557">
        <v>4482</v>
      </c>
      <c r="D33" s="714">
        <v>4617</v>
      </c>
      <c r="E33" s="714">
        <v>4617</v>
      </c>
      <c r="F33" s="715">
        <v>1083</v>
      </c>
      <c r="G33" s="559"/>
      <c r="H33" s="560"/>
      <c r="I33" s="559"/>
      <c r="J33" s="694">
        <f t="shared" si="0"/>
        <v>1083</v>
      </c>
      <c r="K33" s="601">
        <f t="shared" si="1"/>
        <v>23.456790123456788</v>
      </c>
      <c r="L33" s="539"/>
      <c r="M33" s="679"/>
      <c r="N33" s="701"/>
      <c r="O33" s="702"/>
    </row>
    <row r="34" spans="1:15" ht="15.75" thickBot="1" x14ac:dyDescent="0.3">
      <c r="A34" s="564" t="s">
        <v>528</v>
      </c>
      <c r="B34" s="604">
        <v>557</v>
      </c>
      <c r="C34" s="557">
        <v>0</v>
      </c>
      <c r="D34" s="714">
        <v>0</v>
      </c>
      <c r="E34" s="714">
        <v>0</v>
      </c>
      <c r="F34" s="715">
        <v>0</v>
      </c>
      <c r="G34" s="559"/>
      <c r="H34" s="560"/>
      <c r="I34" s="559"/>
      <c r="J34" s="694">
        <f t="shared" si="0"/>
        <v>0</v>
      </c>
      <c r="K34" s="601" t="e">
        <f t="shared" si="1"/>
        <v>#DIV/0!</v>
      </c>
      <c r="L34" s="539"/>
      <c r="M34" s="679"/>
      <c r="N34" s="701"/>
      <c r="O34" s="702"/>
    </row>
    <row r="35" spans="1:15" ht="15.75" thickBot="1" x14ac:dyDescent="0.3">
      <c r="A35" s="564" t="s">
        <v>529</v>
      </c>
      <c r="B35" s="604">
        <v>551</v>
      </c>
      <c r="C35" s="557">
        <v>39</v>
      </c>
      <c r="D35" s="714">
        <v>42</v>
      </c>
      <c r="E35" s="714">
        <v>42</v>
      </c>
      <c r="F35" s="715">
        <v>10</v>
      </c>
      <c r="G35" s="559"/>
      <c r="H35" s="560"/>
      <c r="I35" s="559"/>
      <c r="J35" s="694">
        <f t="shared" si="0"/>
        <v>10</v>
      </c>
      <c r="K35" s="601">
        <f t="shared" si="1"/>
        <v>23.809523809523807</v>
      </c>
      <c r="L35" s="539"/>
      <c r="M35" s="679"/>
      <c r="N35" s="701"/>
      <c r="O35" s="702"/>
    </row>
    <row r="36" spans="1:15" ht="15.75" thickBot="1" x14ac:dyDescent="0.3">
      <c r="A36" s="529" t="s">
        <v>530</v>
      </c>
      <c r="B36" s="624" t="s">
        <v>531</v>
      </c>
      <c r="C36" s="625">
        <v>285</v>
      </c>
      <c r="D36" s="716">
        <v>341</v>
      </c>
      <c r="E36" s="716">
        <v>341</v>
      </c>
      <c r="F36" s="717">
        <v>459</v>
      </c>
      <c r="G36" s="628"/>
      <c r="H36" s="573"/>
      <c r="I36" s="559"/>
      <c r="J36" s="694">
        <f t="shared" si="0"/>
        <v>459</v>
      </c>
      <c r="K36" s="601">
        <f t="shared" si="1"/>
        <v>134.6041055718475</v>
      </c>
      <c r="L36" s="539"/>
      <c r="M36" s="676"/>
      <c r="N36" s="718"/>
      <c r="O36" s="719"/>
    </row>
    <row r="37" spans="1:15" ht="15.75" thickBot="1" x14ac:dyDescent="0.3">
      <c r="A37" s="632" t="s">
        <v>532</v>
      </c>
      <c r="B37" s="633"/>
      <c r="C37" s="720">
        <f t="shared" ref="C37:I37" si="2">SUM(C27:C36)</f>
        <v>20618</v>
      </c>
      <c r="D37" s="721">
        <f t="shared" si="2"/>
        <v>20310</v>
      </c>
      <c r="E37" s="721">
        <v>20310</v>
      </c>
      <c r="F37" s="639">
        <f t="shared" si="2"/>
        <v>5695</v>
      </c>
      <c r="G37" s="722">
        <f t="shared" si="2"/>
        <v>0</v>
      </c>
      <c r="H37" s="639">
        <f t="shared" si="2"/>
        <v>0</v>
      </c>
      <c r="I37" s="723">
        <f t="shared" si="2"/>
        <v>0</v>
      </c>
      <c r="J37" s="694">
        <f t="shared" si="0"/>
        <v>5695</v>
      </c>
      <c r="K37" s="601">
        <f t="shared" si="1"/>
        <v>28.040374199901525</v>
      </c>
      <c r="L37" s="539"/>
      <c r="M37" s="638">
        <f>SUM(M27:M36)</f>
        <v>0</v>
      </c>
      <c r="N37" s="644">
        <f>SUM(N27:N36)</f>
        <v>0</v>
      </c>
      <c r="O37" s="638">
        <f>SUM(O27:O36)</f>
        <v>0</v>
      </c>
    </row>
    <row r="38" spans="1:15" ht="15.75" thickBot="1" x14ac:dyDescent="0.3">
      <c r="A38" s="555" t="s">
        <v>533</v>
      </c>
      <c r="B38" s="595">
        <v>601</v>
      </c>
      <c r="C38" s="641">
        <v>0</v>
      </c>
      <c r="D38" s="710">
        <v>0</v>
      </c>
      <c r="E38" s="710">
        <v>0</v>
      </c>
      <c r="F38" s="725">
        <v>0</v>
      </c>
      <c r="G38" s="588"/>
      <c r="H38" s="587"/>
      <c r="I38" s="559"/>
      <c r="J38" s="694">
        <f t="shared" si="0"/>
        <v>0</v>
      </c>
      <c r="K38" s="601" t="e">
        <f t="shared" si="1"/>
        <v>#DIV/0!</v>
      </c>
      <c r="L38" s="539"/>
      <c r="M38" s="687"/>
      <c r="N38" s="712"/>
      <c r="O38" s="713"/>
    </row>
    <row r="39" spans="1:15" ht="15.75" thickBot="1" x14ac:dyDescent="0.3">
      <c r="A39" s="564" t="s">
        <v>534</v>
      </c>
      <c r="B39" s="604">
        <v>602</v>
      </c>
      <c r="C39" s="557">
        <v>442</v>
      </c>
      <c r="D39" s="714">
        <v>1540</v>
      </c>
      <c r="E39" s="714">
        <v>1540</v>
      </c>
      <c r="F39" s="715">
        <v>454</v>
      </c>
      <c r="G39" s="559"/>
      <c r="H39" s="560"/>
      <c r="I39" s="559"/>
      <c r="J39" s="694">
        <f t="shared" si="0"/>
        <v>454</v>
      </c>
      <c r="K39" s="601">
        <f t="shared" si="1"/>
        <v>29.480519480519479</v>
      </c>
      <c r="L39" s="539"/>
      <c r="M39" s="679"/>
      <c r="N39" s="701"/>
      <c r="O39" s="702"/>
    </row>
    <row r="40" spans="1:15" ht="15.75" thickBot="1" x14ac:dyDescent="0.3">
      <c r="A40" s="564" t="s">
        <v>535</v>
      </c>
      <c r="B40" s="604">
        <v>604</v>
      </c>
      <c r="C40" s="557">
        <v>0</v>
      </c>
      <c r="D40" s="714">
        <v>0</v>
      </c>
      <c r="E40" s="714">
        <v>0</v>
      </c>
      <c r="F40" s="715">
        <v>0</v>
      </c>
      <c r="G40" s="559"/>
      <c r="H40" s="560"/>
      <c r="I40" s="559"/>
      <c r="J40" s="694">
        <f t="shared" si="0"/>
        <v>0</v>
      </c>
      <c r="K40" s="601" t="e">
        <f t="shared" si="1"/>
        <v>#DIV/0!</v>
      </c>
      <c r="L40" s="539"/>
      <c r="M40" s="679"/>
      <c r="N40" s="701"/>
      <c r="O40" s="702"/>
    </row>
    <row r="41" spans="1:15" ht="15.75" thickBot="1" x14ac:dyDescent="0.3">
      <c r="A41" s="564" t="s">
        <v>536</v>
      </c>
      <c r="B41" s="604" t="s">
        <v>537</v>
      </c>
      <c r="C41" s="557">
        <v>18942</v>
      </c>
      <c r="D41" s="714">
        <v>18350</v>
      </c>
      <c r="E41" s="714">
        <v>18350</v>
      </c>
      <c r="F41" s="715">
        <v>5136</v>
      </c>
      <c r="G41" s="559"/>
      <c r="H41" s="560"/>
      <c r="I41" s="559"/>
      <c r="J41" s="694">
        <f t="shared" si="0"/>
        <v>5136</v>
      </c>
      <c r="K41" s="601">
        <f t="shared" si="1"/>
        <v>27.989100817438693</v>
      </c>
      <c r="L41" s="539"/>
      <c r="M41" s="679"/>
      <c r="N41" s="701"/>
      <c r="O41" s="702"/>
    </row>
    <row r="42" spans="1:15" ht="15.75" thickBot="1" x14ac:dyDescent="0.3">
      <c r="A42" s="529" t="s">
        <v>538</v>
      </c>
      <c r="B42" s="624" t="s">
        <v>539</v>
      </c>
      <c r="C42" s="569">
        <v>1546</v>
      </c>
      <c r="D42" s="716">
        <v>420</v>
      </c>
      <c r="E42" s="716">
        <v>420</v>
      </c>
      <c r="F42" s="717">
        <v>105</v>
      </c>
      <c r="G42" s="628"/>
      <c r="H42" s="573"/>
      <c r="I42" s="559"/>
      <c r="J42" s="694">
        <f t="shared" si="0"/>
        <v>105</v>
      </c>
      <c r="K42" s="601">
        <f t="shared" si="1"/>
        <v>25</v>
      </c>
      <c r="L42" s="539"/>
      <c r="M42" s="676"/>
      <c r="N42" s="718"/>
      <c r="O42" s="719"/>
    </row>
    <row r="43" spans="1:15" ht="15.75" thickBot="1" x14ac:dyDescent="0.3">
      <c r="A43" s="632" t="s">
        <v>540</v>
      </c>
      <c r="B43" s="633" t="s">
        <v>499</v>
      </c>
      <c r="C43" s="720">
        <f t="shared" ref="C43:I43" si="3">SUM(C38:C42)</f>
        <v>20930</v>
      </c>
      <c r="D43" s="721">
        <f t="shared" si="3"/>
        <v>20310</v>
      </c>
      <c r="E43" s="721">
        <v>20310</v>
      </c>
      <c r="F43" s="639">
        <f t="shared" si="3"/>
        <v>5695</v>
      </c>
      <c r="G43" s="722">
        <f t="shared" si="3"/>
        <v>0</v>
      </c>
      <c r="H43" s="639">
        <f t="shared" si="3"/>
        <v>0</v>
      </c>
      <c r="I43" s="723">
        <f t="shared" si="3"/>
        <v>0</v>
      </c>
      <c r="J43" s="694">
        <f t="shared" si="0"/>
        <v>5695</v>
      </c>
      <c r="K43" s="601">
        <f t="shared" si="1"/>
        <v>28.040374199901525</v>
      </c>
      <c r="L43" s="539"/>
      <c r="M43" s="638">
        <f>SUM(M38:M42)</f>
        <v>0</v>
      </c>
      <c r="N43" s="644">
        <f>SUM(N38:N42)</f>
        <v>0</v>
      </c>
      <c r="O43" s="638">
        <f>SUM(O38:O42)</f>
        <v>0</v>
      </c>
    </row>
    <row r="44" spans="1:15" ht="5.25" customHeight="1" thickBot="1" x14ac:dyDescent="0.3">
      <c r="A44" s="529"/>
      <c r="B44" s="645"/>
      <c r="C44" s="646"/>
      <c r="D44" s="726"/>
      <c r="E44" s="726"/>
      <c r="F44" s="648"/>
      <c r="G44" s="649"/>
      <c r="H44" s="650">
        <f>N44-G44</f>
        <v>0</v>
      </c>
      <c r="I44" s="649"/>
      <c r="J44" s="694">
        <f t="shared" si="0"/>
        <v>0</v>
      </c>
      <c r="K44" s="601" t="e">
        <f t="shared" si="1"/>
        <v>#DIV/0!</v>
      </c>
      <c r="L44" s="539"/>
      <c r="M44" s="727"/>
      <c r="N44" s="728"/>
      <c r="O44" s="728"/>
    </row>
    <row r="45" spans="1:15" ht="15.75" thickBot="1" x14ac:dyDescent="0.3">
      <c r="A45" s="654" t="s">
        <v>541</v>
      </c>
      <c r="B45" s="633" t="s">
        <v>499</v>
      </c>
      <c r="C45" s="639">
        <f t="shared" ref="C45:I45" si="4">C43-C41</f>
        <v>1988</v>
      </c>
      <c r="D45" s="720">
        <f t="shared" si="4"/>
        <v>1960</v>
      </c>
      <c r="E45" s="720">
        <v>1960</v>
      </c>
      <c r="F45" s="639">
        <f t="shared" si="4"/>
        <v>559</v>
      </c>
      <c r="G45" s="722">
        <f t="shared" si="4"/>
        <v>0</v>
      </c>
      <c r="H45" s="639">
        <f t="shared" si="4"/>
        <v>0</v>
      </c>
      <c r="I45" s="640">
        <f t="shared" si="4"/>
        <v>0</v>
      </c>
      <c r="J45" s="694">
        <f t="shared" si="0"/>
        <v>559</v>
      </c>
      <c r="K45" s="601">
        <f t="shared" si="1"/>
        <v>28.520408163265305</v>
      </c>
      <c r="L45" s="539"/>
      <c r="M45" s="638">
        <f>M43-M41</f>
        <v>0</v>
      </c>
      <c r="N45" s="644">
        <f>N43-N41</f>
        <v>0</v>
      </c>
      <c r="O45" s="638">
        <f>O43-O41</f>
        <v>0</v>
      </c>
    </row>
    <row r="46" spans="1:15" ht="15.75" thickBot="1" x14ac:dyDescent="0.3">
      <c r="A46" s="632" t="s">
        <v>542</v>
      </c>
      <c r="B46" s="633" t="s">
        <v>499</v>
      </c>
      <c r="C46" s="639">
        <f t="shared" ref="C46:I46" si="5">C43-C37</f>
        <v>312</v>
      </c>
      <c r="D46" s="720">
        <f t="shared" si="5"/>
        <v>0</v>
      </c>
      <c r="E46" s="720">
        <v>0</v>
      </c>
      <c r="F46" s="639">
        <f t="shared" si="5"/>
        <v>0</v>
      </c>
      <c r="G46" s="722">
        <f t="shared" si="5"/>
        <v>0</v>
      </c>
      <c r="H46" s="639">
        <f t="shared" si="5"/>
        <v>0</v>
      </c>
      <c r="I46" s="640">
        <f t="shared" si="5"/>
        <v>0</v>
      </c>
      <c r="J46" s="694">
        <f t="shared" si="0"/>
        <v>0</v>
      </c>
      <c r="K46" s="601" t="e">
        <f t="shared" si="1"/>
        <v>#DIV/0!</v>
      </c>
      <c r="L46" s="539"/>
      <c r="M46" s="638">
        <f>M43-M37</f>
        <v>0</v>
      </c>
      <c r="N46" s="644">
        <f>N43-N37</f>
        <v>0</v>
      </c>
      <c r="O46" s="638">
        <f>O43-O37</f>
        <v>0</v>
      </c>
    </row>
    <row r="47" spans="1:15" ht="15.75" thickBot="1" x14ac:dyDescent="0.3">
      <c r="A47" s="655" t="s">
        <v>543</v>
      </c>
      <c r="B47" s="656" t="s">
        <v>499</v>
      </c>
      <c r="C47" s="639">
        <f t="shared" ref="C47:I47" si="6">C46-C41</f>
        <v>-18630</v>
      </c>
      <c r="D47" s="720">
        <f t="shared" si="6"/>
        <v>-18350</v>
      </c>
      <c r="E47" s="720">
        <v>-18350</v>
      </c>
      <c r="F47" s="639">
        <f t="shared" si="6"/>
        <v>-5136</v>
      </c>
      <c r="G47" s="722">
        <f t="shared" si="6"/>
        <v>0</v>
      </c>
      <c r="H47" s="639">
        <f t="shared" si="6"/>
        <v>0</v>
      </c>
      <c r="I47" s="640">
        <f t="shared" si="6"/>
        <v>0</v>
      </c>
      <c r="J47" s="694">
        <f t="shared" si="0"/>
        <v>-5136</v>
      </c>
      <c r="K47" s="638">
        <f t="shared" si="1"/>
        <v>27.989100817438693</v>
      </c>
      <c r="L47" s="539"/>
      <c r="M47" s="638">
        <f>M46-M41</f>
        <v>0</v>
      </c>
      <c r="N47" s="644">
        <f>N46-N41</f>
        <v>0</v>
      </c>
      <c r="O47" s="638">
        <f>O46-O41</f>
        <v>0</v>
      </c>
    </row>
    <row r="50" spans="1:10" ht="14.25" x14ac:dyDescent="0.2">
      <c r="A50" s="657" t="s">
        <v>544</v>
      </c>
    </row>
    <row r="51" spans="1:10" ht="14.25" x14ac:dyDescent="0.2">
      <c r="A51" s="660" t="s">
        <v>545</v>
      </c>
    </row>
    <row r="52" spans="1:10" ht="14.25" x14ac:dyDescent="0.2">
      <c r="A52" s="661" t="s">
        <v>546</v>
      </c>
    </row>
    <row r="53" spans="1:10" s="663" customFormat="1" ht="14.25" x14ac:dyDescent="0.2">
      <c r="A53" s="661" t="s">
        <v>547</v>
      </c>
      <c r="B53" s="662"/>
      <c r="E53" s="664"/>
      <c r="F53" s="664"/>
      <c r="G53" s="664"/>
      <c r="H53" s="664"/>
      <c r="I53" s="664"/>
      <c r="J53" s="664"/>
    </row>
    <row r="56" spans="1:10" x14ac:dyDescent="0.2">
      <c r="A56" s="665" t="s">
        <v>599</v>
      </c>
    </row>
    <row r="58" spans="1:10" x14ac:dyDescent="0.2">
      <c r="A58" s="665" t="s">
        <v>600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opLeftCell="A25" zoomScale="124" zoomScaleNormal="124" workbookViewId="0">
      <selection activeCell="A44" sqref="A44"/>
    </sheetView>
  </sheetViews>
  <sheetFormatPr defaultColWidth="8.7109375" defaultRowHeight="12.75" x14ac:dyDescent="0.2"/>
  <cols>
    <col min="1" max="1" width="37.7109375" style="665" customWidth="1"/>
    <col min="2" max="2" width="7.28515625" style="658" customWidth="1"/>
    <col min="3" max="4" width="11.5703125" style="508" customWidth="1"/>
    <col min="5" max="5" width="11.5703125" style="659" customWidth="1"/>
    <col min="6" max="6" width="11.42578125" style="659" customWidth="1"/>
    <col min="7" max="7" width="9.85546875" style="659" customWidth="1"/>
    <col min="8" max="8" width="9.140625" style="659" customWidth="1"/>
    <col min="9" max="9" width="9.28515625" style="659" customWidth="1"/>
    <col min="10" max="10" width="9.140625" style="659" customWidth="1"/>
    <col min="11" max="11" width="19.140625" style="508" customWidth="1"/>
    <col min="12" max="12" width="8.7109375" style="508"/>
    <col min="13" max="13" width="11.85546875" style="508" customWidth="1"/>
    <col min="14" max="14" width="12.5703125" style="508" customWidth="1"/>
    <col min="15" max="15" width="11.85546875" style="508" customWidth="1"/>
    <col min="16" max="16" width="12" style="508" customWidth="1"/>
    <col min="17" max="16384" width="8.7109375" style="508"/>
  </cols>
  <sheetData>
    <row r="1" spans="1:15" ht="18.75" x14ac:dyDescent="0.2">
      <c r="A1" s="343" t="s">
        <v>550</v>
      </c>
      <c r="B1" s="339"/>
      <c r="C1" s="339"/>
      <c r="D1" s="339"/>
      <c r="E1" s="509"/>
      <c r="F1" s="511"/>
      <c r="G1" s="511"/>
      <c r="H1" s="509"/>
      <c r="I1" s="509"/>
      <c r="J1" s="509"/>
      <c r="K1" s="339"/>
      <c r="L1" s="339"/>
      <c r="M1" s="339"/>
      <c r="N1" s="339"/>
      <c r="O1" s="339"/>
    </row>
    <row r="2" spans="1:15" x14ac:dyDescent="0.2">
      <c r="A2" s="346"/>
      <c r="B2" s="339"/>
      <c r="C2" s="339"/>
      <c r="D2" s="339"/>
      <c r="E2" s="509"/>
      <c r="F2" s="511"/>
      <c r="G2" s="511"/>
      <c r="H2" s="509"/>
      <c r="I2" s="509"/>
      <c r="J2" s="509"/>
      <c r="K2" s="339"/>
      <c r="L2" s="339"/>
      <c r="M2" s="339"/>
      <c r="N2" s="339"/>
      <c r="O2" s="339"/>
    </row>
    <row r="3" spans="1:15" ht="6" customHeight="1" x14ac:dyDescent="0.2">
      <c r="A3" s="339"/>
      <c r="B3" s="512"/>
      <c r="C3" s="512"/>
      <c r="D3" s="339"/>
      <c r="E3" s="509"/>
      <c r="F3" s="511"/>
      <c r="G3" s="511"/>
      <c r="H3" s="509"/>
      <c r="I3" s="509"/>
      <c r="J3" s="509"/>
      <c r="K3" s="339"/>
      <c r="L3" s="339"/>
      <c r="M3" s="339"/>
      <c r="N3" s="339"/>
      <c r="O3" s="339"/>
    </row>
    <row r="4" spans="1:15" ht="24.75" customHeight="1" x14ac:dyDescent="0.2">
      <c r="A4" s="349" t="s">
        <v>477</v>
      </c>
      <c r="B4" s="1164"/>
      <c r="C4" s="1425" t="s">
        <v>601</v>
      </c>
      <c r="D4" s="1425"/>
      <c r="E4" s="1425"/>
      <c r="F4" s="1425"/>
      <c r="G4" s="1426"/>
      <c r="H4" s="1426"/>
      <c r="I4" s="1426"/>
      <c r="J4" s="1426"/>
      <c r="K4" s="1426"/>
      <c r="L4" s="1427"/>
      <c r="M4" s="1427"/>
      <c r="N4" s="1427"/>
      <c r="O4" s="1427"/>
    </row>
    <row r="5" spans="1:15" ht="23.25" customHeight="1" thickBot="1" x14ac:dyDescent="0.25">
      <c r="A5" s="346" t="s">
        <v>479</v>
      </c>
      <c r="B5" s="339"/>
      <c r="C5" s="339"/>
      <c r="D5" s="339"/>
      <c r="E5" s="509"/>
      <c r="F5" s="511"/>
      <c r="G5" s="511"/>
      <c r="H5" s="509"/>
      <c r="I5" s="509"/>
      <c r="J5" s="509"/>
      <c r="K5" s="339"/>
      <c r="L5" s="339"/>
      <c r="M5" s="339"/>
      <c r="N5" s="339"/>
      <c r="O5" s="339"/>
    </row>
    <row r="6" spans="1:15" ht="13.5" thickBot="1" x14ac:dyDescent="0.25">
      <c r="A6" s="1386" t="s">
        <v>13</v>
      </c>
      <c r="B6" s="1388" t="s">
        <v>480</v>
      </c>
      <c r="C6" s="514" t="s">
        <v>0</v>
      </c>
      <c r="D6" s="515" t="s">
        <v>481</v>
      </c>
      <c r="E6" s="516" t="s">
        <v>482</v>
      </c>
      <c r="F6" s="1398" t="s">
        <v>483</v>
      </c>
      <c r="G6" s="1399"/>
      <c r="H6" s="1399"/>
      <c r="I6" s="1400"/>
      <c r="J6" s="517" t="s">
        <v>552</v>
      </c>
      <c r="K6" s="518" t="s">
        <v>485</v>
      </c>
      <c r="M6" s="519" t="s">
        <v>486</v>
      </c>
      <c r="N6" s="519" t="s">
        <v>487</v>
      </c>
      <c r="O6" s="519" t="s">
        <v>486</v>
      </c>
    </row>
    <row r="7" spans="1:15" ht="13.5" thickBot="1" x14ac:dyDescent="0.25">
      <c r="A7" s="1435"/>
      <c r="B7" s="1437"/>
      <c r="C7" s="520" t="s">
        <v>553</v>
      </c>
      <c r="D7" s="521">
        <v>2019</v>
      </c>
      <c r="E7" s="522">
        <v>2019</v>
      </c>
      <c r="F7" s="523" t="s">
        <v>489</v>
      </c>
      <c r="G7" s="666" t="s">
        <v>490</v>
      </c>
      <c r="H7" s="666" t="s">
        <v>491</v>
      </c>
      <c r="I7" s="667" t="s">
        <v>492</v>
      </c>
      <c r="J7" s="525" t="s">
        <v>493</v>
      </c>
      <c r="K7" s="526" t="s">
        <v>494</v>
      </c>
      <c r="M7" s="527" t="s">
        <v>554</v>
      </c>
      <c r="N7" s="528" t="s">
        <v>555</v>
      </c>
      <c r="O7" s="528" t="s">
        <v>556</v>
      </c>
    </row>
    <row r="8" spans="1:15" x14ac:dyDescent="0.2">
      <c r="A8" s="529" t="s">
        <v>557</v>
      </c>
      <c r="B8" s="1231"/>
      <c r="C8" s="1111">
        <v>83</v>
      </c>
      <c r="D8" s="532">
        <v>85</v>
      </c>
      <c r="E8" s="532">
        <v>85</v>
      </c>
      <c r="F8" s="533">
        <v>85</v>
      </c>
      <c r="G8" s="628"/>
      <c r="H8" s="669"/>
      <c r="I8" s="670"/>
      <c r="J8" s="537" t="s">
        <v>499</v>
      </c>
      <c r="K8" s="538" t="s">
        <v>499</v>
      </c>
      <c r="L8" s="539"/>
      <c r="M8" s="671"/>
      <c r="N8" s="541"/>
      <c r="O8" s="541"/>
    </row>
    <row r="9" spans="1:15" ht="13.5" thickBot="1" x14ac:dyDescent="0.25">
      <c r="A9" s="542" t="s">
        <v>558</v>
      </c>
      <c r="B9" s="543"/>
      <c r="C9" s="1119">
        <v>73.64</v>
      </c>
      <c r="D9" s="545">
        <v>74.790000000000006</v>
      </c>
      <c r="E9" s="545">
        <v>74.790000000000006</v>
      </c>
      <c r="F9" s="545">
        <v>74.790000000000006</v>
      </c>
      <c r="G9" s="545"/>
      <c r="H9" s="545"/>
      <c r="I9" s="545"/>
      <c r="J9" s="550"/>
      <c r="K9" s="551" t="s">
        <v>499</v>
      </c>
      <c r="L9" s="539"/>
      <c r="M9" s="676"/>
      <c r="N9" s="677"/>
      <c r="O9" s="677"/>
    </row>
    <row r="10" spans="1:15" x14ac:dyDescent="0.2">
      <c r="A10" s="555" t="s">
        <v>559</v>
      </c>
      <c r="B10" s="556" t="s">
        <v>560</v>
      </c>
      <c r="C10" s="433">
        <v>18897</v>
      </c>
      <c r="D10" s="532" t="s">
        <v>499</v>
      </c>
      <c r="E10" s="532" t="s">
        <v>499</v>
      </c>
      <c r="F10" s="558">
        <v>19132</v>
      </c>
      <c r="G10" s="559"/>
      <c r="H10" s="560"/>
      <c r="I10" s="559"/>
      <c r="J10" s="561" t="s">
        <v>499</v>
      </c>
      <c r="K10" s="562" t="s">
        <v>499</v>
      </c>
      <c r="L10" s="539"/>
      <c r="M10" s="671"/>
      <c r="N10" s="678"/>
      <c r="O10" s="678"/>
    </row>
    <row r="11" spans="1:15" x14ac:dyDescent="0.2">
      <c r="A11" s="564" t="s">
        <v>561</v>
      </c>
      <c r="B11" s="556" t="s">
        <v>562</v>
      </c>
      <c r="C11" s="433">
        <v>17702</v>
      </c>
      <c r="D11" s="565" t="s">
        <v>499</v>
      </c>
      <c r="E11" s="565" t="s">
        <v>499</v>
      </c>
      <c r="F11" s="566">
        <v>17907</v>
      </c>
      <c r="G11" s="559"/>
      <c r="H11" s="560"/>
      <c r="I11" s="559"/>
      <c r="J11" s="561" t="s">
        <v>499</v>
      </c>
      <c r="K11" s="562" t="s">
        <v>499</v>
      </c>
      <c r="L11" s="539"/>
      <c r="M11" s="679"/>
      <c r="N11" s="678"/>
      <c r="O11" s="678"/>
    </row>
    <row r="12" spans="1:15" x14ac:dyDescent="0.2">
      <c r="A12" s="564" t="s">
        <v>505</v>
      </c>
      <c r="B12" s="556" t="s">
        <v>506</v>
      </c>
      <c r="C12" s="433">
        <v>422</v>
      </c>
      <c r="D12" s="565" t="s">
        <v>499</v>
      </c>
      <c r="E12" s="565" t="s">
        <v>499</v>
      </c>
      <c r="F12" s="566">
        <v>510</v>
      </c>
      <c r="G12" s="559"/>
      <c r="H12" s="560"/>
      <c r="I12" s="559"/>
      <c r="J12" s="561" t="s">
        <v>499</v>
      </c>
      <c r="K12" s="562" t="s">
        <v>499</v>
      </c>
      <c r="L12" s="539"/>
      <c r="M12" s="679"/>
      <c r="N12" s="678"/>
      <c r="O12" s="678"/>
    </row>
    <row r="13" spans="1:15" x14ac:dyDescent="0.2">
      <c r="A13" s="564" t="s">
        <v>507</v>
      </c>
      <c r="B13" s="556" t="s">
        <v>499</v>
      </c>
      <c r="C13" s="433">
        <v>3481</v>
      </c>
      <c r="D13" s="565" t="s">
        <v>499</v>
      </c>
      <c r="E13" s="565" t="s">
        <v>499</v>
      </c>
      <c r="F13" s="566">
        <v>19006</v>
      </c>
      <c r="G13" s="559"/>
      <c r="H13" s="560"/>
      <c r="I13" s="559"/>
      <c r="J13" s="561" t="s">
        <v>499</v>
      </c>
      <c r="K13" s="562" t="s">
        <v>499</v>
      </c>
      <c r="L13" s="539"/>
      <c r="M13" s="679"/>
      <c r="N13" s="678"/>
      <c r="O13" s="678"/>
    </row>
    <row r="14" spans="1:15" ht="13.5" thickBot="1" x14ac:dyDescent="0.25">
      <c r="A14" s="529" t="s">
        <v>508</v>
      </c>
      <c r="B14" s="568" t="s">
        <v>509</v>
      </c>
      <c r="C14" s="431">
        <v>7344</v>
      </c>
      <c r="D14" s="570" t="s">
        <v>499</v>
      </c>
      <c r="E14" s="570" t="s">
        <v>499</v>
      </c>
      <c r="F14" s="571">
        <v>10555</v>
      </c>
      <c r="G14" s="628"/>
      <c r="H14" s="573"/>
      <c r="I14" s="574"/>
      <c r="J14" s="575" t="s">
        <v>499</v>
      </c>
      <c r="K14" s="538" t="s">
        <v>499</v>
      </c>
      <c r="L14" s="539"/>
      <c r="M14" s="680"/>
      <c r="N14" s="681"/>
      <c r="O14" s="681"/>
    </row>
    <row r="15" spans="1:15" ht="13.5" thickBot="1" x14ac:dyDescent="0.25">
      <c r="A15" s="576" t="s">
        <v>510</v>
      </c>
      <c r="B15" s="577"/>
      <c r="C15" s="1232">
        <f t="shared" ref="C15" si="0">C10-C11+C12+C13+C14</f>
        <v>12442</v>
      </c>
      <c r="D15" s="579" t="s">
        <v>499</v>
      </c>
      <c r="E15" s="579" t="s">
        <v>499</v>
      </c>
      <c r="F15" s="422">
        <f t="shared" ref="F15" si="1">F10-F11+F12+F13+F14</f>
        <v>31296</v>
      </c>
      <c r="G15" s="682"/>
      <c r="H15" s="683"/>
      <c r="I15" s="684"/>
      <c r="J15" s="584" t="s">
        <v>499</v>
      </c>
      <c r="K15" s="585" t="s">
        <v>499</v>
      </c>
      <c r="L15" s="539"/>
      <c r="M15" s="685"/>
      <c r="N15" s="686"/>
      <c r="O15" s="686"/>
    </row>
    <row r="16" spans="1:15" x14ac:dyDescent="0.2">
      <c r="A16" s="529" t="s">
        <v>511</v>
      </c>
      <c r="B16" s="568">
        <v>401</v>
      </c>
      <c r="C16" s="431">
        <v>1380</v>
      </c>
      <c r="D16" s="532" t="s">
        <v>499</v>
      </c>
      <c r="E16" s="532" t="s">
        <v>499</v>
      </c>
      <c r="F16" s="571">
        <v>1326</v>
      </c>
      <c r="G16" s="628"/>
      <c r="H16" s="587"/>
      <c r="I16" s="588"/>
      <c r="J16" s="575" t="s">
        <v>499</v>
      </c>
      <c r="K16" s="538" t="s">
        <v>499</v>
      </c>
      <c r="L16" s="539"/>
      <c r="M16" s="687"/>
      <c r="N16" s="681"/>
      <c r="O16" s="681"/>
    </row>
    <row r="17" spans="1:15" x14ac:dyDescent="0.2">
      <c r="A17" s="564" t="s">
        <v>512</v>
      </c>
      <c r="B17" s="556" t="s">
        <v>513</v>
      </c>
      <c r="C17" s="433">
        <v>2353</v>
      </c>
      <c r="D17" s="565" t="s">
        <v>499</v>
      </c>
      <c r="E17" s="565" t="s">
        <v>499</v>
      </c>
      <c r="F17" s="566">
        <v>2516</v>
      </c>
      <c r="G17" s="559"/>
      <c r="H17" s="560"/>
      <c r="I17" s="559"/>
      <c r="J17" s="561" t="s">
        <v>499</v>
      </c>
      <c r="K17" s="562" t="s">
        <v>499</v>
      </c>
      <c r="L17" s="539"/>
      <c r="M17" s="679"/>
      <c r="N17" s="678"/>
      <c r="O17" s="678"/>
    </row>
    <row r="18" spans="1:15" x14ac:dyDescent="0.2">
      <c r="A18" s="564" t="s">
        <v>514</v>
      </c>
      <c r="B18" s="556" t="s">
        <v>499</v>
      </c>
      <c r="C18" s="433">
        <v>671</v>
      </c>
      <c r="D18" s="565" t="s">
        <v>499</v>
      </c>
      <c r="E18" s="565" t="s">
        <v>499</v>
      </c>
      <c r="F18" s="566">
        <v>671</v>
      </c>
      <c r="G18" s="559"/>
      <c r="H18" s="560"/>
      <c r="I18" s="559"/>
      <c r="J18" s="561" t="s">
        <v>499</v>
      </c>
      <c r="K18" s="562" t="s">
        <v>499</v>
      </c>
      <c r="L18" s="539"/>
      <c r="M18" s="679"/>
      <c r="N18" s="678"/>
      <c r="O18" s="678"/>
    </row>
    <row r="19" spans="1:15" x14ac:dyDescent="0.2">
      <c r="A19" s="564" t="s">
        <v>515</v>
      </c>
      <c r="B19" s="556" t="s">
        <v>499</v>
      </c>
      <c r="C19" s="433">
        <v>7035</v>
      </c>
      <c r="D19" s="565" t="s">
        <v>499</v>
      </c>
      <c r="E19" s="565" t="s">
        <v>499</v>
      </c>
      <c r="F19" s="566">
        <v>25772</v>
      </c>
      <c r="G19" s="559"/>
      <c r="H19" s="560"/>
      <c r="I19" s="559"/>
      <c r="J19" s="561" t="s">
        <v>499</v>
      </c>
      <c r="K19" s="562" t="s">
        <v>499</v>
      </c>
      <c r="L19" s="539"/>
      <c r="M19" s="679"/>
      <c r="N19" s="678"/>
      <c r="O19" s="678"/>
    </row>
    <row r="20" spans="1:15" ht="13.5" thickBot="1" x14ac:dyDescent="0.25">
      <c r="A20" s="542" t="s">
        <v>516</v>
      </c>
      <c r="B20" s="589" t="s">
        <v>499</v>
      </c>
      <c r="C20" s="1135">
        <v>0</v>
      </c>
      <c r="D20" s="570" t="s">
        <v>499</v>
      </c>
      <c r="E20" s="570" t="s">
        <v>499</v>
      </c>
      <c r="F20" s="590"/>
      <c r="G20" s="574"/>
      <c r="H20" s="573"/>
      <c r="I20" s="574"/>
      <c r="J20" s="592" t="s">
        <v>499</v>
      </c>
      <c r="K20" s="593" t="s">
        <v>499</v>
      </c>
      <c r="L20" s="539"/>
      <c r="M20" s="676"/>
      <c r="N20" s="688"/>
      <c r="O20" s="688"/>
    </row>
    <row r="21" spans="1:15" ht="15.75" thickBot="1" x14ac:dyDescent="0.3">
      <c r="A21" s="1233" t="s">
        <v>517</v>
      </c>
      <c r="B21" s="595" t="s">
        <v>499</v>
      </c>
      <c r="C21" s="1141">
        <v>43126</v>
      </c>
      <c r="D21" s="690">
        <v>41010</v>
      </c>
      <c r="E21" s="690">
        <v>47794</v>
      </c>
      <c r="F21" s="691">
        <v>11388</v>
      </c>
      <c r="G21" s="692"/>
      <c r="H21" s="642"/>
      <c r="I21" s="693"/>
      <c r="J21" s="694">
        <f t="shared" ref="J21:J44" si="2">SUM(F21:I21)</f>
        <v>11388</v>
      </c>
      <c r="K21" s="601">
        <f>IF(E21=0, "x",(J21/E21)*100)</f>
        <v>23.827258651713603</v>
      </c>
      <c r="L21" s="539"/>
      <c r="M21" s="671"/>
      <c r="N21" s="695"/>
      <c r="O21" s="696"/>
    </row>
    <row r="22" spans="1:15" ht="15.75" thickBot="1" x14ac:dyDescent="0.3">
      <c r="A22" s="564" t="s">
        <v>518</v>
      </c>
      <c r="B22" s="604" t="s">
        <v>499</v>
      </c>
      <c r="C22" s="469"/>
      <c r="D22" s="698"/>
      <c r="E22" s="698"/>
      <c r="F22" s="699"/>
      <c r="G22" s="559"/>
      <c r="H22" s="560"/>
      <c r="I22" s="700"/>
      <c r="J22" s="694">
        <f t="shared" si="2"/>
        <v>0</v>
      </c>
      <c r="K22" s="601" t="str">
        <f t="shared" ref="K22:K44" si="3">IF(E22=0, "x",(J22/E22)*100)</f>
        <v>x</v>
      </c>
      <c r="L22" s="539"/>
      <c r="M22" s="679"/>
      <c r="N22" s="701"/>
      <c r="O22" s="702"/>
    </row>
    <row r="23" spans="1:15" ht="15.75" thickBot="1" x14ac:dyDescent="0.3">
      <c r="A23" s="542" t="s">
        <v>519</v>
      </c>
      <c r="B23" s="611">
        <v>672</v>
      </c>
      <c r="C23" s="1151">
        <v>10405</v>
      </c>
      <c r="D23" s="704">
        <v>9800</v>
      </c>
      <c r="E23" s="704">
        <v>9800</v>
      </c>
      <c r="F23" s="705">
        <v>2450</v>
      </c>
      <c r="G23" s="706"/>
      <c r="H23" s="594"/>
      <c r="I23" s="707"/>
      <c r="J23" s="694">
        <f t="shared" si="2"/>
        <v>2450</v>
      </c>
      <c r="K23" s="601">
        <f t="shared" si="3"/>
        <v>25</v>
      </c>
      <c r="L23" s="539"/>
      <c r="M23" s="680"/>
      <c r="N23" s="708"/>
      <c r="O23" s="709"/>
    </row>
    <row r="24" spans="1:15" ht="15.75" thickBot="1" x14ac:dyDescent="0.3">
      <c r="A24" s="555" t="s">
        <v>520</v>
      </c>
      <c r="B24" s="595">
        <v>501</v>
      </c>
      <c r="C24" s="467">
        <v>6430</v>
      </c>
      <c r="D24" s="710">
        <v>6550</v>
      </c>
      <c r="E24" s="710">
        <v>6550</v>
      </c>
      <c r="F24" s="711">
        <v>1627</v>
      </c>
      <c r="G24" s="588"/>
      <c r="H24" s="587"/>
      <c r="I24" s="588"/>
      <c r="J24" s="694">
        <f t="shared" si="2"/>
        <v>1627</v>
      </c>
      <c r="K24" s="601">
        <f t="shared" si="3"/>
        <v>24.83969465648855</v>
      </c>
      <c r="L24" s="539"/>
      <c r="M24" s="687"/>
      <c r="N24" s="712"/>
      <c r="O24" s="713"/>
    </row>
    <row r="25" spans="1:15" ht="15.75" thickBot="1" x14ac:dyDescent="0.3">
      <c r="A25" s="564" t="s">
        <v>521</v>
      </c>
      <c r="B25" s="604">
        <v>502</v>
      </c>
      <c r="C25" s="469">
        <v>2774</v>
      </c>
      <c r="D25" s="714">
        <v>2900</v>
      </c>
      <c r="E25" s="714">
        <v>2900</v>
      </c>
      <c r="F25" s="715">
        <v>892</v>
      </c>
      <c r="G25" s="559"/>
      <c r="H25" s="560"/>
      <c r="I25" s="559"/>
      <c r="J25" s="694">
        <f t="shared" si="2"/>
        <v>892</v>
      </c>
      <c r="K25" s="601">
        <f t="shared" si="3"/>
        <v>30.758620689655174</v>
      </c>
      <c r="L25" s="539"/>
      <c r="M25" s="679"/>
      <c r="N25" s="701"/>
      <c r="O25" s="702"/>
    </row>
    <row r="26" spans="1:15" ht="15.75" thickBot="1" x14ac:dyDescent="0.3">
      <c r="A26" s="564" t="s">
        <v>522</v>
      </c>
      <c r="B26" s="604">
        <v>504</v>
      </c>
      <c r="C26" s="469">
        <v>0</v>
      </c>
      <c r="D26" s="714">
        <v>0</v>
      </c>
      <c r="E26" s="714">
        <v>0</v>
      </c>
      <c r="F26" s="715"/>
      <c r="G26" s="559"/>
      <c r="H26" s="560"/>
      <c r="I26" s="559"/>
      <c r="J26" s="694">
        <f t="shared" si="2"/>
        <v>0</v>
      </c>
      <c r="K26" s="601" t="str">
        <f t="shared" si="3"/>
        <v>x</v>
      </c>
      <c r="L26" s="539"/>
      <c r="M26" s="679"/>
      <c r="N26" s="701"/>
      <c r="O26" s="702"/>
    </row>
    <row r="27" spans="1:15" ht="15.75" thickBot="1" x14ac:dyDescent="0.3">
      <c r="A27" s="564" t="s">
        <v>523</v>
      </c>
      <c r="B27" s="604">
        <v>511</v>
      </c>
      <c r="C27" s="469">
        <v>2146</v>
      </c>
      <c r="D27" s="714">
        <v>1550</v>
      </c>
      <c r="E27" s="714">
        <v>1550</v>
      </c>
      <c r="F27" s="715">
        <v>245</v>
      </c>
      <c r="G27" s="559"/>
      <c r="H27" s="560"/>
      <c r="I27" s="559"/>
      <c r="J27" s="694">
        <f t="shared" si="2"/>
        <v>245</v>
      </c>
      <c r="K27" s="601">
        <f t="shared" si="3"/>
        <v>15.806451612903224</v>
      </c>
      <c r="L27" s="539"/>
      <c r="M27" s="679"/>
      <c r="N27" s="701"/>
      <c r="O27" s="702"/>
    </row>
    <row r="28" spans="1:15" ht="15.75" thickBot="1" x14ac:dyDescent="0.3">
      <c r="A28" s="564" t="s">
        <v>524</v>
      </c>
      <c r="B28" s="604">
        <v>518</v>
      </c>
      <c r="C28" s="469">
        <v>2439</v>
      </c>
      <c r="D28" s="714">
        <v>2152</v>
      </c>
      <c r="E28" s="714">
        <v>2600</v>
      </c>
      <c r="F28" s="715">
        <v>807</v>
      </c>
      <c r="G28" s="559"/>
      <c r="H28" s="560"/>
      <c r="I28" s="559"/>
      <c r="J28" s="694">
        <f t="shared" si="2"/>
        <v>807</v>
      </c>
      <c r="K28" s="601">
        <f t="shared" si="3"/>
        <v>31.038461538461537</v>
      </c>
      <c r="L28" s="539"/>
      <c r="M28" s="679"/>
      <c r="N28" s="701"/>
      <c r="O28" s="702"/>
    </row>
    <row r="29" spans="1:15" ht="15.75" thickBot="1" x14ac:dyDescent="0.3">
      <c r="A29" s="564" t="s">
        <v>525</v>
      </c>
      <c r="B29" s="604">
        <v>521</v>
      </c>
      <c r="C29" s="469">
        <v>25186</v>
      </c>
      <c r="D29" s="714">
        <v>23400</v>
      </c>
      <c r="E29" s="714">
        <v>28379</v>
      </c>
      <c r="F29" s="715">
        <v>6673</v>
      </c>
      <c r="G29" s="559"/>
      <c r="H29" s="560"/>
      <c r="I29" s="559"/>
      <c r="J29" s="694">
        <f t="shared" si="2"/>
        <v>6673</v>
      </c>
      <c r="K29" s="601">
        <f t="shared" si="3"/>
        <v>23.513865886747244</v>
      </c>
      <c r="L29" s="539"/>
      <c r="M29" s="679"/>
      <c r="N29" s="701"/>
      <c r="O29" s="702"/>
    </row>
    <row r="30" spans="1:15" ht="15.75" thickBot="1" x14ac:dyDescent="0.3">
      <c r="A30" s="564" t="s">
        <v>526</v>
      </c>
      <c r="B30" s="604" t="s">
        <v>527</v>
      </c>
      <c r="C30" s="469">
        <v>9365</v>
      </c>
      <c r="D30" s="714">
        <v>8404</v>
      </c>
      <c r="E30" s="714">
        <v>10216</v>
      </c>
      <c r="F30" s="715">
        <v>2447</v>
      </c>
      <c r="G30" s="559"/>
      <c r="H30" s="560"/>
      <c r="I30" s="559"/>
      <c r="J30" s="694">
        <f t="shared" si="2"/>
        <v>2447</v>
      </c>
      <c r="K30" s="601">
        <f t="shared" si="3"/>
        <v>23.952623335943617</v>
      </c>
      <c r="L30" s="539"/>
      <c r="M30" s="679"/>
      <c r="N30" s="701"/>
      <c r="O30" s="702"/>
    </row>
    <row r="31" spans="1:15" ht="15.75" thickBot="1" x14ac:dyDescent="0.3">
      <c r="A31" s="564" t="s">
        <v>528</v>
      </c>
      <c r="B31" s="604">
        <v>557</v>
      </c>
      <c r="C31" s="469">
        <v>0</v>
      </c>
      <c r="D31" s="714">
        <v>0</v>
      </c>
      <c r="E31" s="714">
        <v>0</v>
      </c>
      <c r="F31" s="715">
        <v>0</v>
      </c>
      <c r="G31" s="559"/>
      <c r="H31" s="560"/>
      <c r="I31" s="559"/>
      <c r="J31" s="694">
        <f t="shared" si="2"/>
        <v>0</v>
      </c>
      <c r="K31" s="601" t="str">
        <f t="shared" si="3"/>
        <v>x</v>
      </c>
      <c r="L31" s="539"/>
      <c r="M31" s="679"/>
      <c r="N31" s="701"/>
      <c r="O31" s="702"/>
    </row>
    <row r="32" spans="1:15" ht="15.75" thickBot="1" x14ac:dyDescent="0.3">
      <c r="A32" s="564" t="s">
        <v>529</v>
      </c>
      <c r="B32" s="604">
        <v>551</v>
      </c>
      <c r="C32" s="469">
        <v>219</v>
      </c>
      <c r="D32" s="714">
        <v>179</v>
      </c>
      <c r="E32" s="714">
        <v>219</v>
      </c>
      <c r="F32" s="715">
        <v>54</v>
      </c>
      <c r="G32" s="559"/>
      <c r="H32" s="560"/>
      <c r="I32" s="559"/>
      <c r="J32" s="694">
        <f t="shared" si="2"/>
        <v>54</v>
      </c>
      <c r="K32" s="601">
        <f t="shared" si="3"/>
        <v>24.657534246575342</v>
      </c>
      <c r="L32" s="539"/>
      <c r="M32" s="679"/>
      <c r="N32" s="701"/>
      <c r="O32" s="702"/>
    </row>
    <row r="33" spans="1:15" ht="15.75" thickBot="1" x14ac:dyDescent="0.3">
      <c r="A33" s="529" t="s">
        <v>530</v>
      </c>
      <c r="B33" s="624" t="s">
        <v>531</v>
      </c>
      <c r="C33" s="1157">
        <v>984</v>
      </c>
      <c r="D33" s="716">
        <v>775</v>
      </c>
      <c r="E33" s="716">
        <v>761</v>
      </c>
      <c r="F33" s="717">
        <v>227</v>
      </c>
      <c r="G33" s="628"/>
      <c r="H33" s="573"/>
      <c r="I33" s="559"/>
      <c r="J33" s="694">
        <f t="shared" si="2"/>
        <v>227</v>
      </c>
      <c r="K33" s="601">
        <f t="shared" si="3"/>
        <v>29.82917214191853</v>
      </c>
      <c r="L33" s="539"/>
      <c r="M33" s="676"/>
      <c r="N33" s="718"/>
      <c r="O33" s="719"/>
    </row>
    <row r="34" spans="1:15" ht="15.75" thickBot="1" x14ac:dyDescent="0.3">
      <c r="A34" s="632" t="s">
        <v>532</v>
      </c>
      <c r="B34" s="633"/>
      <c r="C34" s="478">
        <f t="shared" ref="C34" si="4">C24+C25+C26+C27+C28+C29+C30+C31+C32+C33</f>
        <v>49543</v>
      </c>
      <c r="D34" s="721">
        <f t="shared" ref="D34:I34" si="5">SUM(D24:D33)</f>
        <v>45910</v>
      </c>
      <c r="E34" s="721">
        <f t="shared" si="5"/>
        <v>53175</v>
      </c>
      <c r="F34" s="639">
        <f t="shared" si="5"/>
        <v>12972</v>
      </c>
      <c r="G34" s="722">
        <f t="shared" si="5"/>
        <v>0</v>
      </c>
      <c r="H34" s="639">
        <f t="shared" si="5"/>
        <v>0</v>
      </c>
      <c r="I34" s="723">
        <f t="shared" si="5"/>
        <v>0</v>
      </c>
      <c r="J34" s="694">
        <f t="shared" si="2"/>
        <v>12972</v>
      </c>
      <c r="K34" s="601">
        <f t="shared" si="3"/>
        <v>24.394922425952046</v>
      </c>
      <c r="L34" s="539"/>
      <c r="M34" s="638">
        <f>SUM(M24:M33)</f>
        <v>0</v>
      </c>
      <c r="N34" s="644">
        <f>SUM(N24:N33)</f>
        <v>0</v>
      </c>
      <c r="O34" s="638">
        <f>SUM(O24:O33)</f>
        <v>0</v>
      </c>
    </row>
    <row r="35" spans="1:15" ht="15.75" thickBot="1" x14ac:dyDescent="0.3">
      <c r="A35" s="555" t="s">
        <v>533</v>
      </c>
      <c r="B35" s="595">
        <v>601</v>
      </c>
      <c r="C35" s="1152">
        <v>2462</v>
      </c>
      <c r="D35" s="710">
        <v>2500</v>
      </c>
      <c r="E35" s="710">
        <v>600</v>
      </c>
      <c r="F35" s="725">
        <v>153</v>
      </c>
      <c r="G35" s="588"/>
      <c r="H35" s="587"/>
      <c r="I35" s="559"/>
      <c r="J35" s="694">
        <f t="shared" si="2"/>
        <v>153</v>
      </c>
      <c r="K35" s="601">
        <f t="shared" si="3"/>
        <v>25.5</v>
      </c>
      <c r="L35" s="539"/>
      <c r="M35" s="687"/>
      <c r="N35" s="712"/>
      <c r="O35" s="713"/>
    </row>
    <row r="36" spans="1:15" ht="15.75" thickBot="1" x14ac:dyDescent="0.3">
      <c r="A36" s="564" t="s">
        <v>534</v>
      </c>
      <c r="B36" s="604">
        <v>602</v>
      </c>
      <c r="C36" s="1142">
        <v>2970</v>
      </c>
      <c r="D36" s="714">
        <v>2400</v>
      </c>
      <c r="E36" s="714">
        <v>4300</v>
      </c>
      <c r="F36" s="715">
        <v>1400</v>
      </c>
      <c r="G36" s="559"/>
      <c r="H36" s="560"/>
      <c r="I36" s="559"/>
      <c r="J36" s="694">
        <f t="shared" si="2"/>
        <v>1400</v>
      </c>
      <c r="K36" s="601">
        <f t="shared" si="3"/>
        <v>32.558139534883722</v>
      </c>
      <c r="L36" s="539"/>
      <c r="M36" s="679"/>
      <c r="N36" s="701"/>
      <c r="O36" s="702"/>
    </row>
    <row r="37" spans="1:15" ht="15.75" thickBot="1" x14ac:dyDescent="0.3">
      <c r="A37" s="564" t="s">
        <v>535</v>
      </c>
      <c r="B37" s="604">
        <v>604</v>
      </c>
      <c r="C37" s="1142">
        <v>0</v>
      </c>
      <c r="D37" s="714">
        <v>0</v>
      </c>
      <c r="E37" s="714">
        <v>0</v>
      </c>
      <c r="F37" s="715">
        <v>0</v>
      </c>
      <c r="G37" s="559"/>
      <c r="H37" s="560"/>
      <c r="I37" s="559"/>
      <c r="J37" s="694">
        <f t="shared" si="2"/>
        <v>0</v>
      </c>
      <c r="K37" s="601" t="str">
        <f t="shared" si="3"/>
        <v>x</v>
      </c>
      <c r="L37" s="539"/>
      <c r="M37" s="679"/>
      <c r="N37" s="701"/>
      <c r="O37" s="702"/>
    </row>
    <row r="38" spans="1:15" ht="15.75" thickBot="1" x14ac:dyDescent="0.3">
      <c r="A38" s="564" t="s">
        <v>536</v>
      </c>
      <c r="B38" s="604" t="s">
        <v>537</v>
      </c>
      <c r="C38" s="1142">
        <v>43126</v>
      </c>
      <c r="D38" s="714">
        <v>41010</v>
      </c>
      <c r="E38" s="714">
        <v>48025</v>
      </c>
      <c r="F38" s="715">
        <v>11388</v>
      </c>
      <c r="G38" s="559"/>
      <c r="H38" s="560"/>
      <c r="I38" s="559"/>
      <c r="J38" s="694">
        <f t="shared" si="2"/>
        <v>11388</v>
      </c>
      <c r="K38" s="601">
        <f t="shared" si="3"/>
        <v>23.712649661634565</v>
      </c>
      <c r="L38" s="539"/>
      <c r="M38" s="679"/>
      <c r="N38" s="701"/>
      <c r="O38" s="702"/>
    </row>
    <row r="39" spans="1:15" ht="15.75" thickBot="1" x14ac:dyDescent="0.3">
      <c r="A39" s="529" t="s">
        <v>538</v>
      </c>
      <c r="B39" s="624" t="s">
        <v>539</v>
      </c>
      <c r="C39" s="1157">
        <v>1161</v>
      </c>
      <c r="D39" s="716">
        <v>0</v>
      </c>
      <c r="E39" s="716">
        <v>250</v>
      </c>
      <c r="F39" s="717">
        <v>40</v>
      </c>
      <c r="G39" s="628"/>
      <c r="H39" s="573"/>
      <c r="I39" s="559"/>
      <c r="J39" s="694">
        <f t="shared" si="2"/>
        <v>40</v>
      </c>
      <c r="K39" s="601">
        <f t="shared" si="3"/>
        <v>16</v>
      </c>
      <c r="L39" s="539"/>
      <c r="M39" s="676"/>
      <c r="N39" s="718"/>
      <c r="O39" s="719"/>
    </row>
    <row r="40" spans="1:15" ht="15.75" thickBot="1" x14ac:dyDescent="0.3">
      <c r="A40" s="632" t="s">
        <v>540</v>
      </c>
      <c r="B40" s="633" t="s">
        <v>499</v>
      </c>
      <c r="C40" s="478">
        <f>SUM(C35:C39)</f>
        <v>49719</v>
      </c>
      <c r="D40" s="721">
        <f t="shared" ref="D40:I40" si="6">SUM(D35:D39)</f>
        <v>45910</v>
      </c>
      <c r="E40" s="721">
        <f t="shared" si="6"/>
        <v>53175</v>
      </c>
      <c r="F40" s="639">
        <f t="shared" si="6"/>
        <v>12981</v>
      </c>
      <c r="G40" s="722">
        <f t="shared" si="6"/>
        <v>0</v>
      </c>
      <c r="H40" s="639">
        <f t="shared" si="6"/>
        <v>0</v>
      </c>
      <c r="I40" s="723">
        <f t="shared" si="6"/>
        <v>0</v>
      </c>
      <c r="J40" s="694">
        <f t="shared" si="2"/>
        <v>12981</v>
      </c>
      <c r="K40" s="601">
        <f t="shared" si="3"/>
        <v>24.41184767277856</v>
      </c>
      <c r="L40" s="539"/>
      <c r="M40" s="638">
        <f>SUM(M35:M39)</f>
        <v>0</v>
      </c>
      <c r="N40" s="644">
        <f>SUM(N35:N39)</f>
        <v>0</v>
      </c>
      <c r="O40" s="638">
        <f>SUM(O35:O39)</f>
        <v>0</v>
      </c>
    </row>
    <row r="41" spans="1:15" ht="16.5" customHeight="1" thickBot="1" x14ac:dyDescent="0.3">
      <c r="A41" s="529"/>
      <c r="B41" s="645"/>
      <c r="C41" s="492"/>
      <c r="D41" s="726"/>
      <c r="E41" s="726"/>
      <c r="F41" s="648"/>
      <c r="G41" s="649"/>
      <c r="H41" s="650">
        <f>N41-G41</f>
        <v>0</v>
      </c>
      <c r="I41" s="649"/>
      <c r="J41" s="694">
        <f t="shared" si="2"/>
        <v>0</v>
      </c>
      <c r="K41" s="601" t="str">
        <f t="shared" si="3"/>
        <v>x</v>
      </c>
      <c r="L41" s="539"/>
      <c r="M41" s="727"/>
      <c r="N41" s="728"/>
      <c r="O41" s="728"/>
    </row>
    <row r="42" spans="1:15" ht="15.75" thickBot="1" x14ac:dyDescent="0.3">
      <c r="A42" s="654" t="s">
        <v>541</v>
      </c>
      <c r="B42" s="633" t="s">
        <v>499</v>
      </c>
      <c r="C42" s="478">
        <f>C40-C38</f>
        <v>6593</v>
      </c>
      <c r="D42" s="720">
        <f t="shared" ref="D42:I42" si="7">D40-D38</f>
        <v>4900</v>
      </c>
      <c r="E42" s="720">
        <f t="shared" si="7"/>
        <v>5150</v>
      </c>
      <c r="F42" s="639">
        <f t="shared" si="7"/>
        <v>1593</v>
      </c>
      <c r="G42" s="722">
        <f t="shared" si="7"/>
        <v>0</v>
      </c>
      <c r="H42" s="639">
        <f t="shared" si="7"/>
        <v>0</v>
      </c>
      <c r="I42" s="640">
        <f t="shared" si="7"/>
        <v>0</v>
      </c>
      <c r="J42" s="694">
        <f t="shared" si="2"/>
        <v>1593</v>
      </c>
      <c r="K42" s="601">
        <f t="shared" si="3"/>
        <v>30.932038834951459</v>
      </c>
      <c r="L42" s="539"/>
      <c r="M42" s="638">
        <f>M40-M38</f>
        <v>0</v>
      </c>
      <c r="N42" s="644">
        <f>N40-N38</f>
        <v>0</v>
      </c>
      <c r="O42" s="638">
        <f>O40-O38</f>
        <v>0</v>
      </c>
    </row>
    <row r="43" spans="1:15" ht="15.75" thickBot="1" x14ac:dyDescent="0.3">
      <c r="A43" s="632" t="s">
        <v>542</v>
      </c>
      <c r="B43" s="633" t="s">
        <v>499</v>
      </c>
      <c r="C43" s="478">
        <f>C40-C34</f>
        <v>176</v>
      </c>
      <c r="D43" s="720">
        <f t="shared" ref="D43:I43" si="8">D40-D34</f>
        <v>0</v>
      </c>
      <c r="E43" s="720">
        <f t="shared" si="8"/>
        <v>0</v>
      </c>
      <c r="F43" s="639">
        <f t="shared" si="8"/>
        <v>9</v>
      </c>
      <c r="G43" s="722">
        <f t="shared" si="8"/>
        <v>0</v>
      </c>
      <c r="H43" s="639">
        <f t="shared" si="8"/>
        <v>0</v>
      </c>
      <c r="I43" s="640">
        <f t="shared" si="8"/>
        <v>0</v>
      </c>
      <c r="J43" s="694">
        <f t="shared" si="2"/>
        <v>9</v>
      </c>
      <c r="K43" s="601" t="str">
        <f t="shared" si="3"/>
        <v>x</v>
      </c>
      <c r="L43" s="539"/>
      <c r="M43" s="638">
        <f>M40-M34</f>
        <v>0</v>
      </c>
      <c r="N43" s="644">
        <f>N40-N34</f>
        <v>0</v>
      </c>
      <c r="O43" s="638">
        <f>O40-O34</f>
        <v>0</v>
      </c>
    </row>
    <row r="44" spans="1:15" ht="15.75" thickBot="1" x14ac:dyDescent="0.3">
      <c r="A44" s="655" t="s">
        <v>543</v>
      </c>
      <c r="B44" s="656" t="s">
        <v>499</v>
      </c>
      <c r="C44" s="478">
        <f>C43-C38</f>
        <v>-42950</v>
      </c>
      <c r="D44" s="720">
        <f t="shared" ref="D44:I44" si="9">D43-D38</f>
        <v>-41010</v>
      </c>
      <c r="E44" s="720">
        <f t="shared" si="9"/>
        <v>-48025</v>
      </c>
      <c r="F44" s="639">
        <f t="shared" si="9"/>
        <v>-11379</v>
      </c>
      <c r="G44" s="722">
        <f t="shared" si="9"/>
        <v>0</v>
      </c>
      <c r="H44" s="639">
        <f t="shared" si="9"/>
        <v>0</v>
      </c>
      <c r="I44" s="640">
        <f t="shared" si="9"/>
        <v>0</v>
      </c>
      <c r="J44" s="694">
        <f t="shared" si="2"/>
        <v>-11379</v>
      </c>
      <c r="K44" s="601">
        <f t="shared" si="3"/>
        <v>23.693909422175949</v>
      </c>
      <c r="L44" s="539"/>
      <c r="M44" s="638">
        <f>M43-M38</f>
        <v>0</v>
      </c>
      <c r="N44" s="644">
        <f>N43-N38</f>
        <v>0</v>
      </c>
      <c r="O44" s="638">
        <f>O43-O38</f>
        <v>0</v>
      </c>
    </row>
    <row r="47" spans="1:15" ht="14.25" x14ac:dyDescent="0.2">
      <c r="A47" s="657" t="s">
        <v>544</v>
      </c>
    </row>
    <row r="48" spans="1:15" ht="14.25" x14ac:dyDescent="0.2">
      <c r="A48" s="660" t="s">
        <v>545</v>
      </c>
    </row>
    <row r="49" spans="1:10" ht="14.25" x14ac:dyDescent="0.2">
      <c r="A49" s="661" t="s">
        <v>546</v>
      </c>
    </row>
    <row r="50" spans="1:10" s="663" customFormat="1" ht="14.25" x14ac:dyDescent="0.2">
      <c r="A50" s="661" t="s">
        <v>547</v>
      </c>
      <c r="B50" s="662"/>
      <c r="E50" s="664"/>
      <c r="F50" s="664"/>
      <c r="G50" s="664"/>
      <c r="H50" s="664"/>
      <c r="I50" s="664"/>
      <c r="J50" s="664"/>
    </row>
    <row r="52" spans="1:10" x14ac:dyDescent="0.2">
      <c r="A52" s="1234" t="s">
        <v>602</v>
      </c>
    </row>
    <row r="54" spans="1:10" x14ac:dyDescent="0.2">
      <c r="A54" s="665" t="s">
        <v>603</v>
      </c>
    </row>
    <row r="55" spans="1:10" x14ac:dyDescent="0.2">
      <c r="A55" s="665" t="s">
        <v>604</v>
      </c>
    </row>
    <row r="56" spans="1:10" x14ac:dyDescent="0.2">
      <c r="A56" s="665" t="s">
        <v>605</v>
      </c>
    </row>
    <row r="58" spans="1:10" x14ac:dyDescent="0.2">
      <c r="A58" s="665" t="s">
        <v>606</v>
      </c>
    </row>
    <row r="61" spans="1:10" x14ac:dyDescent="0.2">
      <c r="A61" s="665" t="s">
        <v>607</v>
      </c>
    </row>
  </sheetData>
  <mergeCells count="4">
    <mergeCell ref="C4:O4"/>
    <mergeCell ref="A6:A7"/>
    <mergeCell ref="B6:B7"/>
    <mergeCell ref="F6:I6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B6" zoomScale="106" zoomScaleNormal="106" workbookViewId="0">
      <selection activeCell="G26" sqref="G26"/>
    </sheetView>
  </sheetViews>
  <sheetFormatPr defaultColWidth="8.7109375" defaultRowHeight="12.75" x14ac:dyDescent="0.2"/>
  <cols>
    <col min="1" max="1" width="37.7109375" style="665" customWidth="1"/>
    <col min="2" max="2" width="7.28515625" style="658" customWidth="1"/>
    <col min="3" max="4" width="11.5703125" style="508" customWidth="1"/>
    <col min="5" max="5" width="11.5703125" style="659" customWidth="1"/>
    <col min="6" max="6" width="11.42578125" style="659" customWidth="1"/>
    <col min="7" max="7" width="9.85546875" style="659" customWidth="1"/>
    <col min="8" max="8" width="9.140625" style="659" customWidth="1"/>
    <col min="9" max="9" width="9.28515625" style="659" customWidth="1"/>
    <col min="10" max="10" width="9.140625" style="659" customWidth="1"/>
    <col min="11" max="11" width="12" style="508" customWidth="1"/>
    <col min="12" max="12" width="8.7109375" style="508"/>
    <col min="13" max="13" width="11.85546875" style="508" customWidth="1"/>
    <col min="14" max="14" width="12.5703125" style="508" customWidth="1"/>
    <col min="15" max="15" width="11.85546875" style="508" customWidth="1"/>
    <col min="16" max="16" width="12" style="508" customWidth="1"/>
    <col min="17" max="16384" width="8.7109375" style="508"/>
  </cols>
  <sheetData>
    <row r="1" spans="1:16" ht="24" customHeight="1" x14ac:dyDescent="0.2">
      <c r="A1" s="1393"/>
      <c r="B1" s="1394"/>
      <c r="C1" s="1394"/>
      <c r="D1" s="1394"/>
      <c r="E1" s="1394"/>
      <c r="F1" s="1394"/>
      <c r="G1" s="1394"/>
      <c r="H1" s="1394"/>
      <c r="I1" s="1394"/>
      <c r="J1" s="1394"/>
      <c r="K1" s="1394"/>
      <c r="L1" s="1394"/>
      <c r="M1" s="1394"/>
      <c r="N1" s="1394"/>
      <c r="O1" s="1394"/>
      <c r="P1" s="507"/>
    </row>
    <row r="2" spans="1:16" x14ac:dyDescent="0.2">
      <c r="A2" s="339"/>
      <c r="B2" s="339"/>
      <c r="C2" s="339"/>
      <c r="D2" s="339"/>
      <c r="E2" s="509"/>
      <c r="F2" s="509"/>
      <c r="G2" s="509"/>
      <c r="H2" s="509"/>
      <c r="I2" s="509"/>
      <c r="J2" s="509"/>
      <c r="K2" s="339"/>
      <c r="L2" s="339"/>
      <c r="M2" s="339"/>
      <c r="N2" s="339"/>
      <c r="O2" s="510"/>
    </row>
    <row r="3" spans="1:16" ht="18.75" x14ac:dyDescent="0.2">
      <c r="A3" s="343" t="s">
        <v>550</v>
      </c>
      <c r="B3" s="339"/>
      <c r="C3" s="339"/>
      <c r="D3" s="339"/>
      <c r="E3" s="509"/>
      <c r="F3" s="511"/>
      <c r="G3" s="511"/>
      <c r="H3" s="509"/>
      <c r="I3" s="509"/>
      <c r="J3" s="509"/>
      <c r="K3" s="339"/>
      <c r="L3" s="339"/>
      <c r="M3" s="339"/>
      <c r="N3" s="339"/>
      <c r="O3" s="339"/>
    </row>
    <row r="4" spans="1:16" ht="21.75" customHeight="1" x14ac:dyDescent="0.2">
      <c r="A4" s="345"/>
      <c r="B4" s="339"/>
      <c r="C4" s="339"/>
      <c r="D4" s="339"/>
      <c r="E4" s="509"/>
      <c r="F4" s="511"/>
      <c r="G4" s="511"/>
      <c r="H4" s="509"/>
      <c r="I4" s="509"/>
      <c r="J4" s="509"/>
      <c r="K4" s="339"/>
      <c r="L4" s="339"/>
      <c r="M4" s="339"/>
      <c r="N4" s="339"/>
      <c r="O4" s="339"/>
    </row>
    <row r="5" spans="1:16" x14ac:dyDescent="0.2">
      <c r="A5" s="346"/>
      <c r="B5" s="339"/>
      <c r="C5" s="339"/>
      <c r="D5" s="339"/>
      <c r="E5" s="509"/>
      <c r="F5" s="511"/>
      <c r="G5" s="511"/>
      <c r="H5" s="509"/>
      <c r="I5" s="509"/>
      <c r="J5" s="509"/>
      <c r="K5" s="339"/>
      <c r="L5" s="339"/>
      <c r="M5" s="339"/>
      <c r="N5" s="339"/>
      <c r="O5" s="339"/>
    </row>
    <row r="6" spans="1:16" ht="6" customHeight="1" x14ac:dyDescent="0.2">
      <c r="A6" s="339"/>
      <c r="B6" s="512"/>
      <c r="C6" s="512"/>
      <c r="D6" s="339"/>
      <c r="E6" s="509"/>
      <c r="F6" s="511"/>
      <c r="G6" s="511"/>
      <c r="H6" s="509"/>
      <c r="I6" s="509"/>
      <c r="J6" s="509"/>
      <c r="K6" s="339"/>
      <c r="L6" s="339"/>
      <c r="M6" s="339"/>
      <c r="N6" s="339"/>
      <c r="O6" s="339"/>
    </row>
    <row r="7" spans="1:16" ht="24.75" customHeight="1" x14ac:dyDescent="0.2">
      <c r="A7" s="349" t="s">
        <v>477</v>
      </c>
      <c r="B7" s="1164"/>
      <c r="C7" s="1401" t="s">
        <v>608</v>
      </c>
      <c r="D7" s="1442"/>
      <c r="E7" s="1442"/>
      <c r="F7" s="1442"/>
      <c r="G7" s="1442"/>
      <c r="H7" s="1442"/>
      <c r="I7" s="1442"/>
      <c r="J7" s="1442"/>
      <c r="K7" s="1442"/>
      <c r="L7" s="1442"/>
      <c r="M7" s="1442"/>
      <c r="N7" s="1442"/>
      <c r="O7" s="1442"/>
    </row>
    <row r="8" spans="1:16" ht="23.25" customHeight="1" thickBot="1" x14ac:dyDescent="0.25">
      <c r="A8" s="346" t="s">
        <v>479</v>
      </c>
      <c r="B8" s="339"/>
      <c r="C8" s="339"/>
      <c r="D8" s="339"/>
      <c r="E8" s="509"/>
      <c r="F8" s="511"/>
      <c r="G8" s="511"/>
      <c r="H8" s="509"/>
      <c r="I8" s="509"/>
      <c r="J8" s="509"/>
      <c r="K8" s="339"/>
      <c r="L8" s="339"/>
      <c r="M8" s="339"/>
      <c r="N8" s="339"/>
      <c r="O8" s="339"/>
    </row>
    <row r="9" spans="1:16" ht="13.5" thickBot="1" x14ac:dyDescent="0.25">
      <c r="A9" s="1386" t="s">
        <v>13</v>
      </c>
      <c r="B9" s="1388" t="s">
        <v>480</v>
      </c>
      <c r="C9" s="514" t="s">
        <v>0</v>
      </c>
      <c r="D9" s="515" t="s">
        <v>481</v>
      </c>
      <c r="E9" s="516" t="s">
        <v>482</v>
      </c>
      <c r="F9" s="1398" t="s">
        <v>483</v>
      </c>
      <c r="G9" s="1399"/>
      <c r="H9" s="1399"/>
      <c r="I9" s="1400"/>
      <c r="J9" s="517" t="s">
        <v>552</v>
      </c>
      <c r="K9" s="518" t="s">
        <v>485</v>
      </c>
      <c r="M9" s="519" t="s">
        <v>486</v>
      </c>
      <c r="N9" s="519" t="s">
        <v>487</v>
      </c>
      <c r="O9" s="519" t="s">
        <v>486</v>
      </c>
    </row>
    <row r="10" spans="1:16" ht="13.5" thickBot="1" x14ac:dyDescent="0.25">
      <c r="A10" s="1435"/>
      <c r="B10" s="1437"/>
      <c r="C10" s="520" t="s">
        <v>553</v>
      </c>
      <c r="D10" s="521">
        <v>2019</v>
      </c>
      <c r="E10" s="522">
        <v>2019</v>
      </c>
      <c r="F10" s="523" t="s">
        <v>489</v>
      </c>
      <c r="G10" s="666" t="s">
        <v>490</v>
      </c>
      <c r="H10" s="666" t="s">
        <v>491</v>
      </c>
      <c r="I10" s="667" t="s">
        <v>492</v>
      </c>
      <c r="J10" s="525" t="s">
        <v>493</v>
      </c>
      <c r="K10" s="526" t="s">
        <v>494</v>
      </c>
      <c r="M10" s="527" t="s">
        <v>554</v>
      </c>
      <c r="N10" s="528" t="s">
        <v>555</v>
      </c>
      <c r="O10" s="528" t="s">
        <v>556</v>
      </c>
    </row>
    <row r="11" spans="1:16" x14ac:dyDescent="0.2">
      <c r="A11" s="529" t="s">
        <v>557</v>
      </c>
      <c r="B11" s="530"/>
      <c r="C11" s="668">
        <v>36</v>
      </c>
      <c r="D11" s="532">
        <v>38</v>
      </c>
      <c r="E11" s="532">
        <v>38</v>
      </c>
      <c r="F11" s="533">
        <v>38</v>
      </c>
      <c r="G11" s="628"/>
      <c r="H11" s="669"/>
      <c r="I11" s="670"/>
      <c r="J11" s="537" t="s">
        <v>499</v>
      </c>
      <c r="K11" s="538" t="s">
        <v>499</v>
      </c>
      <c r="L11" s="539"/>
      <c r="M11" s="671"/>
      <c r="N11" s="541"/>
      <c r="O11" s="541"/>
    </row>
    <row r="12" spans="1:16" ht="13.5" thickBot="1" x14ac:dyDescent="0.25">
      <c r="A12" s="542" t="s">
        <v>558</v>
      </c>
      <c r="B12" s="543"/>
      <c r="C12" s="672">
        <v>34.71</v>
      </c>
      <c r="D12" s="545">
        <v>35</v>
      </c>
      <c r="E12" s="545">
        <v>35</v>
      </c>
      <c r="F12" s="546">
        <v>34.69</v>
      </c>
      <c r="G12" s="673"/>
      <c r="H12" s="674"/>
      <c r="I12" s="675"/>
      <c r="J12" s="550"/>
      <c r="K12" s="551" t="s">
        <v>499</v>
      </c>
      <c r="L12" s="539"/>
      <c r="M12" s="676"/>
      <c r="N12" s="677"/>
      <c r="O12" s="677"/>
    </row>
    <row r="13" spans="1:16" x14ac:dyDescent="0.2">
      <c r="A13" s="555" t="s">
        <v>559</v>
      </c>
      <c r="B13" s="556" t="s">
        <v>560</v>
      </c>
      <c r="C13" s="557">
        <v>12136</v>
      </c>
      <c r="D13" s="532" t="s">
        <v>499</v>
      </c>
      <c r="E13" s="532" t="s">
        <v>499</v>
      </c>
      <c r="F13" s="979">
        <v>12160</v>
      </c>
      <c r="G13" s="559"/>
      <c r="H13" s="560"/>
      <c r="I13" s="559"/>
      <c r="J13" s="561" t="s">
        <v>499</v>
      </c>
      <c r="K13" s="562" t="s">
        <v>499</v>
      </c>
      <c r="L13" s="539"/>
      <c r="M13" s="671"/>
      <c r="N13" s="678"/>
      <c r="O13" s="678"/>
    </row>
    <row r="14" spans="1:16" x14ac:dyDescent="0.2">
      <c r="A14" s="564" t="s">
        <v>561</v>
      </c>
      <c r="B14" s="556" t="s">
        <v>562</v>
      </c>
      <c r="C14" s="557">
        <v>11369</v>
      </c>
      <c r="D14" s="565" t="s">
        <v>499</v>
      </c>
      <c r="E14" s="565" t="s">
        <v>499</v>
      </c>
      <c r="F14" s="610">
        <v>11412</v>
      </c>
      <c r="G14" s="559"/>
      <c r="H14" s="560"/>
      <c r="I14" s="559"/>
      <c r="J14" s="561" t="s">
        <v>499</v>
      </c>
      <c r="K14" s="562" t="s">
        <v>499</v>
      </c>
      <c r="L14" s="539"/>
      <c r="M14" s="679"/>
      <c r="N14" s="678"/>
      <c r="O14" s="678"/>
    </row>
    <row r="15" spans="1:16" x14ac:dyDescent="0.2">
      <c r="A15" s="564" t="s">
        <v>505</v>
      </c>
      <c r="B15" s="556" t="s">
        <v>506</v>
      </c>
      <c r="C15" s="557">
        <v>121</v>
      </c>
      <c r="D15" s="565" t="s">
        <v>499</v>
      </c>
      <c r="E15" s="565" t="s">
        <v>499</v>
      </c>
      <c r="F15" s="610">
        <v>100</v>
      </c>
      <c r="G15" s="559"/>
      <c r="H15" s="560"/>
      <c r="I15" s="559"/>
      <c r="J15" s="561" t="s">
        <v>499</v>
      </c>
      <c r="K15" s="562" t="s">
        <v>499</v>
      </c>
      <c r="L15" s="539"/>
      <c r="M15" s="679"/>
      <c r="N15" s="678"/>
      <c r="O15" s="678"/>
    </row>
    <row r="16" spans="1:16" x14ac:dyDescent="0.2">
      <c r="A16" s="564" t="s">
        <v>507</v>
      </c>
      <c r="B16" s="556" t="s">
        <v>499</v>
      </c>
      <c r="C16" s="557">
        <v>1392</v>
      </c>
      <c r="D16" s="565" t="s">
        <v>499</v>
      </c>
      <c r="E16" s="565" t="s">
        <v>499</v>
      </c>
      <c r="F16" s="610">
        <v>7910</v>
      </c>
      <c r="G16" s="559"/>
      <c r="H16" s="560"/>
      <c r="I16" s="559"/>
      <c r="J16" s="561" t="s">
        <v>499</v>
      </c>
      <c r="K16" s="562" t="s">
        <v>499</v>
      </c>
      <c r="L16" s="539"/>
      <c r="M16" s="679"/>
      <c r="N16" s="678"/>
      <c r="O16" s="678"/>
    </row>
    <row r="17" spans="1:15" ht="13.5" thickBot="1" x14ac:dyDescent="0.25">
      <c r="A17" s="529" t="s">
        <v>508</v>
      </c>
      <c r="B17" s="568" t="s">
        <v>509</v>
      </c>
      <c r="C17" s="569">
        <v>2182</v>
      </c>
      <c r="D17" s="570" t="s">
        <v>499</v>
      </c>
      <c r="E17" s="570" t="s">
        <v>499</v>
      </c>
      <c r="F17" s="980">
        <v>4797</v>
      </c>
      <c r="G17" s="628"/>
      <c r="H17" s="573"/>
      <c r="I17" s="574"/>
      <c r="J17" s="575" t="s">
        <v>499</v>
      </c>
      <c r="K17" s="538" t="s">
        <v>499</v>
      </c>
      <c r="L17" s="539"/>
      <c r="M17" s="680"/>
      <c r="N17" s="681"/>
      <c r="O17" s="681"/>
    </row>
    <row r="18" spans="1:15" ht="15" customHeight="1" thickBot="1" x14ac:dyDescent="0.25">
      <c r="A18" s="576" t="s">
        <v>510</v>
      </c>
      <c r="B18" s="577"/>
      <c r="C18" s="578">
        <v>4462</v>
      </c>
      <c r="D18" s="579" t="s">
        <v>499</v>
      </c>
      <c r="E18" s="579" t="s">
        <v>499</v>
      </c>
      <c r="F18" s="580">
        <v>13555</v>
      </c>
      <c r="G18" s="682"/>
      <c r="H18" s="683"/>
      <c r="I18" s="684"/>
      <c r="J18" s="584" t="s">
        <v>499</v>
      </c>
      <c r="K18" s="585" t="s">
        <v>499</v>
      </c>
      <c r="L18" s="539"/>
      <c r="M18" s="685"/>
      <c r="N18" s="686"/>
      <c r="O18" s="686"/>
    </row>
    <row r="19" spans="1:15" x14ac:dyDescent="0.2">
      <c r="A19" s="529" t="s">
        <v>511</v>
      </c>
      <c r="B19" s="568">
        <v>401</v>
      </c>
      <c r="C19" s="569">
        <v>812</v>
      </c>
      <c r="D19" s="532" t="s">
        <v>499</v>
      </c>
      <c r="E19" s="532" t="s">
        <v>499</v>
      </c>
      <c r="F19" s="980">
        <v>792</v>
      </c>
      <c r="G19" s="628"/>
      <c r="H19" s="587"/>
      <c r="I19" s="588"/>
      <c r="J19" s="575" t="s">
        <v>499</v>
      </c>
      <c r="K19" s="538" t="s">
        <v>499</v>
      </c>
      <c r="L19" s="539"/>
      <c r="M19" s="687"/>
      <c r="N19" s="681"/>
      <c r="O19" s="681"/>
    </row>
    <row r="20" spans="1:15" ht="12.75" customHeight="1" x14ac:dyDescent="0.2">
      <c r="A20" s="564" t="s">
        <v>512</v>
      </c>
      <c r="B20" s="556" t="s">
        <v>513</v>
      </c>
      <c r="C20" s="557">
        <v>358</v>
      </c>
      <c r="D20" s="565" t="s">
        <v>499</v>
      </c>
      <c r="E20" s="565" t="s">
        <v>499</v>
      </c>
      <c r="F20" s="610">
        <v>418</v>
      </c>
      <c r="G20" s="559"/>
      <c r="H20" s="560"/>
      <c r="I20" s="559"/>
      <c r="J20" s="561" t="s">
        <v>499</v>
      </c>
      <c r="K20" s="562" t="s">
        <v>499</v>
      </c>
      <c r="L20" s="539"/>
      <c r="M20" s="679"/>
      <c r="N20" s="678"/>
      <c r="O20" s="678"/>
    </row>
    <row r="21" spans="1:15" x14ac:dyDescent="0.2">
      <c r="A21" s="564" t="s">
        <v>514</v>
      </c>
      <c r="B21" s="556" t="s">
        <v>499</v>
      </c>
      <c r="C21" s="557">
        <v>0</v>
      </c>
      <c r="D21" s="565" t="s">
        <v>499</v>
      </c>
      <c r="E21" s="565" t="s">
        <v>499</v>
      </c>
      <c r="F21" s="610">
        <v>0</v>
      </c>
      <c r="G21" s="559"/>
      <c r="H21" s="560"/>
      <c r="I21" s="559"/>
      <c r="J21" s="561" t="s">
        <v>499</v>
      </c>
      <c r="K21" s="562" t="s">
        <v>499</v>
      </c>
      <c r="L21" s="539"/>
      <c r="M21" s="679"/>
      <c r="N21" s="678"/>
      <c r="O21" s="678"/>
    </row>
    <row r="22" spans="1:15" x14ac:dyDescent="0.2">
      <c r="A22" s="564" t="s">
        <v>515</v>
      </c>
      <c r="B22" s="556" t="s">
        <v>499</v>
      </c>
      <c r="C22" s="557">
        <v>3190</v>
      </c>
      <c r="D22" s="565" t="s">
        <v>499</v>
      </c>
      <c r="E22" s="565" t="s">
        <v>499</v>
      </c>
      <c r="F22" s="610">
        <v>12186</v>
      </c>
      <c r="G22" s="559"/>
      <c r="H22" s="560"/>
      <c r="I22" s="559"/>
      <c r="J22" s="561" t="s">
        <v>499</v>
      </c>
      <c r="K22" s="562" t="s">
        <v>499</v>
      </c>
      <c r="L22" s="539"/>
      <c r="M22" s="679"/>
      <c r="N22" s="678"/>
      <c r="O22" s="678"/>
    </row>
    <row r="23" spans="1:15" ht="13.5" thickBot="1" x14ac:dyDescent="0.25">
      <c r="A23" s="542" t="s">
        <v>516</v>
      </c>
      <c r="B23" s="589" t="s">
        <v>499</v>
      </c>
      <c r="C23" s="557">
        <v>0</v>
      </c>
      <c r="D23" s="570" t="s">
        <v>499</v>
      </c>
      <c r="E23" s="570" t="s">
        <v>499</v>
      </c>
      <c r="F23" s="981">
        <v>0</v>
      </c>
      <c r="G23" s="574"/>
      <c r="H23" s="573"/>
      <c r="I23" s="574"/>
      <c r="J23" s="592" t="s">
        <v>499</v>
      </c>
      <c r="K23" s="593" t="s">
        <v>499</v>
      </c>
      <c r="L23" s="539"/>
      <c r="M23" s="676"/>
      <c r="N23" s="688"/>
      <c r="O23" s="688"/>
    </row>
    <row r="24" spans="1:15" ht="15.75" thickBot="1" x14ac:dyDescent="0.3">
      <c r="A24" s="555" t="s">
        <v>517</v>
      </c>
      <c r="B24" s="595" t="s">
        <v>499</v>
      </c>
      <c r="C24" s="596">
        <v>20806</v>
      </c>
      <c r="D24" s="690">
        <v>20626</v>
      </c>
      <c r="E24" s="690">
        <v>23009</v>
      </c>
      <c r="F24" s="691">
        <v>5279</v>
      </c>
      <c r="G24" s="692"/>
      <c r="H24" s="642"/>
      <c r="I24" s="693"/>
      <c r="J24" s="694">
        <f t="shared" ref="J24:J47" si="0">SUM(F24:I24)</f>
        <v>5279</v>
      </c>
      <c r="K24" s="601">
        <f t="shared" ref="K24:K47" si="1">(J24/E24)*100</f>
        <v>22.943196140640616</v>
      </c>
      <c r="L24" s="539"/>
      <c r="M24" s="671"/>
      <c r="N24" s="695"/>
      <c r="O24" s="696"/>
    </row>
    <row r="25" spans="1:15" ht="15.75" thickBot="1" x14ac:dyDescent="0.3">
      <c r="A25" s="564" t="s">
        <v>518</v>
      </c>
      <c r="B25" s="604" t="s">
        <v>499</v>
      </c>
      <c r="C25" s="557">
        <v>0</v>
      </c>
      <c r="D25" s="698">
        <v>0</v>
      </c>
      <c r="E25" s="698">
        <v>0</v>
      </c>
      <c r="F25" s="699">
        <v>0</v>
      </c>
      <c r="G25" s="559"/>
      <c r="H25" s="560"/>
      <c r="I25" s="700"/>
      <c r="J25" s="694">
        <f t="shared" si="0"/>
        <v>0</v>
      </c>
      <c r="K25" s="601" t="e">
        <f t="shared" si="1"/>
        <v>#DIV/0!</v>
      </c>
      <c r="L25" s="539"/>
      <c r="M25" s="679"/>
      <c r="N25" s="701"/>
      <c r="O25" s="702"/>
    </row>
    <row r="26" spans="1:15" ht="15.75" thickBot="1" x14ac:dyDescent="0.3">
      <c r="A26" s="542" t="s">
        <v>519</v>
      </c>
      <c r="B26" s="611">
        <v>672</v>
      </c>
      <c r="C26" s="612">
        <v>4200</v>
      </c>
      <c r="D26" s="704">
        <v>4200</v>
      </c>
      <c r="E26" s="704">
        <v>4200</v>
      </c>
      <c r="F26" s="705">
        <v>1050</v>
      </c>
      <c r="G26" s="706"/>
      <c r="H26" s="594"/>
      <c r="I26" s="707"/>
      <c r="J26" s="694">
        <f t="shared" si="0"/>
        <v>1050</v>
      </c>
      <c r="K26" s="601">
        <f t="shared" si="1"/>
        <v>25</v>
      </c>
      <c r="L26" s="539"/>
      <c r="M26" s="680"/>
      <c r="N26" s="708"/>
      <c r="O26" s="709"/>
    </row>
    <row r="27" spans="1:15" ht="15.75" thickBot="1" x14ac:dyDescent="0.3">
      <c r="A27" s="555" t="s">
        <v>520</v>
      </c>
      <c r="B27" s="595">
        <v>501</v>
      </c>
      <c r="C27" s="557">
        <v>2903</v>
      </c>
      <c r="D27" s="710">
        <v>2848</v>
      </c>
      <c r="E27" s="710">
        <v>2848</v>
      </c>
      <c r="F27" s="711">
        <v>641</v>
      </c>
      <c r="G27" s="588"/>
      <c r="H27" s="587"/>
      <c r="I27" s="588"/>
      <c r="J27" s="694">
        <f t="shared" si="0"/>
        <v>641</v>
      </c>
      <c r="K27" s="601">
        <f t="shared" si="1"/>
        <v>22.507022471910112</v>
      </c>
      <c r="L27" s="539"/>
      <c r="M27" s="687"/>
      <c r="N27" s="712"/>
      <c r="O27" s="713"/>
    </row>
    <row r="28" spans="1:15" ht="15.75" thickBot="1" x14ac:dyDescent="0.3">
      <c r="A28" s="564" t="s">
        <v>521</v>
      </c>
      <c r="B28" s="604">
        <v>502</v>
      </c>
      <c r="C28" s="557">
        <v>1531</v>
      </c>
      <c r="D28" s="714">
        <v>1712</v>
      </c>
      <c r="E28" s="714">
        <v>1712</v>
      </c>
      <c r="F28" s="715">
        <v>596</v>
      </c>
      <c r="G28" s="559"/>
      <c r="H28" s="560"/>
      <c r="I28" s="559"/>
      <c r="J28" s="694">
        <f t="shared" si="0"/>
        <v>596</v>
      </c>
      <c r="K28" s="601">
        <f t="shared" si="1"/>
        <v>34.813084112149532</v>
      </c>
      <c r="L28" s="539"/>
      <c r="M28" s="679"/>
      <c r="N28" s="701"/>
      <c r="O28" s="702"/>
    </row>
    <row r="29" spans="1:15" ht="15.75" thickBot="1" x14ac:dyDescent="0.3">
      <c r="A29" s="564" t="s">
        <v>522</v>
      </c>
      <c r="B29" s="604">
        <v>504</v>
      </c>
      <c r="C29" s="557">
        <v>0</v>
      </c>
      <c r="D29" s="714">
        <v>0</v>
      </c>
      <c r="E29" s="714">
        <v>0</v>
      </c>
      <c r="F29" s="715">
        <v>0</v>
      </c>
      <c r="G29" s="559"/>
      <c r="H29" s="560"/>
      <c r="I29" s="559"/>
      <c r="J29" s="694">
        <f t="shared" si="0"/>
        <v>0</v>
      </c>
      <c r="K29" s="601" t="e">
        <f t="shared" si="1"/>
        <v>#DIV/0!</v>
      </c>
      <c r="L29" s="539"/>
      <c r="M29" s="679"/>
      <c r="N29" s="701"/>
      <c r="O29" s="702"/>
    </row>
    <row r="30" spans="1:15" ht="15.75" thickBot="1" x14ac:dyDescent="0.3">
      <c r="A30" s="564" t="s">
        <v>523</v>
      </c>
      <c r="B30" s="604">
        <v>511</v>
      </c>
      <c r="C30" s="557">
        <v>702</v>
      </c>
      <c r="D30" s="714">
        <v>800</v>
      </c>
      <c r="E30" s="714">
        <v>800</v>
      </c>
      <c r="F30" s="715">
        <v>39</v>
      </c>
      <c r="G30" s="559"/>
      <c r="H30" s="560"/>
      <c r="I30" s="559"/>
      <c r="J30" s="694">
        <f t="shared" si="0"/>
        <v>39</v>
      </c>
      <c r="K30" s="601">
        <f t="shared" si="1"/>
        <v>4.875</v>
      </c>
      <c r="L30" s="539"/>
      <c r="M30" s="679"/>
      <c r="N30" s="701"/>
      <c r="O30" s="702"/>
    </row>
    <row r="31" spans="1:15" ht="15.75" thickBot="1" x14ac:dyDescent="0.3">
      <c r="A31" s="564" t="s">
        <v>524</v>
      </c>
      <c r="B31" s="604">
        <v>518</v>
      </c>
      <c r="C31" s="557">
        <v>992</v>
      </c>
      <c r="D31" s="714">
        <v>984</v>
      </c>
      <c r="E31" s="714">
        <v>984</v>
      </c>
      <c r="F31" s="715">
        <v>240</v>
      </c>
      <c r="G31" s="559"/>
      <c r="H31" s="560"/>
      <c r="I31" s="559"/>
      <c r="J31" s="694">
        <f t="shared" si="0"/>
        <v>240</v>
      </c>
      <c r="K31" s="601">
        <f t="shared" si="1"/>
        <v>24.390243902439025</v>
      </c>
      <c r="L31" s="539"/>
      <c r="M31" s="679"/>
      <c r="N31" s="701"/>
      <c r="O31" s="702"/>
    </row>
    <row r="32" spans="1:15" ht="15.75" thickBot="1" x14ac:dyDescent="0.3">
      <c r="A32" s="564" t="s">
        <v>525</v>
      </c>
      <c r="B32" s="604">
        <v>521</v>
      </c>
      <c r="C32" s="557">
        <v>12316</v>
      </c>
      <c r="D32" s="714">
        <v>12125</v>
      </c>
      <c r="E32" s="714">
        <v>13894</v>
      </c>
      <c r="F32" s="715">
        <v>3176</v>
      </c>
      <c r="G32" s="559"/>
      <c r="H32" s="560"/>
      <c r="I32" s="559"/>
      <c r="J32" s="694">
        <f t="shared" si="0"/>
        <v>3176</v>
      </c>
      <c r="K32" s="601">
        <f t="shared" si="1"/>
        <v>22.858787966028501</v>
      </c>
      <c r="L32" s="539"/>
      <c r="M32" s="679"/>
      <c r="N32" s="701"/>
      <c r="O32" s="702"/>
    </row>
    <row r="33" spans="1:15" ht="15.75" thickBot="1" x14ac:dyDescent="0.3">
      <c r="A33" s="564" t="s">
        <v>526</v>
      </c>
      <c r="B33" s="604" t="s">
        <v>527</v>
      </c>
      <c r="C33" s="557">
        <v>4491</v>
      </c>
      <c r="D33" s="714">
        <v>4413</v>
      </c>
      <c r="E33" s="714">
        <v>5055</v>
      </c>
      <c r="F33" s="715">
        <v>1207</v>
      </c>
      <c r="G33" s="559"/>
      <c r="H33" s="560"/>
      <c r="I33" s="559"/>
      <c r="J33" s="694">
        <f t="shared" si="0"/>
        <v>1207</v>
      </c>
      <c r="K33" s="601">
        <f t="shared" si="1"/>
        <v>23.877349159248269</v>
      </c>
      <c r="L33" s="539"/>
      <c r="M33" s="679"/>
      <c r="N33" s="701"/>
      <c r="O33" s="702"/>
    </row>
    <row r="34" spans="1:15" ht="15.75" thickBot="1" x14ac:dyDescent="0.3">
      <c r="A34" s="564" t="s">
        <v>528</v>
      </c>
      <c r="B34" s="604">
        <v>557</v>
      </c>
      <c r="C34" s="557">
        <v>0</v>
      </c>
      <c r="D34" s="714">
        <v>0</v>
      </c>
      <c r="E34" s="714">
        <v>0</v>
      </c>
      <c r="F34" s="715">
        <v>0</v>
      </c>
      <c r="G34" s="559"/>
      <c r="H34" s="560"/>
      <c r="I34" s="559"/>
      <c r="J34" s="694">
        <f t="shared" si="0"/>
        <v>0</v>
      </c>
      <c r="K34" s="601" t="e">
        <f t="shared" si="1"/>
        <v>#DIV/0!</v>
      </c>
      <c r="L34" s="539"/>
      <c r="M34" s="679"/>
      <c r="N34" s="701"/>
      <c r="O34" s="702"/>
    </row>
    <row r="35" spans="1:15" ht="15.75" thickBot="1" x14ac:dyDescent="0.3">
      <c r="A35" s="564" t="s">
        <v>529</v>
      </c>
      <c r="B35" s="604">
        <v>551</v>
      </c>
      <c r="C35" s="557">
        <v>87</v>
      </c>
      <c r="D35" s="714">
        <v>80</v>
      </c>
      <c r="E35" s="714">
        <v>80</v>
      </c>
      <c r="F35" s="715">
        <v>20</v>
      </c>
      <c r="G35" s="559"/>
      <c r="H35" s="560"/>
      <c r="I35" s="559"/>
      <c r="J35" s="694">
        <f t="shared" si="0"/>
        <v>20</v>
      </c>
      <c r="K35" s="601">
        <f t="shared" si="1"/>
        <v>25</v>
      </c>
      <c r="L35" s="539"/>
      <c r="M35" s="679"/>
      <c r="N35" s="701"/>
      <c r="O35" s="702"/>
    </row>
    <row r="36" spans="1:15" ht="15.75" thickBot="1" x14ac:dyDescent="0.3">
      <c r="A36" s="529" t="s">
        <v>530</v>
      </c>
      <c r="B36" s="624" t="s">
        <v>531</v>
      </c>
      <c r="C36" s="625">
        <v>440</v>
      </c>
      <c r="D36" s="716">
        <v>303</v>
      </c>
      <c r="E36" s="716">
        <v>303</v>
      </c>
      <c r="F36" s="717">
        <v>-20</v>
      </c>
      <c r="G36" s="628"/>
      <c r="H36" s="573"/>
      <c r="I36" s="559"/>
      <c r="J36" s="694">
        <f t="shared" si="0"/>
        <v>-20</v>
      </c>
      <c r="K36" s="601">
        <f t="shared" si="1"/>
        <v>-6.6006600660065997</v>
      </c>
      <c r="L36" s="539"/>
      <c r="M36" s="676"/>
      <c r="N36" s="718"/>
      <c r="O36" s="719"/>
    </row>
    <row r="37" spans="1:15" ht="15.75" thickBot="1" x14ac:dyDescent="0.3">
      <c r="A37" s="632" t="s">
        <v>532</v>
      </c>
      <c r="B37" s="633"/>
      <c r="C37" s="720">
        <v>23462</v>
      </c>
      <c r="D37" s="721">
        <f t="shared" ref="D37:I37" si="2">SUM(D27:D36)</f>
        <v>23265</v>
      </c>
      <c r="E37" s="721">
        <f t="shared" si="2"/>
        <v>25676</v>
      </c>
      <c r="F37" s="639">
        <f t="shared" si="2"/>
        <v>5899</v>
      </c>
      <c r="G37" s="722">
        <f t="shared" si="2"/>
        <v>0</v>
      </c>
      <c r="H37" s="639">
        <f t="shared" si="2"/>
        <v>0</v>
      </c>
      <c r="I37" s="723">
        <f t="shared" si="2"/>
        <v>0</v>
      </c>
      <c r="J37" s="694">
        <f t="shared" si="0"/>
        <v>5899</v>
      </c>
      <c r="K37" s="601">
        <f t="shared" si="1"/>
        <v>22.974762424053591</v>
      </c>
      <c r="L37" s="539"/>
      <c r="M37" s="638">
        <f>SUM(M27:M36)</f>
        <v>0</v>
      </c>
      <c r="N37" s="644">
        <f>SUM(N27:N36)</f>
        <v>0</v>
      </c>
      <c r="O37" s="638">
        <f>SUM(O27:O36)</f>
        <v>0</v>
      </c>
    </row>
    <row r="38" spans="1:15" ht="15.75" thickBot="1" x14ac:dyDescent="0.3">
      <c r="A38" s="555" t="s">
        <v>533</v>
      </c>
      <c r="B38" s="595">
        <v>601</v>
      </c>
      <c r="C38" s="641">
        <v>0</v>
      </c>
      <c r="D38" s="710">
        <v>0</v>
      </c>
      <c r="E38" s="710">
        <v>0</v>
      </c>
      <c r="F38" s="725">
        <v>0</v>
      </c>
      <c r="G38" s="588"/>
      <c r="H38" s="587"/>
      <c r="I38" s="559"/>
      <c r="J38" s="694">
        <f t="shared" si="0"/>
        <v>0</v>
      </c>
      <c r="K38" s="601" t="e">
        <f t="shared" si="1"/>
        <v>#DIV/0!</v>
      </c>
      <c r="L38" s="539"/>
      <c r="M38" s="687"/>
      <c r="N38" s="712"/>
      <c r="O38" s="713"/>
    </row>
    <row r="39" spans="1:15" ht="15.75" thickBot="1" x14ac:dyDescent="0.3">
      <c r="A39" s="564" t="s">
        <v>534</v>
      </c>
      <c r="B39" s="604">
        <v>602</v>
      </c>
      <c r="C39" s="557">
        <v>2384</v>
      </c>
      <c r="D39" s="714">
        <v>2293</v>
      </c>
      <c r="E39" s="714">
        <v>2293</v>
      </c>
      <c r="F39" s="715">
        <v>639</v>
      </c>
      <c r="G39" s="559"/>
      <c r="H39" s="560"/>
      <c r="I39" s="559"/>
      <c r="J39" s="694">
        <f t="shared" si="0"/>
        <v>639</v>
      </c>
      <c r="K39" s="601">
        <f t="shared" si="1"/>
        <v>27.867422590492801</v>
      </c>
      <c r="L39" s="539"/>
      <c r="M39" s="679"/>
      <c r="N39" s="701"/>
      <c r="O39" s="702"/>
    </row>
    <row r="40" spans="1:15" ht="15.75" thickBot="1" x14ac:dyDescent="0.3">
      <c r="A40" s="564" t="s">
        <v>535</v>
      </c>
      <c r="B40" s="604">
        <v>604</v>
      </c>
      <c r="C40" s="557">
        <v>0</v>
      </c>
      <c r="D40" s="714">
        <v>0</v>
      </c>
      <c r="E40" s="714">
        <v>0</v>
      </c>
      <c r="F40" s="715">
        <v>0</v>
      </c>
      <c r="G40" s="559"/>
      <c r="H40" s="560"/>
      <c r="I40" s="559"/>
      <c r="J40" s="694">
        <f t="shared" si="0"/>
        <v>0</v>
      </c>
      <c r="K40" s="601" t="e">
        <f t="shared" si="1"/>
        <v>#DIV/0!</v>
      </c>
      <c r="L40" s="539"/>
      <c r="M40" s="679"/>
      <c r="N40" s="701"/>
      <c r="O40" s="702"/>
    </row>
    <row r="41" spans="1:15" ht="15.75" thickBot="1" x14ac:dyDescent="0.3">
      <c r="A41" s="564" t="s">
        <v>536</v>
      </c>
      <c r="B41" s="604" t="s">
        <v>537</v>
      </c>
      <c r="C41" s="557">
        <v>20806</v>
      </c>
      <c r="D41" s="714">
        <v>20626</v>
      </c>
      <c r="E41" s="714">
        <v>23009</v>
      </c>
      <c r="F41" s="715">
        <v>5279</v>
      </c>
      <c r="G41" s="559"/>
      <c r="H41" s="560"/>
      <c r="I41" s="559"/>
      <c r="J41" s="694">
        <f t="shared" si="0"/>
        <v>5279</v>
      </c>
      <c r="K41" s="601">
        <f t="shared" si="1"/>
        <v>22.943196140640616</v>
      </c>
      <c r="L41" s="539"/>
      <c r="M41" s="679"/>
      <c r="N41" s="701"/>
      <c r="O41" s="702"/>
    </row>
    <row r="42" spans="1:15" ht="15.75" thickBot="1" x14ac:dyDescent="0.3">
      <c r="A42" s="529" t="s">
        <v>538</v>
      </c>
      <c r="B42" s="624" t="s">
        <v>539</v>
      </c>
      <c r="C42" s="569">
        <v>374</v>
      </c>
      <c r="D42" s="716">
        <v>346</v>
      </c>
      <c r="E42" s="716">
        <v>374</v>
      </c>
      <c r="F42" s="717">
        <v>36</v>
      </c>
      <c r="G42" s="628"/>
      <c r="H42" s="573"/>
      <c r="I42" s="559"/>
      <c r="J42" s="694">
        <f t="shared" si="0"/>
        <v>36</v>
      </c>
      <c r="K42" s="601">
        <f t="shared" si="1"/>
        <v>9.6256684491978604</v>
      </c>
      <c r="L42" s="539"/>
      <c r="M42" s="676"/>
      <c r="N42" s="718"/>
      <c r="O42" s="719"/>
    </row>
    <row r="43" spans="1:15" ht="15.75" thickBot="1" x14ac:dyDescent="0.3">
      <c r="A43" s="632" t="s">
        <v>540</v>
      </c>
      <c r="B43" s="633" t="s">
        <v>499</v>
      </c>
      <c r="C43" s="720">
        <v>23564</v>
      </c>
      <c r="D43" s="721">
        <f t="shared" ref="D43:I43" si="3">SUM(D38:D42)</f>
        <v>23265</v>
      </c>
      <c r="E43" s="721">
        <f t="shared" si="3"/>
        <v>25676</v>
      </c>
      <c r="F43" s="639">
        <v>5955</v>
      </c>
      <c r="G43" s="722">
        <f t="shared" si="3"/>
        <v>0</v>
      </c>
      <c r="H43" s="639">
        <f t="shared" si="3"/>
        <v>0</v>
      </c>
      <c r="I43" s="723">
        <f t="shared" si="3"/>
        <v>0</v>
      </c>
      <c r="J43" s="694">
        <f t="shared" si="0"/>
        <v>5955</v>
      </c>
      <c r="K43" s="601">
        <f t="shared" si="1"/>
        <v>23.192864932232435</v>
      </c>
      <c r="L43" s="539"/>
      <c r="M43" s="638">
        <f>SUM(M38:M42)</f>
        <v>0</v>
      </c>
      <c r="N43" s="644">
        <f>SUM(N38:N42)</f>
        <v>0</v>
      </c>
      <c r="O43" s="638">
        <f>SUM(O38:O42)</f>
        <v>0</v>
      </c>
    </row>
    <row r="44" spans="1:15" ht="5.25" customHeight="1" thickBot="1" x14ac:dyDescent="0.3">
      <c r="A44" s="529"/>
      <c r="B44" s="645"/>
      <c r="C44" s="646"/>
      <c r="D44" s="726"/>
      <c r="E44" s="726"/>
      <c r="F44" s="648"/>
      <c r="G44" s="649"/>
      <c r="H44" s="650">
        <f>N44-G44</f>
        <v>0</v>
      </c>
      <c r="I44" s="649"/>
      <c r="J44" s="694">
        <f t="shared" si="0"/>
        <v>0</v>
      </c>
      <c r="K44" s="601" t="e">
        <f t="shared" si="1"/>
        <v>#DIV/0!</v>
      </c>
      <c r="L44" s="539"/>
      <c r="M44" s="727"/>
      <c r="N44" s="728"/>
      <c r="O44" s="728"/>
    </row>
    <row r="45" spans="1:15" ht="15.75" thickBot="1" x14ac:dyDescent="0.3">
      <c r="A45" s="654" t="s">
        <v>541</v>
      </c>
      <c r="B45" s="633" t="s">
        <v>499</v>
      </c>
      <c r="C45" s="639">
        <v>2758</v>
      </c>
      <c r="D45" s="720">
        <f t="shared" ref="D45:I45" si="4">D43-D41</f>
        <v>2639</v>
      </c>
      <c r="E45" s="720">
        <f t="shared" si="4"/>
        <v>2667</v>
      </c>
      <c r="F45" s="639">
        <f t="shared" si="4"/>
        <v>676</v>
      </c>
      <c r="G45" s="722">
        <f t="shared" si="4"/>
        <v>0</v>
      </c>
      <c r="H45" s="639">
        <f t="shared" si="4"/>
        <v>0</v>
      </c>
      <c r="I45" s="640">
        <f t="shared" si="4"/>
        <v>0</v>
      </c>
      <c r="J45" s="694">
        <f t="shared" si="0"/>
        <v>676</v>
      </c>
      <c r="K45" s="601">
        <f t="shared" si="1"/>
        <v>25.346831646044244</v>
      </c>
      <c r="L45" s="539"/>
      <c r="M45" s="638">
        <f>M43-M41</f>
        <v>0</v>
      </c>
      <c r="N45" s="644">
        <f>N43-N41</f>
        <v>0</v>
      </c>
      <c r="O45" s="638">
        <f>O43-O41</f>
        <v>0</v>
      </c>
    </row>
    <row r="46" spans="1:15" ht="15.75" thickBot="1" x14ac:dyDescent="0.3">
      <c r="A46" s="632" t="s">
        <v>542</v>
      </c>
      <c r="B46" s="633" t="s">
        <v>499</v>
      </c>
      <c r="C46" s="639">
        <v>102</v>
      </c>
      <c r="D46" s="720">
        <f t="shared" ref="D46:I46" si="5">D43-D37</f>
        <v>0</v>
      </c>
      <c r="E46" s="720">
        <f t="shared" si="5"/>
        <v>0</v>
      </c>
      <c r="F46" s="639">
        <f t="shared" si="5"/>
        <v>56</v>
      </c>
      <c r="G46" s="722">
        <f t="shared" si="5"/>
        <v>0</v>
      </c>
      <c r="H46" s="639">
        <f t="shared" si="5"/>
        <v>0</v>
      </c>
      <c r="I46" s="640">
        <f t="shared" si="5"/>
        <v>0</v>
      </c>
      <c r="J46" s="694">
        <f t="shared" si="0"/>
        <v>56</v>
      </c>
      <c r="K46" s="601" t="e">
        <f t="shared" si="1"/>
        <v>#DIV/0!</v>
      </c>
      <c r="L46" s="539"/>
      <c r="M46" s="638">
        <f>M43-M37</f>
        <v>0</v>
      </c>
      <c r="N46" s="644">
        <f>N43-N37</f>
        <v>0</v>
      </c>
      <c r="O46" s="638">
        <f>O43-O37</f>
        <v>0</v>
      </c>
    </row>
    <row r="47" spans="1:15" ht="15.75" thickBot="1" x14ac:dyDescent="0.3">
      <c r="A47" s="655" t="s">
        <v>543</v>
      </c>
      <c r="B47" s="656" t="s">
        <v>499</v>
      </c>
      <c r="C47" s="639">
        <v>-20704</v>
      </c>
      <c r="D47" s="720">
        <f t="shared" ref="D47:I47" si="6">D46-D41</f>
        <v>-20626</v>
      </c>
      <c r="E47" s="720">
        <f t="shared" si="6"/>
        <v>-23009</v>
      </c>
      <c r="F47" s="639">
        <f t="shared" si="6"/>
        <v>-5223</v>
      </c>
      <c r="G47" s="722">
        <f t="shared" si="6"/>
        <v>0</v>
      </c>
      <c r="H47" s="639">
        <f t="shared" si="6"/>
        <v>0</v>
      </c>
      <c r="I47" s="640">
        <f t="shared" si="6"/>
        <v>0</v>
      </c>
      <c r="J47" s="694">
        <f t="shared" si="0"/>
        <v>-5223</v>
      </c>
      <c r="K47" s="638">
        <f t="shared" si="1"/>
        <v>22.699813116606546</v>
      </c>
      <c r="L47" s="539"/>
      <c r="M47" s="638">
        <f>M46-M41</f>
        <v>0</v>
      </c>
      <c r="N47" s="644">
        <f>N46-N41</f>
        <v>0</v>
      </c>
      <c r="O47" s="638">
        <f>O46-O41</f>
        <v>0</v>
      </c>
    </row>
    <row r="50" spans="1:10" ht="14.25" x14ac:dyDescent="0.2">
      <c r="A50" s="657" t="s">
        <v>544</v>
      </c>
    </row>
    <row r="51" spans="1:10" ht="14.25" x14ac:dyDescent="0.2">
      <c r="A51" s="660" t="s">
        <v>545</v>
      </c>
    </row>
    <row r="52" spans="1:10" ht="14.25" x14ac:dyDescent="0.2">
      <c r="A52" s="661" t="s">
        <v>546</v>
      </c>
    </row>
    <row r="53" spans="1:10" s="663" customFormat="1" ht="14.25" x14ac:dyDescent="0.2">
      <c r="A53" s="661" t="s">
        <v>547</v>
      </c>
      <c r="B53" s="662"/>
      <c r="E53" s="664"/>
      <c r="F53" s="664"/>
      <c r="G53" s="664"/>
      <c r="H53" s="664"/>
      <c r="I53" s="664"/>
      <c r="J53" s="664"/>
    </row>
    <row r="56" spans="1:10" x14ac:dyDescent="0.2">
      <c r="A56" s="665" t="s">
        <v>609</v>
      </c>
    </row>
    <row r="58" spans="1:10" x14ac:dyDescent="0.2">
      <c r="A58" s="665" t="s">
        <v>610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6"/>
  <sheetViews>
    <sheetView tabSelected="1" zoomScaleNormal="100" workbookViewId="0">
      <pane xSplit="6" topLeftCell="G1" activePane="topRight" state="frozen"/>
      <selection pane="topRight" activeCell="H181" sqref="H181"/>
    </sheetView>
  </sheetViews>
  <sheetFormatPr defaultColWidth="9.140625" defaultRowHeight="15" x14ac:dyDescent="0.2"/>
  <cols>
    <col min="1" max="1" width="8.7109375" style="67" customWidth="1"/>
    <col min="2" max="2" width="8.28515625" style="67" customWidth="1"/>
    <col min="3" max="3" width="7.28515625" style="67" customWidth="1"/>
    <col min="4" max="4" width="76.85546875" style="67" customWidth="1"/>
    <col min="5" max="5" width="13.85546875" style="204" customWidth="1"/>
    <col min="6" max="6" width="14.140625" style="204" customWidth="1"/>
    <col min="7" max="7" width="13.42578125" style="222" customWidth="1"/>
    <col min="8" max="8" width="8.85546875" style="1" customWidth="1"/>
    <col min="9" max="16384" width="9.140625" style="1"/>
  </cols>
  <sheetData>
    <row r="1" spans="1:8" ht="21.75" customHeight="1" x14ac:dyDescent="0.25">
      <c r="A1" s="1369" t="s">
        <v>95</v>
      </c>
      <c r="B1" s="1370"/>
      <c r="C1" s="1370"/>
      <c r="D1" s="53"/>
      <c r="E1" s="203"/>
      <c r="F1" s="203"/>
    </row>
    <row r="2" spans="1:8" ht="0.75" customHeight="1" x14ac:dyDescent="0.25">
      <c r="A2" s="52"/>
      <c r="B2" s="50"/>
      <c r="C2" s="52"/>
      <c r="D2" s="8"/>
    </row>
    <row r="3" spans="1:8" s="50" customFormat="1" ht="24" customHeight="1" x14ac:dyDescent="0.3">
      <c r="A3" s="1374" t="s">
        <v>389</v>
      </c>
      <c r="B3" s="1374"/>
      <c r="C3" s="1374"/>
      <c r="D3" s="1370"/>
      <c r="E3" s="205"/>
      <c r="F3" s="205"/>
      <c r="G3" s="223"/>
    </row>
    <row r="4" spans="1:8" s="50" customFormat="1" ht="15" customHeight="1" thickBot="1" x14ac:dyDescent="0.35">
      <c r="A4" s="51"/>
      <c r="B4" s="51"/>
      <c r="C4" s="51"/>
      <c r="D4" s="51"/>
      <c r="E4" s="206"/>
      <c r="F4" s="206"/>
      <c r="G4" s="223"/>
    </row>
    <row r="5" spans="1:8" s="50" customFormat="1" ht="15" customHeight="1" x14ac:dyDescent="0.25">
      <c r="A5" s="24" t="s">
        <v>15</v>
      </c>
      <c r="B5" s="24" t="s">
        <v>14</v>
      </c>
      <c r="C5" s="24" t="s">
        <v>13</v>
      </c>
      <c r="D5" s="23" t="s">
        <v>12</v>
      </c>
      <c r="E5" s="22" t="s">
        <v>11</v>
      </c>
      <c r="F5" s="22" t="s">
        <v>11</v>
      </c>
      <c r="G5" s="22" t="s">
        <v>0</v>
      </c>
      <c r="H5" s="121" t="s">
        <v>386</v>
      </c>
    </row>
    <row r="6" spans="1:8" s="50" customFormat="1" ht="15" customHeight="1" thickBot="1" x14ac:dyDescent="0.3">
      <c r="A6" s="21"/>
      <c r="B6" s="21"/>
      <c r="C6" s="21"/>
      <c r="D6" s="20"/>
      <c r="E6" s="207" t="s">
        <v>10</v>
      </c>
      <c r="F6" s="207" t="s">
        <v>9</v>
      </c>
      <c r="G6" s="209" t="s">
        <v>388</v>
      </c>
      <c r="H6" s="123" t="s">
        <v>387</v>
      </c>
    </row>
    <row r="7" spans="1:8" s="50" customFormat="1" ht="17.45" customHeight="1" thickTop="1" x14ac:dyDescent="0.3">
      <c r="A7" s="98">
        <v>10</v>
      </c>
      <c r="B7" s="99"/>
      <c r="C7" s="99"/>
      <c r="D7" s="98" t="s">
        <v>383</v>
      </c>
      <c r="E7" s="238"/>
      <c r="F7" s="195"/>
      <c r="G7" s="224"/>
      <c r="H7" s="124"/>
    </row>
    <row r="8" spans="1:8" s="50" customFormat="1" ht="13.5" customHeight="1" x14ac:dyDescent="0.3">
      <c r="A8" s="125"/>
      <c r="B8" s="126"/>
      <c r="C8" s="126"/>
      <c r="D8" s="127"/>
      <c r="E8" s="239"/>
      <c r="F8" s="208"/>
      <c r="G8" s="224"/>
      <c r="H8" s="124"/>
    </row>
    <row r="9" spans="1:8" s="50" customFormat="1" ht="15" customHeight="1" x14ac:dyDescent="0.2">
      <c r="A9" s="44"/>
      <c r="B9" s="43">
        <v>2212</v>
      </c>
      <c r="C9" s="13">
        <v>2324</v>
      </c>
      <c r="D9" s="13" t="s">
        <v>413</v>
      </c>
      <c r="E9" s="58">
        <v>0</v>
      </c>
      <c r="F9" s="199">
        <v>0</v>
      </c>
      <c r="G9" s="120">
        <v>10</v>
      </c>
      <c r="H9" s="119" t="e">
        <f>(G9/F9)*100</f>
        <v>#DIV/0!</v>
      </c>
    </row>
    <row r="10" spans="1:8" s="50" customFormat="1" ht="15" customHeight="1" x14ac:dyDescent="0.2">
      <c r="A10" s="44"/>
      <c r="B10" s="43">
        <v>3631</v>
      </c>
      <c r="C10" s="13">
        <v>2324</v>
      </c>
      <c r="D10" s="13" t="s">
        <v>362</v>
      </c>
      <c r="E10" s="58">
        <v>0</v>
      </c>
      <c r="F10" s="199">
        <v>0</v>
      </c>
      <c r="G10" s="120">
        <v>30.6</v>
      </c>
      <c r="H10" s="119" t="e">
        <f t="shared" ref="H10:H13" si="0">(G10/F10)*100</f>
        <v>#DIV/0!</v>
      </c>
    </row>
    <row r="11" spans="1:8" s="50" customFormat="1" ht="15" customHeight="1" thickBot="1" x14ac:dyDescent="0.25">
      <c r="A11" s="44"/>
      <c r="B11" s="43">
        <v>3725</v>
      </c>
      <c r="C11" s="13">
        <v>2324</v>
      </c>
      <c r="D11" s="13" t="s">
        <v>360</v>
      </c>
      <c r="E11" s="58">
        <v>3000</v>
      </c>
      <c r="F11" s="199">
        <v>3000</v>
      </c>
      <c r="G11" s="120">
        <v>869.4</v>
      </c>
      <c r="H11" s="119">
        <f t="shared" si="0"/>
        <v>28.98</v>
      </c>
    </row>
    <row r="12" spans="1:8" s="50" customFormat="1" ht="15" hidden="1" customHeight="1" thickBot="1" x14ac:dyDescent="0.25">
      <c r="A12" s="44"/>
      <c r="B12" s="43">
        <v>3745</v>
      </c>
      <c r="C12" s="13">
        <v>2324</v>
      </c>
      <c r="D12" s="13" t="s">
        <v>361</v>
      </c>
      <c r="E12" s="58">
        <v>0</v>
      </c>
      <c r="F12" s="199">
        <v>0</v>
      </c>
      <c r="G12" s="130"/>
      <c r="H12" s="119" t="e">
        <f t="shared" si="0"/>
        <v>#DIV/0!</v>
      </c>
    </row>
    <row r="13" spans="1:8" s="223" customFormat="1" ht="24.75" customHeight="1" thickTop="1" thickBot="1" x14ac:dyDescent="0.3">
      <c r="A13" s="235"/>
      <c r="B13" s="236"/>
      <c r="C13" s="236"/>
      <c r="D13" s="237" t="s">
        <v>381</v>
      </c>
      <c r="E13" s="95">
        <f>SUM(E9:E12)</f>
        <v>3000</v>
      </c>
      <c r="F13" s="202">
        <f t="shared" ref="F13" si="1">SUM(F9:F12)</f>
        <v>3000</v>
      </c>
      <c r="G13" s="226">
        <f t="shared" ref="G13" si="2">SUM(G9:G12)</f>
        <v>910</v>
      </c>
      <c r="H13" s="119">
        <f t="shared" si="0"/>
        <v>30.333333333333336</v>
      </c>
    </row>
    <row r="14" spans="1:8" s="50" customFormat="1" ht="15" customHeight="1" x14ac:dyDescent="0.3">
      <c r="A14" s="51"/>
      <c r="B14" s="51"/>
      <c r="C14" s="51"/>
      <c r="D14" s="51"/>
      <c r="E14" s="206"/>
      <c r="F14" s="206"/>
      <c r="G14" s="223"/>
    </row>
    <row r="15" spans="1:8" ht="27.75" customHeight="1" thickBot="1" x14ac:dyDescent="0.3">
      <c r="A15" s="7"/>
      <c r="B15" s="7"/>
      <c r="C15" s="7"/>
      <c r="D15" s="8"/>
      <c r="E15" s="103"/>
      <c r="F15" s="103"/>
    </row>
    <row r="16" spans="1:8" ht="15.75" x14ac:dyDescent="0.25">
      <c r="A16" s="24" t="s">
        <v>15</v>
      </c>
      <c r="B16" s="24" t="s">
        <v>14</v>
      </c>
      <c r="C16" s="24" t="s">
        <v>13</v>
      </c>
      <c r="D16" s="23" t="s">
        <v>12</v>
      </c>
      <c r="E16" s="22" t="s">
        <v>11</v>
      </c>
      <c r="F16" s="22" t="s">
        <v>11</v>
      </c>
      <c r="G16" s="22" t="s">
        <v>0</v>
      </c>
      <c r="H16" s="121" t="s">
        <v>386</v>
      </c>
    </row>
    <row r="17" spans="1:8" ht="15.75" customHeight="1" thickBot="1" x14ac:dyDescent="0.3">
      <c r="A17" s="21"/>
      <c r="B17" s="21"/>
      <c r="C17" s="21"/>
      <c r="D17" s="20"/>
      <c r="E17" s="207" t="s">
        <v>10</v>
      </c>
      <c r="F17" s="209" t="s">
        <v>9</v>
      </c>
      <c r="G17" s="209" t="s">
        <v>388</v>
      </c>
      <c r="H17" s="123" t="s">
        <v>387</v>
      </c>
    </row>
    <row r="18" spans="1:8" ht="16.5" customHeight="1" thickTop="1" x14ac:dyDescent="0.25">
      <c r="A18" s="39">
        <v>30</v>
      </c>
      <c r="B18" s="30"/>
      <c r="C18" s="30"/>
      <c r="D18" s="29" t="s">
        <v>92</v>
      </c>
      <c r="E18" s="91"/>
      <c r="F18" s="199"/>
      <c r="G18" s="224"/>
      <c r="H18" s="124"/>
    </row>
    <row r="19" spans="1:8" ht="16.5" customHeight="1" x14ac:dyDescent="0.25">
      <c r="A19" s="39"/>
      <c r="B19" s="30"/>
      <c r="C19" s="30"/>
      <c r="D19" s="29"/>
      <c r="E19" s="57"/>
      <c r="F19" s="199"/>
      <c r="G19" s="224"/>
      <c r="H19" s="124"/>
    </row>
    <row r="20" spans="1:8" ht="15" hidden="1" customHeight="1" x14ac:dyDescent="0.25">
      <c r="A20" s="47"/>
      <c r="B20" s="30"/>
      <c r="C20" s="49">
        <v>4113</v>
      </c>
      <c r="D20" s="35" t="s">
        <v>373</v>
      </c>
      <c r="E20" s="58">
        <v>0</v>
      </c>
      <c r="F20" s="199">
        <v>0</v>
      </c>
      <c r="G20" s="120">
        <v>0</v>
      </c>
      <c r="H20" s="119" t="e">
        <f>(#REF!/F20)*100</f>
        <v>#REF!</v>
      </c>
    </row>
    <row r="21" spans="1:8" ht="15" customHeight="1" x14ac:dyDescent="0.2">
      <c r="A21" s="12"/>
      <c r="B21" s="13"/>
      <c r="C21" s="13">
        <v>1361</v>
      </c>
      <c r="D21" s="13" t="s">
        <v>30</v>
      </c>
      <c r="E21" s="58">
        <v>0</v>
      </c>
      <c r="F21" s="199">
        <v>0</v>
      </c>
      <c r="G21" s="120">
        <v>0.1</v>
      </c>
      <c r="H21" s="119" t="e">
        <f t="shared" ref="H21:H69" si="3">(G21/F21)*100</f>
        <v>#DIV/0!</v>
      </c>
    </row>
    <row r="22" spans="1:8" ht="15" customHeight="1" x14ac:dyDescent="0.2">
      <c r="A22" s="12"/>
      <c r="B22" s="13"/>
      <c r="C22" s="13">
        <v>2460</v>
      </c>
      <c r="D22" s="13" t="s">
        <v>91</v>
      </c>
      <c r="E22" s="58">
        <v>0</v>
      </c>
      <c r="F22" s="199">
        <v>0</v>
      </c>
      <c r="G22" s="120">
        <v>6.5</v>
      </c>
      <c r="H22" s="119" t="e">
        <f t="shared" si="3"/>
        <v>#DIV/0!</v>
      </c>
    </row>
    <row r="23" spans="1:8" ht="15" hidden="1" customHeight="1" x14ac:dyDescent="0.2">
      <c r="A23" s="12">
        <v>98008</v>
      </c>
      <c r="B23" s="13"/>
      <c r="C23" s="13">
        <v>4111</v>
      </c>
      <c r="D23" s="13" t="s">
        <v>90</v>
      </c>
      <c r="E23" s="58">
        <v>0</v>
      </c>
      <c r="F23" s="199">
        <v>0</v>
      </c>
      <c r="G23" s="120">
        <v>0</v>
      </c>
      <c r="H23" s="119" t="e">
        <f t="shared" si="3"/>
        <v>#DIV/0!</v>
      </c>
    </row>
    <row r="24" spans="1:8" ht="15" hidden="1" customHeight="1" x14ac:dyDescent="0.2">
      <c r="A24" s="12">
        <v>98071</v>
      </c>
      <c r="B24" s="13"/>
      <c r="C24" s="13">
        <v>4111</v>
      </c>
      <c r="D24" s="13" t="s">
        <v>89</v>
      </c>
      <c r="E24" s="58">
        <v>0</v>
      </c>
      <c r="F24" s="199">
        <v>0</v>
      </c>
      <c r="G24" s="120">
        <v>0</v>
      </c>
      <c r="H24" s="119" t="e">
        <f t="shared" si="3"/>
        <v>#DIV/0!</v>
      </c>
    </row>
    <row r="25" spans="1:8" ht="15" hidden="1" customHeight="1" x14ac:dyDescent="0.2">
      <c r="A25" s="12">
        <v>98187</v>
      </c>
      <c r="B25" s="13"/>
      <c r="C25" s="13">
        <v>4111</v>
      </c>
      <c r="D25" s="13" t="s">
        <v>88</v>
      </c>
      <c r="E25" s="58">
        <v>0</v>
      </c>
      <c r="F25" s="199">
        <v>0</v>
      </c>
      <c r="G25" s="120">
        <v>0</v>
      </c>
      <c r="H25" s="119" t="e">
        <f t="shared" si="3"/>
        <v>#DIV/0!</v>
      </c>
    </row>
    <row r="26" spans="1:8" ht="15" hidden="1" customHeight="1" x14ac:dyDescent="0.2">
      <c r="A26" s="12">
        <v>98348</v>
      </c>
      <c r="B26" s="13"/>
      <c r="C26" s="13">
        <v>4111</v>
      </c>
      <c r="D26" s="13" t="s">
        <v>87</v>
      </c>
      <c r="E26" s="58">
        <v>0</v>
      </c>
      <c r="F26" s="199">
        <v>0</v>
      </c>
      <c r="G26" s="120">
        <v>0</v>
      </c>
      <c r="H26" s="119" t="e">
        <f t="shared" si="3"/>
        <v>#DIV/0!</v>
      </c>
    </row>
    <row r="27" spans="1:8" hidden="1" x14ac:dyDescent="0.2">
      <c r="A27" s="12"/>
      <c r="B27" s="13"/>
      <c r="C27" s="13">
        <v>2460</v>
      </c>
      <c r="D27" s="13" t="s">
        <v>312</v>
      </c>
      <c r="E27" s="58">
        <v>0</v>
      </c>
      <c r="F27" s="199">
        <v>0</v>
      </c>
      <c r="G27" s="120">
        <v>0</v>
      </c>
      <c r="H27" s="119" t="e">
        <f t="shared" si="3"/>
        <v>#DIV/0!</v>
      </c>
    </row>
    <row r="28" spans="1:8" hidden="1" x14ac:dyDescent="0.2">
      <c r="A28" s="12">
        <v>98008</v>
      </c>
      <c r="B28" s="13"/>
      <c r="C28" s="13">
        <v>4111</v>
      </c>
      <c r="D28" s="13" t="s">
        <v>313</v>
      </c>
      <c r="E28" s="58">
        <v>0</v>
      </c>
      <c r="F28" s="199">
        <v>0</v>
      </c>
      <c r="G28" s="120">
        <v>0</v>
      </c>
      <c r="H28" s="119" t="e">
        <f t="shared" si="3"/>
        <v>#DIV/0!</v>
      </c>
    </row>
    <row r="29" spans="1:8" ht="15" hidden="1" customHeight="1" x14ac:dyDescent="0.2">
      <c r="A29" s="12">
        <v>98071</v>
      </c>
      <c r="B29" s="13"/>
      <c r="C29" s="13">
        <v>4111</v>
      </c>
      <c r="D29" s="13" t="s">
        <v>316</v>
      </c>
      <c r="E29" s="58"/>
      <c r="F29" s="199"/>
      <c r="G29" s="120">
        <v>0</v>
      </c>
      <c r="H29" s="119" t="e">
        <f t="shared" si="3"/>
        <v>#DIV/0!</v>
      </c>
    </row>
    <row r="30" spans="1:8" ht="15" hidden="1" customHeight="1" x14ac:dyDescent="0.2">
      <c r="A30" s="13">
        <v>13011</v>
      </c>
      <c r="B30" s="13"/>
      <c r="C30" s="13">
        <v>4116</v>
      </c>
      <c r="D30" s="13" t="s">
        <v>86</v>
      </c>
      <c r="E30" s="58"/>
      <c r="F30" s="199"/>
      <c r="G30" s="120">
        <v>0</v>
      </c>
      <c r="H30" s="119" t="e">
        <f t="shared" si="3"/>
        <v>#DIV/0!</v>
      </c>
    </row>
    <row r="31" spans="1:8" ht="15" hidden="1" customHeight="1" x14ac:dyDescent="0.2">
      <c r="A31" s="12">
        <v>13015</v>
      </c>
      <c r="B31" s="13"/>
      <c r="C31" s="13">
        <v>4116</v>
      </c>
      <c r="D31" s="13" t="s">
        <v>85</v>
      </c>
      <c r="E31" s="58"/>
      <c r="F31" s="199"/>
      <c r="G31" s="120">
        <v>0</v>
      </c>
      <c r="H31" s="119" t="e">
        <f t="shared" si="3"/>
        <v>#DIV/0!</v>
      </c>
    </row>
    <row r="32" spans="1:8" ht="15" hidden="1" customHeight="1" x14ac:dyDescent="0.2">
      <c r="A32" s="12">
        <v>13015</v>
      </c>
      <c r="B32" s="13"/>
      <c r="C32" s="13">
        <v>4116</v>
      </c>
      <c r="D32" s="13" t="s">
        <v>85</v>
      </c>
      <c r="E32" s="58"/>
      <c r="F32" s="199"/>
      <c r="G32" s="120">
        <v>0</v>
      </c>
      <c r="H32" s="119" t="e">
        <f t="shared" si="3"/>
        <v>#DIV/0!</v>
      </c>
    </row>
    <row r="33" spans="1:8" ht="15" hidden="1" customHeight="1" x14ac:dyDescent="0.2">
      <c r="A33" s="12">
        <v>13101</v>
      </c>
      <c r="B33" s="13"/>
      <c r="C33" s="13">
        <v>4116</v>
      </c>
      <c r="D33" s="13" t="s">
        <v>84</v>
      </c>
      <c r="E33" s="58"/>
      <c r="F33" s="199"/>
      <c r="G33" s="120">
        <v>0</v>
      </c>
      <c r="H33" s="119" t="e">
        <f t="shared" si="3"/>
        <v>#DIV/0!</v>
      </c>
    </row>
    <row r="34" spans="1:8" x14ac:dyDescent="0.2">
      <c r="A34" s="12">
        <v>13013</v>
      </c>
      <c r="B34" s="13"/>
      <c r="C34" s="13">
        <v>4116</v>
      </c>
      <c r="D34" s="13" t="s">
        <v>414</v>
      </c>
      <c r="E34" s="58">
        <v>0</v>
      </c>
      <c r="F34" s="199">
        <v>2304.4</v>
      </c>
      <c r="G34" s="120">
        <v>2304.4</v>
      </c>
      <c r="H34" s="119">
        <f t="shared" si="3"/>
        <v>100</v>
      </c>
    </row>
    <row r="35" spans="1:8" x14ac:dyDescent="0.2">
      <c r="A35" s="12">
        <v>13013</v>
      </c>
      <c r="B35" s="13"/>
      <c r="C35" s="13">
        <v>4116</v>
      </c>
      <c r="D35" s="13" t="s">
        <v>415</v>
      </c>
      <c r="E35" s="58">
        <v>1729</v>
      </c>
      <c r="F35" s="199">
        <v>1729</v>
      </c>
      <c r="G35" s="120">
        <v>1728.3</v>
      </c>
      <c r="H35" s="119">
        <f t="shared" si="3"/>
        <v>99.959514170040492</v>
      </c>
    </row>
    <row r="36" spans="1:8" ht="15" hidden="1" customHeight="1" x14ac:dyDescent="0.2">
      <c r="A36" s="13"/>
      <c r="B36" s="13"/>
      <c r="C36" s="13">
        <v>4116</v>
      </c>
      <c r="D36" s="13" t="s">
        <v>206</v>
      </c>
      <c r="E36" s="58"/>
      <c r="F36" s="199"/>
      <c r="G36" s="120">
        <v>0</v>
      </c>
      <c r="H36" s="119" t="e">
        <f t="shared" si="3"/>
        <v>#DIV/0!</v>
      </c>
    </row>
    <row r="37" spans="1:8" ht="15" hidden="1" customHeight="1" x14ac:dyDescent="0.2">
      <c r="A37" s="13"/>
      <c r="B37" s="13"/>
      <c r="C37" s="13">
        <v>4116</v>
      </c>
      <c r="D37" s="13" t="s">
        <v>206</v>
      </c>
      <c r="E37" s="58"/>
      <c r="F37" s="199"/>
      <c r="G37" s="120">
        <v>0</v>
      </c>
      <c r="H37" s="119" t="e">
        <f t="shared" si="3"/>
        <v>#DIV/0!</v>
      </c>
    </row>
    <row r="38" spans="1:8" ht="15" hidden="1" customHeight="1" x14ac:dyDescent="0.2">
      <c r="A38" s="13"/>
      <c r="B38" s="13"/>
      <c r="C38" s="13">
        <v>4116</v>
      </c>
      <c r="D38" s="13" t="s">
        <v>207</v>
      </c>
      <c r="E38" s="58"/>
      <c r="F38" s="199"/>
      <c r="G38" s="120">
        <v>0</v>
      </c>
      <c r="H38" s="119" t="e">
        <f t="shared" si="3"/>
        <v>#DIV/0!</v>
      </c>
    </row>
    <row r="39" spans="1:8" ht="15" hidden="1" customHeight="1" x14ac:dyDescent="0.2">
      <c r="A39" s="12"/>
      <c r="B39" s="13"/>
      <c r="C39" s="13">
        <v>4132</v>
      </c>
      <c r="D39" s="13" t="s">
        <v>83</v>
      </c>
      <c r="E39" s="58"/>
      <c r="F39" s="199"/>
      <c r="G39" s="120">
        <v>0</v>
      </c>
      <c r="H39" s="119" t="e">
        <f t="shared" si="3"/>
        <v>#DIV/0!</v>
      </c>
    </row>
    <row r="40" spans="1:8" ht="15" hidden="1" customHeight="1" x14ac:dyDescent="0.2">
      <c r="A40" s="12">
        <v>14004</v>
      </c>
      <c r="B40" s="13"/>
      <c r="C40" s="13">
        <v>4122</v>
      </c>
      <c r="D40" s="13" t="s">
        <v>82</v>
      </c>
      <c r="E40" s="58"/>
      <c r="F40" s="199"/>
      <c r="G40" s="120">
        <v>0</v>
      </c>
      <c r="H40" s="119" t="e">
        <f t="shared" si="3"/>
        <v>#DIV/0!</v>
      </c>
    </row>
    <row r="41" spans="1:8" ht="15" hidden="1" customHeight="1" x14ac:dyDescent="0.2">
      <c r="A41" s="38"/>
      <c r="B41" s="32"/>
      <c r="C41" s="32">
        <v>4216</v>
      </c>
      <c r="D41" s="32" t="s">
        <v>81</v>
      </c>
      <c r="E41" s="58"/>
      <c r="F41" s="199"/>
      <c r="G41" s="120">
        <v>0</v>
      </c>
      <c r="H41" s="119" t="e">
        <f t="shared" si="3"/>
        <v>#DIV/0!</v>
      </c>
    </row>
    <row r="42" spans="1:8" ht="15" hidden="1" customHeight="1" x14ac:dyDescent="0.2">
      <c r="A42" s="13"/>
      <c r="B42" s="13"/>
      <c r="C42" s="13">
        <v>4216</v>
      </c>
      <c r="D42" s="13" t="s">
        <v>80</v>
      </c>
      <c r="E42" s="58"/>
      <c r="F42" s="199"/>
      <c r="G42" s="120">
        <v>0</v>
      </c>
      <c r="H42" s="119" t="e">
        <f t="shared" si="3"/>
        <v>#DIV/0!</v>
      </c>
    </row>
    <row r="43" spans="1:8" ht="15" hidden="1" customHeight="1" x14ac:dyDescent="0.2">
      <c r="A43" s="13"/>
      <c r="B43" s="13"/>
      <c r="C43" s="13">
        <v>4152</v>
      </c>
      <c r="D43" s="32" t="s">
        <v>94</v>
      </c>
      <c r="E43" s="58"/>
      <c r="F43" s="199"/>
      <c r="G43" s="120">
        <v>0</v>
      </c>
      <c r="H43" s="119" t="e">
        <f t="shared" si="3"/>
        <v>#DIV/0!</v>
      </c>
    </row>
    <row r="44" spans="1:8" ht="15" hidden="1" customHeight="1" x14ac:dyDescent="0.2">
      <c r="A44" s="12">
        <v>617</v>
      </c>
      <c r="B44" s="13"/>
      <c r="C44" s="13">
        <v>4222</v>
      </c>
      <c r="D44" s="13" t="s">
        <v>79</v>
      </c>
      <c r="E44" s="58"/>
      <c r="F44" s="199"/>
      <c r="G44" s="120">
        <v>0</v>
      </c>
      <c r="H44" s="119" t="e">
        <f t="shared" si="3"/>
        <v>#DIV/0!</v>
      </c>
    </row>
    <row r="45" spans="1:8" ht="15" hidden="1" customHeight="1" x14ac:dyDescent="0.2">
      <c r="A45" s="12"/>
      <c r="B45" s="13">
        <v>3341</v>
      </c>
      <c r="C45" s="13">
        <v>2111</v>
      </c>
      <c r="D45" s="13" t="s">
        <v>78</v>
      </c>
      <c r="E45" s="58"/>
      <c r="F45" s="199"/>
      <c r="G45" s="120">
        <v>0</v>
      </c>
      <c r="H45" s="119" t="e">
        <f t="shared" si="3"/>
        <v>#DIV/0!</v>
      </c>
    </row>
    <row r="46" spans="1:8" ht="15.75" hidden="1" x14ac:dyDescent="0.25">
      <c r="A46" s="47"/>
      <c r="B46" s="30"/>
      <c r="C46" s="49">
        <v>4122</v>
      </c>
      <c r="D46" s="35" t="s">
        <v>355</v>
      </c>
      <c r="E46" s="58">
        <v>0</v>
      </c>
      <c r="F46" s="199">
        <v>0</v>
      </c>
      <c r="G46" s="120">
        <v>0</v>
      </c>
      <c r="H46" s="119" t="e">
        <f t="shared" si="3"/>
        <v>#DIV/0!</v>
      </c>
    </row>
    <row r="47" spans="1:8" ht="15.75" hidden="1" x14ac:dyDescent="0.25">
      <c r="A47" s="47"/>
      <c r="B47" s="30"/>
      <c r="C47" s="49">
        <v>4122</v>
      </c>
      <c r="D47" s="35" t="s">
        <v>354</v>
      </c>
      <c r="E47" s="58">
        <v>0</v>
      </c>
      <c r="F47" s="199">
        <v>0</v>
      </c>
      <c r="G47" s="120">
        <v>0</v>
      </c>
      <c r="H47" s="119" t="e">
        <f t="shared" si="3"/>
        <v>#DIV/0!</v>
      </c>
    </row>
    <row r="48" spans="1:8" ht="15.75" hidden="1" x14ac:dyDescent="0.25">
      <c r="A48" s="47"/>
      <c r="B48" s="30"/>
      <c r="C48" s="49">
        <v>4122</v>
      </c>
      <c r="D48" s="35" t="s">
        <v>356</v>
      </c>
      <c r="E48" s="58">
        <v>0</v>
      </c>
      <c r="F48" s="199">
        <v>0</v>
      </c>
      <c r="G48" s="120">
        <v>0</v>
      </c>
      <c r="H48" s="119" t="e">
        <f t="shared" si="3"/>
        <v>#DIV/0!</v>
      </c>
    </row>
    <row r="49" spans="1:8" hidden="1" x14ac:dyDescent="0.2">
      <c r="A49" s="46"/>
      <c r="B49" s="45">
        <v>3699</v>
      </c>
      <c r="C49" s="43">
        <v>2111</v>
      </c>
      <c r="D49" s="42" t="s">
        <v>359</v>
      </c>
      <c r="E49" s="58">
        <v>0</v>
      </c>
      <c r="F49" s="199">
        <v>0</v>
      </c>
      <c r="G49" s="120">
        <v>0</v>
      </c>
      <c r="H49" s="119" t="e">
        <f t="shared" si="3"/>
        <v>#DIV/0!</v>
      </c>
    </row>
    <row r="50" spans="1:8" x14ac:dyDescent="0.2">
      <c r="A50" s="12"/>
      <c r="B50" s="13">
        <v>3349</v>
      </c>
      <c r="C50" s="13">
        <v>2111</v>
      </c>
      <c r="D50" s="13" t="s">
        <v>208</v>
      </c>
      <c r="E50" s="58">
        <v>1000</v>
      </c>
      <c r="F50" s="199">
        <v>1000</v>
      </c>
      <c r="G50" s="120">
        <v>181.9</v>
      </c>
      <c r="H50" s="119">
        <f t="shared" si="3"/>
        <v>18.190000000000001</v>
      </c>
    </row>
    <row r="51" spans="1:8" ht="15" hidden="1" customHeight="1" x14ac:dyDescent="0.2">
      <c r="A51" s="12"/>
      <c r="B51" s="13">
        <v>5512</v>
      </c>
      <c r="C51" s="13">
        <v>2111</v>
      </c>
      <c r="D51" s="13" t="s">
        <v>77</v>
      </c>
      <c r="E51" s="58"/>
      <c r="F51" s="199"/>
      <c r="G51" s="120">
        <v>0</v>
      </c>
      <c r="H51" s="119" t="e">
        <f t="shared" si="3"/>
        <v>#DIV/0!</v>
      </c>
    </row>
    <row r="52" spans="1:8" ht="15" hidden="1" customHeight="1" x14ac:dyDescent="0.2">
      <c r="A52" s="12"/>
      <c r="B52" s="13">
        <v>5512</v>
      </c>
      <c r="C52" s="13">
        <v>2322</v>
      </c>
      <c r="D52" s="13" t="s">
        <v>76</v>
      </c>
      <c r="E52" s="58"/>
      <c r="F52" s="199"/>
      <c r="G52" s="120">
        <v>0</v>
      </c>
      <c r="H52" s="119" t="e">
        <f t="shared" si="3"/>
        <v>#DIV/0!</v>
      </c>
    </row>
    <row r="53" spans="1:8" ht="15" hidden="1" customHeight="1" x14ac:dyDescent="0.2">
      <c r="A53" s="12"/>
      <c r="B53" s="13">
        <v>5512</v>
      </c>
      <c r="C53" s="13">
        <v>2324</v>
      </c>
      <c r="D53" s="13" t="s">
        <v>209</v>
      </c>
      <c r="E53" s="58"/>
      <c r="F53" s="199"/>
      <c r="G53" s="120">
        <v>0</v>
      </c>
      <c r="H53" s="119" t="e">
        <f t="shared" si="3"/>
        <v>#DIV/0!</v>
      </c>
    </row>
    <row r="54" spans="1:8" ht="15" hidden="1" customHeight="1" x14ac:dyDescent="0.2">
      <c r="A54" s="12"/>
      <c r="B54" s="13">
        <v>5512</v>
      </c>
      <c r="C54" s="13">
        <v>3113</v>
      </c>
      <c r="D54" s="13" t="s">
        <v>210</v>
      </c>
      <c r="E54" s="58"/>
      <c r="F54" s="199"/>
      <c r="G54" s="120">
        <v>0</v>
      </c>
      <c r="H54" s="119" t="e">
        <f t="shared" si="3"/>
        <v>#DIV/0!</v>
      </c>
    </row>
    <row r="55" spans="1:8" ht="15" hidden="1" customHeight="1" x14ac:dyDescent="0.2">
      <c r="A55" s="12"/>
      <c r="B55" s="13">
        <v>5512</v>
      </c>
      <c r="C55" s="13">
        <v>3122</v>
      </c>
      <c r="D55" s="13" t="s">
        <v>75</v>
      </c>
      <c r="E55" s="58"/>
      <c r="F55" s="199"/>
      <c r="G55" s="120">
        <v>0</v>
      </c>
      <c r="H55" s="119" t="e">
        <f t="shared" si="3"/>
        <v>#DIV/0!</v>
      </c>
    </row>
    <row r="56" spans="1:8" hidden="1" x14ac:dyDescent="0.2">
      <c r="A56" s="44"/>
      <c r="B56" s="43">
        <v>3599</v>
      </c>
      <c r="C56" s="13">
        <v>2321</v>
      </c>
      <c r="D56" s="13" t="s">
        <v>363</v>
      </c>
      <c r="E56" s="58">
        <v>0</v>
      </c>
      <c r="F56" s="199">
        <v>0</v>
      </c>
      <c r="G56" s="120">
        <v>0</v>
      </c>
      <c r="H56" s="119" t="e">
        <f t="shared" si="3"/>
        <v>#DIV/0!</v>
      </c>
    </row>
    <row r="57" spans="1:8" x14ac:dyDescent="0.2">
      <c r="A57" s="12"/>
      <c r="B57" s="13">
        <v>6171</v>
      </c>
      <c r="C57" s="13">
        <v>2111</v>
      </c>
      <c r="D57" s="13" t="s">
        <v>227</v>
      </c>
      <c r="E57" s="58">
        <v>152</v>
      </c>
      <c r="F57" s="199">
        <v>152</v>
      </c>
      <c r="G57" s="120">
        <v>36.200000000000003</v>
      </c>
      <c r="H57" s="119">
        <f t="shared" si="3"/>
        <v>23.815789473684212</v>
      </c>
    </row>
    <row r="58" spans="1:8" x14ac:dyDescent="0.2">
      <c r="A58" s="12"/>
      <c r="B58" s="13">
        <v>6171</v>
      </c>
      <c r="C58" s="13">
        <v>2132</v>
      </c>
      <c r="D58" s="13" t="s">
        <v>225</v>
      </c>
      <c r="E58" s="58">
        <v>87</v>
      </c>
      <c r="F58" s="199">
        <v>87</v>
      </c>
      <c r="G58" s="120">
        <v>0</v>
      </c>
      <c r="H58" s="119">
        <f t="shared" si="3"/>
        <v>0</v>
      </c>
    </row>
    <row r="59" spans="1:8" ht="15" hidden="1" customHeight="1" x14ac:dyDescent="0.2">
      <c r="A59" s="12"/>
      <c r="B59" s="13">
        <v>6171</v>
      </c>
      <c r="C59" s="13">
        <v>2212</v>
      </c>
      <c r="D59" s="13" t="s">
        <v>211</v>
      </c>
      <c r="E59" s="58"/>
      <c r="F59" s="199"/>
      <c r="G59" s="120">
        <v>0</v>
      </c>
      <c r="H59" s="119" t="e">
        <f t="shared" si="3"/>
        <v>#DIV/0!</v>
      </c>
    </row>
    <row r="60" spans="1:8" ht="15" hidden="1" customHeight="1" x14ac:dyDescent="0.2">
      <c r="A60" s="12"/>
      <c r="B60" s="13">
        <v>6171</v>
      </c>
      <c r="C60" s="13">
        <v>2133</v>
      </c>
      <c r="D60" s="13" t="s">
        <v>74</v>
      </c>
      <c r="E60" s="58"/>
      <c r="F60" s="199"/>
      <c r="G60" s="120">
        <v>0</v>
      </c>
      <c r="H60" s="119" t="e">
        <f t="shared" si="3"/>
        <v>#DIV/0!</v>
      </c>
    </row>
    <row r="61" spans="1:8" ht="15" hidden="1" customHeight="1" x14ac:dyDescent="0.2">
      <c r="A61" s="12"/>
      <c r="B61" s="13">
        <v>6171</v>
      </c>
      <c r="C61" s="13">
        <v>2310</v>
      </c>
      <c r="D61" s="13" t="s">
        <v>73</v>
      </c>
      <c r="E61" s="58"/>
      <c r="F61" s="199"/>
      <c r="G61" s="120">
        <v>0</v>
      </c>
      <c r="H61" s="119" t="e">
        <f t="shared" si="3"/>
        <v>#DIV/0!</v>
      </c>
    </row>
    <row r="62" spans="1:8" ht="15" hidden="1" customHeight="1" x14ac:dyDescent="0.2">
      <c r="A62" s="12"/>
      <c r="B62" s="13">
        <v>6171</v>
      </c>
      <c r="C62" s="13">
        <v>2322</v>
      </c>
      <c r="D62" s="13" t="s">
        <v>212</v>
      </c>
      <c r="E62" s="58"/>
      <c r="F62" s="199"/>
      <c r="G62" s="120">
        <v>0</v>
      </c>
      <c r="H62" s="119" t="e">
        <f t="shared" si="3"/>
        <v>#DIV/0!</v>
      </c>
    </row>
    <row r="63" spans="1:8" x14ac:dyDescent="0.2">
      <c r="A63" s="12"/>
      <c r="B63" s="13">
        <v>6171</v>
      </c>
      <c r="C63" s="13">
        <v>2324</v>
      </c>
      <c r="D63" s="13" t="s">
        <v>226</v>
      </c>
      <c r="E63" s="58">
        <v>0</v>
      </c>
      <c r="F63" s="199">
        <v>0</v>
      </c>
      <c r="G63" s="120">
        <v>97.3</v>
      </c>
      <c r="H63" s="119" t="e">
        <f t="shared" si="3"/>
        <v>#DIV/0!</v>
      </c>
    </row>
    <row r="64" spans="1:8" ht="15" hidden="1" customHeight="1" x14ac:dyDescent="0.2">
      <c r="A64" s="12"/>
      <c r="B64" s="13">
        <v>6171</v>
      </c>
      <c r="C64" s="13">
        <v>2329</v>
      </c>
      <c r="D64" s="13" t="s">
        <v>72</v>
      </c>
      <c r="E64" s="58"/>
      <c r="F64" s="199"/>
      <c r="G64" s="120">
        <v>0</v>
      </c>
      <c r="H64" s="119" t="e">
        <f t="shared" si="3"/>
        <v>#DIV/0!</v>
      </c>
    </row>
    <row r="65" spans="1:8" ht="15" hidden="1" customHeight="1" x14ac:dyDescent="0.2">
      <c r="A65" s="12"/>
      <c r="B65" s="13">
        <v>6409</v>
      </c>
      <c r="C65" s="13">
        <v>2328</v>
      </c>
      <c r="D65" s="13" t="s">
        <v>71</v>
      </c>
      <c r="E65" s="58"/>
      <c r="F65" s="199"/>
      <c r="G65" s="120">
        <v>0</v>
      </c>
      <c r="H65" s="119" t="e">
        <f t="shared" si="3"/>
        <v>#DIV/0!</v>
      </c>
    </row>
    <row r="66" spans="1:8" hidden="1" x14ac:dyDescent="0.2">
      <c r="A66" s="12"/>
      <c r="B66" s="13">
        <v>6171</v>
      </c>
      <c r="C66" s="13">
        <v>2329</v>
      </c>
      <c r="D66" s="13" t="s">
        <v>324</v>
      </c>
      <c r="E66" s="58">
        <v>0</v>
      </c>
      <c r="F66" s="199">
        <v>0</v>
      </c>
      <c r="G66" s="120">
        <v>0</v>
      </c>
      <c r="H66" s="119" t="e">
        <f t="shared" si="3"/>
        <v>#DIV/0!</v>
      </c>
    </row>
    <row r="67" spans="1:8" x14ac:dyDescent="0.2">
      <c r="A67" s="12"/>
      <c r="B67" s="13">
        <v>6171</v>
      </c>
      <c r="C67" s="13">
        <v>3113</v>
      </c>
      <c r="D67" s="13" t="s">
        <v>343</v>
      </c>
      <c r="E67" s="58">
        <v>0</v>
      </c>
      <c r="F67" s="199">
        <v>0</v>
      </c>
      <c r="G67" s="120">
        <v>34.200000000000003</v>
      </c>
      <c r="H67" s="119" t="e">
        <f t="shared" si="3"/>
        <v>#DIV/0!</v>
      </c>
    </row>
    <row r="68" spans="1:8" hidden="1" x14ac:dyDescent="0.2">
      <c r="A68" s="12"/>
      <c r="B68" s="13">
        <v>6330</v>
      </c>
      <c r="C68" s="13">
        <v>4132</v>
      </c>
      <c r="D68" s="13" t="s">
        <v>33</v>
      </c>
      <c r="E68" s="58">
        <v>0</v>
      </c>
      <c r="F68" s="199">
        <v>0</v>
      </c>
      <c r="G68" s="120">
        <v>0</v>
      </c>
      <c r="H68" s="119" t="e">
        <f t="shared" si="3"/>
        <v>#DIV/0!</v>
      </c>
    </row>
    <row r="69" spans="1:8" ht="17.25" customHeight="1" x14ac:dyDescent="0.2">
      <c r="A69" s="12"/>
      <c r="B69" s="13">
        <v>6409</v>
      </c>
      <c r="C69" s="13">
        <v>2328</v>
      </c>
      <c r="D69" s="13" t="s">
        <v>318</v>
      </c>
      <c r="E69" s="58">
        <v>0</v>
      </c>
      <c r="F69" s="199">
        <v>0</v>
      </c>
      <c r="G69" s="267">
        <v>6.8</v>
      </c>
      <c r="H69" s="119" t="e">
        <f t="shared" si="3"/>
        <v>#DIV/0!</v>
      </c>
    </row>
    <row r="70" spans="1:8" ht="15.75" thickBot="1" x14ac:dyDescent="0.25">
      <c r="A70" s="10"/>
      <c r="B70" s="11"/>
      <c r="C70" s="11"/>
      <c r="D70" s="11"/>
      <c r="E70" s="240"/>
      <c r="F70" s="210"/>
      <c r="G70" s="225"/>
      <c r="H70" s="128"/>
    </row>
    <row r="71" spans="1:8" s="6" customFormat="1" ht="21.75" customHeight="1" thickTop="1" thickBot="1" x14ac:dyDescent="0.3">
      <c r="A71" s="259"/>
      <c r="B71" s="41"/>
      <c r="C71" s="41"/>
      <c r="D71" s="40" t="s">
        <v>70</v>
      </c>
      <c r="E71" s="226">
        <f t="shared" ref="E71:F71" si="4">SUM(E20:E70)</f>
        <v>2968</v>
      </c>
      <c r="F71" s="226">
        <f t="shared" si="4"/>
        <v>5272.4</v>
      </c>
      <c r="G71" s="226">
        <f t="shared" ref="G71" si="5">SUM(G20:G70)</f>
        <v>4395.7</v>
      </c>
      <c r="H71" s="119">
        <f t="shared" ref="H71" si="6">(G71/F71)*100</f>
        <v>83.37189894545179</v>
      </c>
    </row>
    <row r="72" spans="1:8" ht="15" customHeight="1" x14ac:dyDescent="0.25">
      <c r="A72" s="7"/>
      <c r="B72" s="7"/>
      <c r="C72" s="7"/>
      <c r="D72" s="8"/>
      <c r="E72" s="103"/>
      <c r="F72" s="103"/>
    </row>
    <row r="73" spans="1:8" ht="12.75" hidden="1" customHeight="1" x14ac:dyDescent="0.25">
      <c r="A73" s="7"/>
      <c r="B73" s="7"/>
      <c r="C73" s="7"/>
      <c r="D73" s="8"/>
      <c r="E73" s="103"/>
      <c r="F73" s="103"/>
    </row>
    <row r="74" spans="1:8" ht="29.25" customHeight="1" thickBot="1" x14ac:dyDescent="0.3">
      <c r="A74" s="7"/>
      <c r="B74" s="7"/>
      <c r="C74" s="7"/>
      <c r="D74" s="8"/>
      <c r="E74" s="103"/>
      <c r="F74" s="103"/>
    </row>
    <row r="75" spans="1:8" ht="15.75" x14ac:dyDescent="0.25">
      <c r="A75" s="24" t="s">
        <v>15</v>
      </c>
      <c r="B75" s="24" t="s">
        <v>14</v>
      </c>
      <c r="C75" s="24" t="s">
        <v>13</v>
      </c>
      <c r="D75" s="23" t="s">
        <v>12</v>
      </c>
      <c r="E75" s="22" t="s">
        <v>11</v>
      </c>
      <c r="F75" s="22" t="s">
        <v>11</v>
      </c>
      <c r="G75" s="22" t="s">
        <v>0</v>
      </c>
      <c r="H75" s="121" t="s">
        <v>386</v>
      </c>
    </row>
    <row r="76" spans="1:8" ht="15.75" customHeight="1" thickBot="1" x14ac:dyDescent="0.3">
      <c r="A76" s="21"/>
      <c r="B76" s="21"/>
      <c r="C76" s="21"/>
      <c r="D76" s="20"/>
      <c r="E76" s="207" t="s">
        <v>10</v>
      </c>
      <c r="F76" s="209" t="s">
        <v>9</v>
      </c>
      <c r="G76" s="207" t="s">
        <v>388</v>
      </c>
      <c r="H76" s="132" t="s">
        <v>387</v>
      </c>
    </row>
    <row r="77" spans="1:8" ht="16.5" customHeight="1" thickTop="1" x14ac:dyDescent="0.25">
      <c r="A77" s="30">
        <v>50</v>
      </c>
      <c r="B77" s="30"/>
      <c r="C77" s="30"/>
      <c r="D77" s="29" t="s">
        <v>384</v>
      </c>
      <c r="E77" s="57"/>
      <c r="F77" s="212"/>
      <c r="G77" s="227"/>
      <c r="H77" s="136"/>
    </row>
    <row r="78" spans="1:8" ht="16.5" customHeight="1" x14ac:dyDescent="0.25">
      <c r="A78" s="39"/>
      <c r="B78" s="30"/>
      <c r="C78" s="30"/>
      <c r="D78" s="29"/>
      <c r="E78" s="57"/>
      <c r="F78" s="213"/>
      <c r="G78" s="224"/>
      <c r="H78" s="124"/>
    </row>
    <row r="79" spans="1:8" x14ac:dyDescent="0.2">
      <c r="A79" s="12"/>
      <c r="B79" s="13"/>
      <c r="C79" s="13">
        <v>1353</v>
      </c>
      <c r="D79" s="13" t="s">
        <v>59</v>
      </c>
      <c r="E79" s="58">
        <v>600</v>
      </c>
      <c r="F79" s="199">
        <v>600</v>
      </c>
      <c r="G79" s="120">
        <v>150.19999999999999</v>
      </c>
      <c r="H79" s="119">
        <f t="shared" ref="H79:H101" si="7">(G79/F79)*100</f>
        <v>25.033333333333331</v>
      </c>
    </row>
    <row r="80" spans="1:8" x14ac:dyDescent="0.2">
      <c r="A80" s="13"/>
      <c r="B80" s="13"/>
      <c r="C80" s="13">
        <v>1359</v>
      </c>
      <c r="D80" s="13" t="s">
        <v>58</v>
      </c>
      <c r="E80" s="58">
        <v>0</v>
      </c>
      <c r="F80" s="199">
        <v>0</v>
      </c>
      <c r="G80" s="120">
        <v>34</v>
      </c>
      <c r="H80" s="119" t="e">
        <f t="shared" si="7"/>
        <v>#DIV/0!</v>
      </c>
    </row>
    <row r="81" spans="1:8" x14ac:dyDescent="0.2">
      <c r="A81" s="13"/>
      <c r="B81" s="13"/>
      <c r="C81" s="13">
        <v>1361</v>
      </c>
      <c r="D81" s="13" t="s">
        <v>30</v>
      </c>
      <c r="E81" s="58">
        <v>8200</v>
      </c>
      <c r="F81" s="199">
        <v>8200</v>
      </c>
      <c r="G81" s="120">
        <v>2177.1999999999998</v>
      </c>
      <c r="H81" s="119">
        <f t="shared" si="7"/>
        <v>26.551219512195118</v>
      </c>
    </row>
    <row r="82" spans="1:8" x14ac:dyDescent="0.2">
      <c r="A82" s="13"/>
      <c r="B82" s="13"/>
      <c r="C82" s="13">
        <v>4121</v>
      </c>
      <c r="D82" s="13" t="s">
        <v>57</v>
      </c>
      <c r="E82" s="58">
        <v>384</v>
      </c>
      <c r="F82" s="199">
        <v>384</v>
      </c>
      <c r="G82" s="120">
        <v>84</v>
      </c>
      <c r="H82" s="119">
        <f t="shared" si="7"/>
        <v>21.875</v>
      </c>
    </row>
    <row r="83" spans="1:8" x14ac:dyDescent="0.2">
      <c r="A83" s="12"/>
      <c r="B83" s="13">
        <v>2169</v>
      </c>
      <c r="C83" s="13">
        <v>2212</v>
      </c>
      <c r="D83" s="13" t="s">
        <v>326</v>
      </c>
      <c r="E83" s="58">
        <v>150</v>
      </c>
      <c r="F83" s="199">
        <v>150</v>
      </c>
      <c r="G83" s="120">
        <v>61.6</v>
      </c>
      <c r="H83" s="119">
        <f t="shared" si="7"/>
        <v>41.06666666666667</v>
      </c>
    </row>
    <row r="84" spans="1:8" hidden="1" x14ac:dyDescent="0.2">
      <c r="A84" s="12">
        <v>13013</v>
      </c>
      <c r="B84" s="13">
        <v>2219</v>
      </c>
      <c r="C84" s="13">
        <v>2212</v>
      </c>
      <c r="D84" s="13" t="s">
        <v>341</v>
      </c>
      <c r="E84" s="58">
        <v>0</v>
      </c>
      <c r="F84" s="199">
        <v>0</v>
      </c>
      <c r="G84" s="120">
        <v>0</v>
      </c>
      <c r="H84" s="119" t="e">
        <f t="shared" si="7"/>
        <v>#DIV/0!</v>
      </c>
    </row>
    <row r="85" spans="1:8" hidden="1" x14ac:dyDescent="0.2">
      <c r="A85" s="12">
        <v>13015</v>
      </c>
      <c r="B85" s="13">
        <v>2169</v>
      </c>
      <c r="C85" s="13">
        <v>2324</v>
      </c>
      <c r="D85" s="13" t="s">
        <v>327</v>
      </c>
      <c r="E85" s="58">
        <v>0</v>
      </c>
      <c r="F85" s="199">
        <v>0</v>
      </c>
      <c r="G85" s="120">
        <v>0</v>
      </c>
      <c r="H85" s="119" t="e">
        <f t="shared" si="7"/>
        <v>#DIV/0!</v>
      </c>
    </row>
    <row r="86" spans="1:8" hidden="1" x14ac:dyDescent="0.2">
      <c r="A86" s="13"/>
      <c r="B86" s="13">
        <v>2219</v>
      </c>
      <c r="C86" s="13">
        <v>2324</v>
      </c>
      <c r="D86" s="13" t="s">
        <v>220</v>
      </c>
      <c r="E86" s="58">
        <v>0</v>
      </c>
      <c r="F86" s="199">
        <v>0</v>
      </c>
      <c r="G86" s="120">
        <v>0</v>
      </c>
      <c r="H86" s="119" t="e">
        <f t="shared" si="7"/>
        <v>#DIV/0!</v>
      </c>
    </row>
    <row r="87" spans="1:8" hidden="1" x14ac:dyDescent="0.2">
      <c r="A87" s="13"/>
      <c r="B87" s="13">
        <v>2229</v>
      </c>
      <c r="C87" s="13">
        <v>2212</v>
      </c>
      <c r="D87" s="13" t="s">
        <v>328</v>
      </c>
      <c r="E87" s="58">
        <v>0</v>
      </c>
      <c r="F87" s="199">
        <v>0</v>
      </c>
      <c r="G87" s="120">
        <v>0</v>
      </c>
      <c r="H87" s="119" t="e">
        <f t="shared" si="7"/>
        <v>#DIV/0!</v>
      </c>
    </row>
    <row r="88" spans="1:8" hidden="1" x14ac:dyDescent="0.2">
      <c r="A88" s="12"/>
      <c r="B88" s="13">
        <v>2229</v>
      </c>
      <c r="C88" s="13">
        <v>2324</v>
      </c>
      <c r="D88" s="13" t="s">
        <v>93</v>
      </c>
      <c r="E88" s="58">
        <v>0</v>
      </c>
      <c r="F88" s="199">
        <v>0</v>
      </c>
      <c r="G88" s="120">
        <v>0</v>
      </c>
      <c r="H88" s="119" t="e">
        <f t="shared" si="7"/>
        <v>#DIV/0!</v>
      </c>
    </row>
    <row r="89" spans="1:8" x14ac:dyDescent="0.2">
      <c r="A89" s="13"/>
      <c r="B89" s="13">
        <v>2299</v>
      </c>
      <c r="C89" s="13">
        <v>2212</v>
      </c>
      <c r="D89" s="13" t="s">
        <v>221</v>
      </c>
      <c r="E89" s="58">
        <v>22000</v>
      </c>
      <c r="F89" s="199">
        <v>22000</v>
      </c>
      <c r="G89" s="120">
        <v>4961.7</v>
      </c>
      <c r="H89" s="119">
        <f t="shared" si="7"/>
        <v>22.553181818181816</v>
      </c>
    </row>
    <row r="90" spans="1:8" x14ac:dyDescent="0.2">
      <c r="A90" s="12"/>
      <c r="B90" s="13">
        <v>3599</v>
      </c>
      <c r="C90" s="13">
        <v>2324</v>
      </c>
      <c r="D90" s="13" t="s">
        <v>214</v>
      </c>
      <c r="E90" s="58">
        <v>5</v>
      </c>
      <c r="F90" s="199">
        <v>5</v>
      </c>
      <c r="G90" s="120">
        <v>0</v>
      </c>
      <c r="H90" s="119">
        <f t="shared" si="7"/>
        <v>0</v>
      </c>
    </row>
    <row r="91" spans="1:8" x14ac:dyDescent="0.2">
      <c r="A91" s="13"/>
      <c r="B91" s="13">
        <v>4171</v>
      </c>
      <c r="C91" s="13">
        <v>2229</v>
      </c>
      <c r="D91" s="13" t="s">
        <v>66</v>
      </c>
      <c r="E91" s="58">
        <v>25</v>
      </c>
      <c r="F91" s="199">
        <v>25</v>
      </c>
      <c r="G91" s="120">
        <v>0.8</v>
      </c>
      <c r="H91" s="119">
        <f t="shared" si="7"/>
        <v>3.2</v>
      </c>
    </row>
    <row r="92" spans="1:8" x14ac:dyDescent="0.2">
      <c r="A92" s="13"/>
      <c r="B92" s="13">
        <v>4379</v>
      </c>
      <c r="C92" s="13">
        <v>2212</v>
      </c>
      <c r="D92" s="33" t="s">
        <v>65</v>
      </c>
      <c r="E92" s="58">
        <v>2</v>
      </c>
      <c r="F92" s="199">
        <v>2</v>
      </c>
      <c r="G92" s="120">
        <v>0.2</v>
      </c>
      <c r="H92" s="119">
        <f t="shared" si="7"/>
        <v>10</v>
      </c>
    </row>
    <row r="93" spans="1:8" x14ac:dyDescent="0.2">
      <c r="A93" s="13"/>
      <c r="B93" s="13">
        <v>5512</v>
      </c>
      <c r="C93" s="13">
        <v>2324</v>
      </c>
      <c r="D93" s="13" t="s">
        <v>427</v>
      </c>
      <c r="E93" s="58">
        <v>0</v>
      </c>
      <c r="F93" s="199">
        <v>0</v>
      </c>
      <c r="G93" s="120">
        <v>1</v>
      </c>
      <c r="H93" s="119" t="e">
        <f t="shared" si="7"/>
        <v>#DIV/0!</v>
      </c>
    </row>
    <row r="94" spans="1:8" x14ac:dyDescent="0.2">
      <c r="A94" s="13"/>
      <c r="B94" s="13">
        <v>6171</v>
      </c>
      <c r="C94" s="13">
        <v>2324</v>
      </c>
      <c r="D94" s="13" t="s">
        <v>224</v>
      </c>
      <c r="E94" s="58">
        <v>322</v>
      </c>
      <c r="F94" s="199">
        <v>322</v>
      </c>
      <c r="G94" s="120">
        <v>67.900000000000006</v>
      </c>
      <c r="H94" s="119">
        <f t="shared" si="7"/>
        <v>21.086956521739133</v>
      </c>
    </row>
    <row r="95" spans="1:8" hidden="1" x14ac:dyDescent="0.2">
      <c r="A95" s="13"/>
      <c r="B95" s="13">
        <v>6171</v>
      </c>
      <c r="C95" s="13">
        <v>2329</v>
      </c>
      <c r="D95" s="13" t="s">
        <v>222</v>
      </c>
      <c r="E95" s="58"/>
      <c r="F95" s="199"/>
      <c r="G95" s="120">
        <v>0</v>
      </c>
      <c r="H95" s="119" t="e">
        <f t="shared" si="7"/>
        <v>#DIV/0!</v>
      </c>
    </row>
    <row r="96" spans="1:8" ht="18" hidden="1" customHeight="1" x14ac:dyDescent="0.2">
      <c r="A96" s="13"/>
      <c r="B96" s="13"/>
      <c r="C96" s="13">
        <v>4116</v>
      </c>
      <c r="D96" s="13" t="s">
        <v>344</v>
      </c>
      <c r="E96" s="58">
        <v>0</v>
      </c>
      <c r="F96" s="199">
        <v>0</v>
      </c>
      <c r="G96" s="120">
        <v>0</v>
      </c>
      <c r="H96" s="119" t="e">
        <f t="shared" si="7"/>
        <v>#DIV/0!</v>
      </c>
    </row>
    <row r="97" spans="1:8" ht="25.5" hidden="1" customHeight="1" x14ac:dyDescent="0.2">
      <c r="A97" s="13"/>
      <c r="B97" s="13"/>
      <c r="C97" s="13">
        <v>4116</v>
      </c>
      <c r="D97" s="13" t="s">
        <v>376</v>
      </c>
      <c r="E97" s="58">
        <v>0</v>
      </c>
      <c r="F97" s="199">
        <v>0</v>
      </c>
      <c r="G97" s="120">
        <v>0</v>
      </c>
      <c r="H97" s="119" t="e">
        <f t="shared" si="7"/>
        <v>#DIV/0!</v>
      </c>
    </row>
    <row r="98" spans="1:8" hidden="1" x14ac:dyDescent="0.2">
      <c r="A98" s="33"/>
      <c r="B98" s="13"/>
      <c r="C98" s="13">
        <v>4116</v>
      </c>
      <c r="D98" s="13" t="s">
        <v>377</v>
      </c>
      <c r="E98" s="58">
        <v>0</v>
      </c>
      <c r="F98" s="199">
        <v>0</v>
      </c>
      <c r="G98" s="120">
        <v>0</v>
      </c>
      <c r="H98" s="119" t="e">
        <f t="shared" si="7"/>
        <v>#DIV/0!</v>
      </c>
    </row>
    <row r="99" spans="1:8" x14ac:dyDescent="0.2">
      <c r="A99" s="13"/>
      <c r="B99" s="13">
        <v>6330</v>
      </c>
      <c r="C99" s="13">
        <v>4132</v>
      </c>
      <c r="D99" s="13" t="s">
        <v>33</v>
      </c>
      <c r="E99" s="58">
        <v>0</v>
      </c>
      <c r="F99" s="199">
        <v>0</v>
      </c>
      <c r="G99" s="120">
        <v>93.9</v>
      </c>
      <c r="H99" s="119" t="e">
        <f t="shared" si="7"/>
        <v>#DIV/0!</v>
      </c>
    </row>
    <row r="100" spans="1:8" ht="15.75" thickBot="1" x14ac:dyDescent="0.25">
      <c r="A100" s="13"/>
      <c r="B100" s="13">
        <v>6409</v>
      </c>
      <c r="C100" s="13">
        <v>2329</v>
      </c>
      <c r="D100" s="13" t="s">
        <v>20</v>
      </c>
      <c r="E100" s="58">
        <v>0</v>
      </c>
      <c r="F100" s="199">
        <v>0</v>
      </c>
      <c r="G100" s="120">
        <v>25</v>
      </c>
      <c r="H100" s="119" t="e">
        <f t="shared" si="7"/>
        <v>#DIV/0!</v>
      </c>
    </row>
    <row r="101" spans="1:8" s="6" customFormat="1" ht="21.75" customHeight="1" thickTop="1" thickBot="1" x14ac:dyDescent="0.3">
      <c r="A101" s="9"/>
      <c r="B101" s="41"/>
      <c r="C101" s="41"/>
      <c r="D101" s="40" t="s">
        <v>63</v>
      </c>
      <c r="E101" s="95">
        <f t="shared" ref="E101:G101" si="8">SUM(E79:E100)</f>
        <v>31688</v>
      </c>
      <c r="F101" s="202">
        <f t="shared" si="8"/>
        <v>31688</v>
      </c>
      <c r="G101" s="226">
        <f t="shared" si="8"/>
        <v>7657.4999999999982</v>
      </c>
      <c r="H101" s="119">
        <f t="shared" si="7"/>
        <v>24.165299166877048</v>
      </c>
    </row>
    <row r="102" spans="1:8" s="135" customFormat="1" ht="21.75" customHeight="1" x14ac:dyDescent="0.25">
      <c r="D102" s="133"/>
      <c r="E102" s="103"/>
      <c r="F102" s="103"/>
      <c r="G102" s="134"/>
      <c r="H102" s="61"/>
    </row>
    <row r="103" spans="1:8" s="135" customFormat="1" ht="21.75" customHeight="1" thickBot="1" x14ac:dyDescent="0.3">
      <c r="D103" s="133"/>
      <c r="E103" s="103"/>
      <c r="F103" s="103"/>
      <c r="G103" s="134"/>
      <c r="H103" s="61"/>
    </row>
    <row r="104" spans="1:8" ht="15.75" x14ac:dyDescent="0.25">
      <c r="A104" s="24" t="s">
        <v>15</v>
      </c>
      <c r="B104" s="24" t="s">
        <v>14</v>
      </c>
      <c r="C104" s="24" t="s">
        <v>13</v>
      </c>
      <c r="D104" s="23" t="s">
        <v>12</v>
      </c>
      <c r="E104" s="22" t="s">
        <v>11</v>
      </c>
      <c r="F104" s="22" t="s">
        <v>11</v>
      </c>
      <c r="G104" s="22" t="s">
        <v>0</v>
      </c>
      <c r="H104" s="121" t="s">
        <v>386</v>
      </c>
    </row>
    <row r="105" spans="1:8" ht="15.75" customHeight="1" thickBot="1" x14ac:dyDescent="0.3">
      <c r="A105" s="21"/>
      <c r="B105" s="21"/>
      <c r="C105" s="21"/>
      <c r="D105" s="20"/>
      <c r="E105" s="207" t="s">
        <v>10</v>
      </c>
      <c r="F105" s="209" t="s">
        <v>9</v>
      </c>
      <c r="G105" s="207" t="s">
        <v>388</v>
      </c>
      <c r="H105" s="132" t="s">
        <v>387</v>
      </c>
    </row>
    <row r="106" spans="1:8" ht="16.5" customHeight="1" thickTop="1" x14ac:dyDescent="0.25">
      <c r="A106" s="30">
        <v>90</v>
      </c>
      <c r="B106" s="30"/>
      <c r="C106" s="30"/>
      <c r="D106" s="29" t="s">
        <v>56</v>
      </c>
      <c r="E106" s="57"/>
      <c r="F106" s="212"/>
      <c r="G106" s="228"/>
      <c r="H106" s="140"/>
    </row>
    <row r="107" spans="1:8" hidden="1" x14ac:dyDescent="0.2">
      <c r="A107" s="13"/>
      <c r="B107" s="13"/>
      <c r="C107" s="13">
        <v>4116</v>
      </c>
      <c r="D107" s="13" t="s">
        <v>228</v>
      </c>
      <c r="E107" s="241">
        <v>0</v>
      </c>
      <c r="F107" s="214">
        <v>0</v>
      </c>
      <c r="G107" s="120">
        <v>0</v>
      </c>
      <c r="H107" s="119" t="e">
        <f>(#REF!/F107)*100</f>
        <v>#REF!</v>
      </c>
    </row>
    <row r="108" spans="1:8" hidden="1" x14ac:dyDescent="0.2">
      <c r="A108" s="13"/>
      <c r="B108" s="13"/>
      <c r="C108" s="13">
        <v>4116</v>
      </c>
      <c r="D108" s="13" t="s">
        <v>55</v>
      </c>
      <c r="E108" s="241">
        <v>0</v>
      </c>
      <c r="F108" s="214">
        <v>0</v>
      </c>
      <c r="G108" s="120">
        <v>0</v>
      </c>
      <c r="H108" s="119" t="e">
        <f>(#REF!/F108)*100</f>
        <v>#REF!</v>
      </c>
    </row>
    <row r="109" spans="1:8" hidden="1" x14ac:dyDescent="0.2">
      <c r="A109" s="12"/>
      <c r="B109" s="13"/>
      <c r="C109" s="13">
        <v>4116</v>
      </c>
      <c r="D109" s="13" t="s">
        <v>229</v>
      </c>
      <c r="E109" s="241">
        <v>0</v>
      </c>
      <c r="F109" s="214">
        <v>0</v>
      </c>
      <c r="G109" s="120">
        <v>0</v>
      </c>
      <c r="H109" s="119" t="e">
        <f>(#REF!/F109)*100</f>
        <v>#REF!</v>
      </c>
    </row>
    <row r="110" spans="1:8" x14ac:dyDescent="0.2">
      <c r="A110" s="12"/>
      <c r="B110" s="13"/>
      <c r="C110" s="13"/>
      <c r="D110" s="13"/>
      <c r="E110" s="241"/>
      <c r="F110" s="214"/>
      <c r="G110" s="120"/>
      <c r="H110" s="119"/>
    </row>
    <row r="111" spans="1:8" ht="15" customHeight="1" x14ac:dyDescent="0.2">
      <c r="A111" s="13">
        <v>14033</v>
      </c>
      <c r="B111" s="13"/>
      <c r="C111" s="13">
        <v>4116</v>
      </c>
      <c r="D111" s="13" t="s">
        <v>303</v>
      </c>
      <c r="E111" s="58">
        <v>760</v>
      </c>
      <c r="F111" s="199">
        <v>760</v>
      </c>
      <c r="G111" s="120">
        <v>0</v>
      </c>
      <c r="H111" s="119">
        <f t="shared" ref="H111:H131" si="9">(G111/F111)*100</f>
        <v>0</v>
      </c>
    </row>
    <row r="112" spans="1:8" ht="15" customHeight="1" x14ac:dyDescent="0.2">
      <c r="A112" s="13">
        <v>13013</v>
      </c>
      <c r="B112" s="13"/>
      <c r="C112" s="13">
        <v>4116</v>
      </c>
      <c r="D112" s="13" t="s">
        <v>331</v>
      </c>
      <c r="E112" s="58">
        <v>1648</v>
      </c>
      <c r="F112" s="199">
        <v>1648</v>
      </c>
      <c r="G112" s="120">
        <v>764.1</v>
      </c>
      <c r="H112" s="119">
        <f t="shared" si="9"/>
        <v>46.365291262135919</v>
      </c>
    </row>
    <row r="113" spans="1:8" ht="15" hidden="1" customHeight="1" x14ac:dyDescent="0.2">
      <c r="A113" s="12"/>
      <c r="B113" s="13"/>
      <c r="C113" s="13">
        <v>4116</v>
      </c>
      <c r="D113" s="13" t="s">
        <v>229</v>
      </c>
      <c r="E113" s="58">
        <v>0</v>
      </c>
      <c r="F113" s="199">
        <v>0</v>
      </c>
      <c r="G113" s="120">
        <v>0</v>
      </c>
      <c r="H113" s="119" t="e">
        <f t="shared" si="9"/>
        <v>#DIV/0!</v>
      </c>
    </row>
    <row r="114" spans="1:8" ht="15" customHeight="1" x14ac:dyDescent="0.2">
      <c r="A114" s="15"/>
      <c r="B114" s="15"/>
      <c r="C114" s="15">
        <v>4121</v>
      </c>
      <c r="D114" s="13" t="s">
        <v>332</v>
      </c>
      <c r="E114" s="58">
        <v>500</v>
      </c>
      <c r="F114" s="199">
        <v>500</v>
      </c>
      <c r="G114" s="120">
        <v>150</v>
      </c>
      <c r="H114" s="119">
        <f t="shared" si="9"/>
        <v>30</v>
      </c>
    </row>
    <row r="115" spans="1:8" ht="15" hidden="1" customHeight="1" x14ac:dyDescent="0.2">
      <c r="A115" s="13"/>
      <c r="B115" s="13"/>
      <c r="C115" s="13">
        <v>4216</v>
      </c>
      <c r="D115" s="139" t="s">
        <v>382</v>
      </c>
      <c r="E115" s="58">
        <v>0</v>
      </c>
      <c r="F115" s="199">
        <v>0</v>
      </c>
      <c r="G115" s="120">
        <v>0</v>
      </c>
      <c r="H115" s="119" t="e">
        <f t="shared" si="9"/>
        <v>#DIV/0!</v>
      </c>
    </row>
    <row r="116" spans="1:8" ht="15" hidden="1" customHeight="1" x14ac:dyDescent="0.2">
      <c r="A116" s="13"/>
      <c r="B116" s="13"/>
      <c r="C116" s="13">
        <v>4216</v>
      </c>
      <c r="D116" s="15" t="s">
        <v>230</v>
      </c>
      <c r="E116" s="58"/>
      <c r="F116" s="199"/>
      <c r="G116" s="120">
        <v>0</v>
      </c>
      <c r="H116" s="119" t="e">
        <f t="shared" si="9"/>
        <v>#DIV/0!</v>
      </c>
    </row>
    <row r="117" spans="1:8" ht="15" customHeight="1" x14ac:dyDescent="0.2">
      <c r="A117" s="13"/>
      <c r="B117" s="13">
        <v>2219</v>
      </c>
      <c r="C117" s="13">
        <v>2111</v>
      </c>
      <c r="D117" s="13" t="s">
        <v>54</v>
      </c>
      <c r="E117" s="58">
        <v>7500</v>
      </c>
      <c r="F117" s="199">
        <v>7500</v>
      </c>
      <c r="G117" s="120">
        <v>2431.6</v>
      </c>
      <c r="H117" s="119">
        <f t="shared" si="9"/>
        <v>32.42133333333333</v>
      </c>
    </row>
    <row r="118" spans="1:8" ht="15" hidden="1" customHeight="1" x14ac:dyDescent="0.2">
      <c r="A118" s="13"/>
      <c r="B118" s="13">
        <v>2219</v>
      </c>
      <c r="C118" s="13">
        <v>2322</v>
      </c>
      <c r="D118" s="13" t="s">
        <v>293</v>
      </c>
      <c r="E118" s="58">
        <v>0</v>
      </c>
      <c r="F118" s="199">
        <v>0</v>
      </c>
      <c r="G118" s="120">
        <v>0</v>
      </c>
      <c r="H118" s="119" t="e">
        <f t="shared" si="9"/>
        <v>#DIV/0!</v>
      </c>
    </row>
    <row r="119" spans="1:8" hidden="1" x14ac:dyDescent="0.2">
      <c r="A119" s="13"/>
      <c r="B119" s="13">
        <v>2219</v>
      </c>
      <c r="C119" s="13">
        <v>2329</v>
      </c>
      <c r="D119" s="13" t="s">
        <v>53</v>
      </c>
      <c r="E119" s="58"/>
      <c r="F119" s="199"/>
      <c r="G119" s="120">
        <v>0</v>
      </c>
      <c r="H119" s="119" t="e">
        <f t="shared" si="9"/>
        <v>#DIV/0!</v>
      </c>
    </row>
    <row r="120" spans="1:8" hidden="1" x14ac:dyDescent="0.2">
      <c r="A120" s="13"/>
      <c r="B120" s="13">
        <v>3419</v>
      </c>
      <c r="C120" s="13">
        <v>2321</v>
      </c>
      <c r="D120" s="13" t="s">
        <v>310</v>
      </c>
      <c r="E120" s="58"/>
      <c r="F120" s="199"/>
      <c r="G120" s="120">
        <v>0</v>
      </c>
      <c r="H120" s="119" t="e">
        <f t="shared" si="9"/>
        <v>#DIV/0!</v>
      </c>
    </row>
    <row r="121" spans="1:8" hidden="1" x14ac:dyDescent="0.2">
      <c r="A121" s="13"/>
      <c r="B121" s="13">
        <v>4379</v>
      </c>
      <c r="C121" s="13">
        <v>2212</v>
      </c>
      <c r="D121" s="13" t="s">
        <v>329</v>
      </c>
      <c r="E121" s="58">
        <v>0</v>
      </c>
      <c r="F121" s="199">
        <v>0</v>
      </c>
      <c r="G121" s="120">
        <v>0</v>
      </c>
      <c r="H121" s="119" t="e">
        <f t="shared" si="9"/>
        <v>#DIV/0!</v>
      </c>
    </row>
    <row r="122" spans="1:8" x14ac:dyDescent="0.2">
      <c r="A122" s="13"/>
      <c r="B122" s="13">
        <v>5311</v>
      </c>
      <c r="C122" s="13">
        <v>2111</v>
      </c>
      <c r="D122" s="13" t="s">
        <v>52</v>
      </c>
      <c r="E122" s="58">
        <v>435</v>
      </c>
      <c r="F122" s="199">
        <v>435</v>
      </c>
      <c r="G122" s="120">
        <v>90.1</v>
      </c>
      <c r="H122" s="119">
        <f t="shared" si="9"/>
        <v>20.712643678160919</v>
      </c>
    </row>
    <row r="123" spans="1:8" ht="13.9" customHeight="1" x14ac:dyDescent="0.2">
      <c r="A123" s="13"/>
      <c r="B123" s="13">
        <v>5311</v>
      </c>
      <c r="C123" s="13">
        <v>2212</v>
      </c>
      <c r="D123" s="13" t="s">
        <v>231</v>
      </c>
      <c r="E123" s="58">
        <v>1600</v>
      </c>
      <c r="F123" s="199">
        <v>1600</v>
      </c>
      <c r="G123" s="120">
        <v>75.5</v>
      </c>
      <c r="H123" s="119">
        <f t="shared" si="9"/>
        <v>4.71875</v>
      </c>
    </row>
    <row r="124" spans="1:8" ht="18" hidden="1" customHeight="1" x14ac:dyDescent="0.2">
      <c r="A124" s="33"/>
      <c r="B124" s="33">
        <v>5311</v>
      </c>
      <c r="C124" s="33">
        <v>2310</v>
      </c>
      <c r="D124" s="33" t="s">
        <v>236</v>
      </c>
      <c r="E124" s="58"/>
      <c r="F124" s="199"/>
      <c r="G124" s="120">
        <v>0</v>
      </c>
      <c r="H124" s="119" t="e">
        <f t="shared" si="9"/>
        <v>#DIV/0!</v>
      </c>
    </row>
    <row r="125" spans="1:8" ht="16.5" customHeight="1" x14ac:dyDescent="0.2">
      <c r="A125" s="13">
        <v>777</v>
      </c>
      <c r="B125" s="13">
        <v>5311</v>
      </c>
      <c r="C125" s="13">
        <v>2212</v>
      </c>
      <c r="D125" s="13" t="s">
        <v>330</v>
      </c>
      <c r="E125" s="58">
        <v>0</v>
      </c>
      <c r="F125" s="199">
        <v>0</v>
      </c>
      <c r="G125" s="120">
        <v>225.5</v>
      </c>
      <c r="H125" s="119" t="e">
        <f t="shared" si="9"/>
        <v>#DIV/0!</v>
      </c>
    </row>
    <row r="126" spans="1:8" x14ac:dyDescent="0.2">
      <c r="A126" s="33"/>
      <c r="B126" s="33">
        <v>5311</v>
      </c>
      <c r="C126" s="33">
        <v>2322</v>
      </c>
      <c r="D126" s="33" t="s">
        <v>237</v>
      </c>
      <c r="E126" s="58">
        <v>0</v>
      </c>
      <c r="F126" s="199">
        <v>0</v>
      </c>
      <c r="G126" s="120">
        <v>2.4</v>
      </c>
      <c r="H126" s="119" t="e">
        <f t="shared" si="9"/>
        <v>#DIV/0!</v>
      </c>
    </row>
    <row r="127" spans="1:8" x14ac:dyDescent="0.2">
      <c r="A127" s="13"/>
      <c r="B127" s="13">
        <v>5311</v>
      </c>
      <c r="C127" s="13">
        <v>2324</v>
      </c>
      <c r="D127" s="13" t="s">
        <v>232</v>
      </c>
      <c r="E127" s="58">
        <v>50</v>
      </c>
      <c r="F127" s="199">
        <v>50</v>
      </c>
      <c r="G127" s="120">
        <v>67.099999999999994</v>
      </c>
      <c r="H127" s="119">
        <f t="shared" si="9"/>
        <v>134.19999999999999</v>
      </c>
    </row>
    <row r="128" spans="1:8" hidden="1" x14ac:dyDescent="0.2">
      <c r="A128" s="33"/>
      <c r="B128" s="33">
        <v>5311</v>
      </c>
      <c r="C128" s="33">
        <v>2329</v>
      </c>
      <c r="D128" s="33" t="s">
        <v>233</v>
      </c>
      <c r="E128" s="58">
        <v>0</v>
      </c>
      <c r="F128" s="199">
        <v>0</v>
      </c>
      <c r="G128" s="120">
        <v>0</v>
      </c>
      <c r="H128" s="119" t="e">
        <f t="shared" si="9"/>
        <v>#DIV/0!</v>
      </c>
    </row>
    <row r="129" spans="1:8" ht="15.75" hidden="1" customHeight="1" x14ac:dyDescent="0.2">
      <c r="A129" s="33"/>
      <c r="B129" s="33">
        <v>5311</v>
      </c>
      <c r="C129" s="33">
        <v>2329</v>
      </c>
      <c r="D129" s="33" t="s">
        <v>233</v>
      </c>
      <c r="E129" s="58"/>
      <c r="F129" s="199"/>
      <c r="G129" s="120">
        <v>0</v>
      </c>
      <c r="H129" s="119" t="e">
        <f t="shared" si="9"/>
        <v>#DIV/0!</v>
      </c>
    </row>
    <row r="130" spans="1:8" x14ac:dyDescent="0.2">
      <c r="A130" s="33"/>
      <c r="B130" s="33">
        <v>5311</v>
      </c>
      <c r="C130" s="33">
        <v>3113</v>
      </c>
      <c r="D130" s="33" t="s">
        <v>234</v>
      </c>
      <c r="E130" s="58">
        <v>0</v>
      </c>
      <c r="F130" s="199">
        <v>0</v>
      </c>
      <c r="G130" s="120">
        <v>13</v>
      </c>
      <c r="H130" s="119" t="e">
        <f t="shared" si="9"/>
        <v>#DIV/0!</v>
      </c>
    </row>
    <row r="131" spans="1:8" x14ac:dyDescent="0.2">
      <c r="A131" s="33"/>
      <c r="B131" s="33">
        <v>6409</v>
      </c>
      <c r="C131" s="33">
        <v>2328</v>
      </c>
      <c r="D131" s="33" t="s">
        <v>235</v>
      </c>
      <c r="E131" s="58">
        <v>0</v>
      </c>
      <c r="F131" s="199">
        <v>0</v>
      </c>
      <c r="G131" s="120">
        <v>66.7</v>
      </c>
      <c r="H131" s="119" t="e">
        <f t="shared" si="9"/>
        <v>#DIV/0!</v>
      </c>
    </row>
    <row r="132" spans="1:8" hidden="1" x14ac:dyDescent="0.2">
      <c r="A132" s="13"/>
      <c r="B132" s="13">
        <v>6171</v>
      </c>
      <c r="C132" s="13">
        <v>2212</v>
      </c>
      <c r="D132" s="33" t="s">
        <v>301</v>
      </c>
      <c r="E132" s="58">
        <v>0</v>
      </c>
      <c r="F132" s="199">
        <v>0</v>
      </c>
      <c r="G132" s="120">
        <v>0</v>
      </c>
      <c r="H132" s="119" t="e">
        <f>(#REF!/F132)*100</f>
        <v>#REF!</v>
      </c>
    </row>
    <row r="133" spans="1:8" ht="15.75" thickBot="1" x14ac:dyDescent="0.25">
      <c r="A133" s="11"/>
      <c r="B133" s="11"/>
      <c r="C133" s="11"/>
      <c r="D133" s="11"/>
      <c r="E133" s="240"/>
      <c r="F133" s="210"/>
      <c r="G133" s="230"/>
      <c r="H133" s="138"/>
    </row>
    <row r="134" spans="1:8" s="6" customFormat="1" ht="21.75" customHeight="1" thickTop="1" thickBot="1" x14ac:dyDescent="0.3">
      <c r="A134" s="41"/>
      <c r="B134" s="41"/>
      <c r="C134" s="41"/>
      <c r="D134" s="40" t="s">
        <v>51</v>
      </c>
      <c r="E134" s="95">
        <f>SUM(E107:E133)</f>
        <v>12493</v>
      </c>
      <c r="F134" s="202">
        <f>SUM(F107:F133)</f>
        <v>12493</v>
      </c>
      <c r="G134" s="226">
        <f t="shared" ref="G134" si="10">SUM(G107:G133)</f>
        <v>3885.9999999999995</v>
      </c>
      <c r="H134" s="119">
        <f t="shared" ref="H134" si="11">(G134/F134)*100</f>
        <v>31.105419034659405</v>
      </c>
    </row>
    <row r="135" spans="1:8" ht="15" customHeight="1" thickBot="1" x14ac:dyDescent="0.3">
      <c r="A135" s="7"/>
      <c r="B135" s="7"/>
      <c r="C135" s="7"/>
      <c r="D135" s="8"/>
      <c r="E135" s="103"/>
      <c r="F135" s="103"/>
    </row>
    <row r="136" spans="1:8" ht="15" hidden="1" customHeight="1" x14ac:dyDescent="0.25">
      <c r="A136" s="7"/>
      <c r="B136" s="7"/>
      <c r="C136" s="7"/>
      <c r="D136" s="8"/>
      <c r="E136" s="103"/>
      <c r="F136" s="103"/>
    </row>
    <row r="137" spans="1:8" ht="15" hidden="1" customHeight="1" x14ac:dyDescent="0.25">
      <c r="A137" s="7"/>
      <c r="B137" s="7"/>
      <c r="C137" s="7"/>
      <c r="D137" s="8"/>
      <c r="E137" s="103"/>
      <c r="F137" s="103"/>
    </row>
    <row r="138" spans="1:8" ht="15" hidden="1" customHeight="1" x14ac:dyDescent="0.25">
      <c r="A138" s="7"/>
      <c r="B138" s="7"/>
      <c r="C138" s="7"/>
      <c r="D138" s="8"/>
      <c r="E138" s="103"/>
      <c r="F138" s="103"/>
    </row>
    <row r="139" spans="1:8" ht="15" hidden="1" customHeight="1" x14ac:dyDescent="0.25">
      <c r="A139" s="7"/>
      <c r="B139" s="7"/>
      <c r="C139" s="7"/>
      <c r="D139" s="8"/>
      <c r="E139" s="103"/>
      <c r="F139" s="103"/>
    </row>
    <row r="140" spans="1:8" ht="15" hidden="1" customHeight="1" x14ac:dyDescent="0.25">
      <c r="A140" s="7"/>
      <c r="B140" s="7"/>
      <c r="C140" s="7"/>
      <c r="D140" s="8"/>
      <c r="E140" s="103"/>
      <c r="F140" s="103"/>
    </row>
    <row r="141" spans="1:8" ht="15" hidden="1" customHeight="1" x14ac:dyDescent="0.25">
      <c r="A141" s="7"/>
      <c r="B141" s="7"/>
      <c r="C141" s="7"/>
      <c r="D141" s="8"/>
      <c r="E141" s="103"/>
      <c r="F141" s="103"/>
    </row>
    <row r="142" spans="1:8" ht="15" hidden="1" customHeight="1" thickBot="1" x14ac:dyDescent="0.3">
      <c r="A142" s="7"/>
      <c r="B142" s="7"/>
      <c r="C142" s="7"/>
      <c r="D142" s="8"/>
      <c r="E142" s="203"/>
      <c r="F142" s="203"/>
    </row>
    <row r="143" spans="1:8" ht="15" hidden="1" customHeight="1" thickBot="1" x14ac:dyDescent="0.3">
      <c r="A143" s="7"/>
      <c r="B143" s="7"/>
      <c r="C143" s="7"/>
      <c r="D143" s="8"/>
      <c r="E143" s="103"/>
      <c r="F143" s="103"/>
    </row>
    <row r="144" spans="1:8" ht="15.75" x14ac:dyDescent="0.25">
      <c r="A144" s="24" t="s">
        <v>15</v>
      </c>
      <c r="B144" s="24" t="s">
        <v>14</v>
      </c>
      <c r="C144" s="24" t="s">
        <v>13</v>
      </c>
      <c r="D144" s="23" t="s">
        <v>12</v>
      </c>
      <c r="E144" s="22" t="s">
        <v>11</v>
      </c>
      <c r="F144" s="22" t="s">
        <v>11</v>
      </c>
      <c r="G144" s="22" t="s">
        <v>0</v>
      </c>
      <c r="H144" s="121" t="s">
        <v>386</v>
      </c>
    </row>
    <row r="145" spans="1:8" ht="15.75" customHeight="1" thickBot="1" x14ac:dyDescent="0.3">
      <c r="A145" s="21"/>
      <c r="B145" s="21"/>
      <c r="C145" s="21"/>
      <c r="D145" s="20"/>
      <c r="E145" s="207" t="s">
        <v>10</v>
      </c>
      <c r="F145" s="209" t="s">
        <v>9</v>
      </c>
      <c r="G145" s="207" t="s">
        <v>388</v>
      </c>
      <c r="H145" s="132" t="s">
        <v>387</v>
      </c>
    </row>
    <row r="146" spans="1:8" ht="18.75" customHeight="1" thickTop="1" x14ac:dyDescent="0.25">
      <c r="A146" s="30">
        <v>100</v>
      </c>
      <c r="B146" s="1371" t="s">
        <v>385</v>
      </c>
      <c r="C146" s="1372"/>
      <c r="D146" s="1373"/>
      <c r="E146" s="57"/>
      <c r="F146" s="212"/>
      <c r="G146" s="228"/>
      <c r="H146" s="140"/>
    </row>
    <row r="147" spans="1:8" x14ac:dyDescent="0.2">
      <c r="A147" s="13"/>
      <c r="B147" s="13"/>
      <c r="C147" s="13"/>
      <c r="D147" s="13"/>
      <c r="E147" s="58"/>
      <c r="F147" s="199"/>
      <c r="G147" s="229"/>
      <c r="H147" s="137"/>
    </row>
    <row r="148" spans="1:8" x14ac:dyDescent="0.2">
      <c r="A148" s="33"/>
      <c r="B148" s="13"/>
      <c r="C148" s="13">
        <v>1333</v>
      </c>
      <c r="D148" s="13" t="s">
        <v>62</v>
      </c>
      <c r="E148" s="58">
        <v>600</v>
      </c>
      <c r="F148" s="199">
        <v>600</v>
      </c>
      <c r="G148" s="120">
        <v>119.3</v>
      </c>
      <c r="H148" s="119">
        <f t="shared" ref="H148:H165" si="12">(G148/F148)*100</f>
        <v>19.883333333333333</v>
      </c>
    </row>
    <row r="149" spans="1:8" x14ac:dyDescent="0.2">
      <c r="A149" s="33"/>
      <c r="B149" s="13"/>
      <c r="C149" s="13">
        <v>1334</v>
      </c>
      <c r="D149" s="13" t="s">
        <v>61</v>
      </c>
      <c r="E149" s="58">
        <v>250</v>
      </c>
      <c r="F149" s="199">
        <v>250</v>
      </c>
      <c r="G149" s="120">
        <v>58.7</v>
      </c>
      <c r="H149" s="119">
        <f t="shared" si="12"/>
        <v>23.48</v>
      </c>
    </row>
    <row r="150" spans="1:8" x14ac:dyDescent="0.2">
      <c r="A150" s="33"/>
      <c r="B150" s="13"/>
      <c r="C150" s="13">
        <v>1335</v>
      </c>
      <c r="D150" s="13" t="s">
        <v>60</v>
      </c>
      <c r="E150" s="58">
        <v>25</v>
      </c>
      <c r="F150" s="199">
        <v>25</v>
      </c>
      <c r="G150" s="120">
        <v>22.5</v>
      </c>
      <c r="H150" s="119">
        <f t="shared" si="12"/>
        <v>90</v>
      </c>
    </row>
    <row r="151" spans="1:8" x14ac:dyDescent="0.2">
      <c r="A151" s="33"/>
      <c r="B151" s="13"/>
      <c r="C151" s="13">
        <v>1356</v>
      </c>
      <c r="D151" s="13" t="s">
        <v>216</v>
      </c>
      <c r="E151" s="242">
        <v>11000</v>
      </c>
      <c r="F151" s="215">
        <v>11000</v>
      </c>
      <c r="G151" s="120">
        <v>877.6</v>
      </c>
      <c r="H151" s="119">
        <f t="shared" si="12"/>
        <v>7.9781818181818194</v>
      </c>
    </row>
    <row r="152" spans="1:8" x14ac:dyDescent="0.2">
      <c r="A152" s="13"/>
      <c r="B152" s="13"/>
      <c r="C152" s="13">
        <v>1361</v>
      </c>
      <c r="D152" s="13" t="s">
        <v>30</v>
      </c>
      <c r="E152" s="58">
        <v>2040</v>
      </c>
      <c r="F152" s="199">
        <v>2040</v>
      </c>
      <c r="G152" s="120">
        <v>722.3</v>
      </c>
      <c r="H152" s="119">
        <f t="shared" si="12"/>
        <v>35.406862745098039</v>
      </c>
    </row>
    <row r="153" spans="1:8" ht="15.75" hidden="1" x14ac:dyDescent="0.25">
      <c r="A153" s="34"/>
      <c r="B153" s="34"/>
      <c r="C153" s="13">
        <v>4216</v>
      </c>
      <c r="D153" s="13" t="s">
        <v>50</v>
      </c>
      <c r="E153" s="58">
        <v>0</v>
      </c>
      <c r="F153" s="199">
        <v>0</v>
      </c>
      <c r="G153" s="120">
        <v>0</v>
      </c>
      <c r="H153" s="119" t="e">
        <f t="shared" si="12"/>
        <v>#DIV/0!</v>
      </c>
    </row>
    <row r="154" spans="1:8" ht="15" customHeight="1" x14ac:dyDescent="0.2">
      <c r="A154" s="33"/>
      <c r="B154" s="33">
        <v>1070</v>
      </c>
      <c r="C154" s="33">
        <v>2212</v>
      </c>
      <c r="D154" s="33" t="s">
        <v>217</v>
      </c>
      <c r="E154" s="58">
        <v>35</v>
      </c>
      <c r="F154" s="199">
        <v>35</v>
      </c>
      <c r="G154" s="120">
        <v>1.7</v>
      </c>
      <c r="H154" s="119">
        <f t="shared" si="12"/>
        <v>4.8571428571428568</v>
      </c>
    </row>
    <row r="155" spans="1:8" x14ac:dyDescent="0.2">
      <c r="A155" s="13"/>
      <c r="B155" s="13">
        <v>2169</v>
      </c>
      <c r="C155" s="13">
        <v>2212</v>
      </c>
      <c r="D155" s="13" t="s">
        <v>238</v>
      </c>
      <c r="E155" s="58">
        <v>200</v>
      </c>
      <c r="F155" s="199">
        <v>200</v>
      </c>
      <c r="G155" s="120">
        <v>30.5</v>
      </c>
      <c r="H155" s="119">
        <f t="shared" si="12"/>
        <v>15.25</v>
      </c>
    </row>
    <row r="156" spans="1:8" hidden="1" x14ac:dyDescent="0.2">
      <c r="A156" s="33"/>
      <c r="B156" s="33">
        <v>3635</v>
      </c>
      <c r="C156" s="33">
        <v>3122</v>
      </c>
      <c r="D156" s="13" t="s">
        <v>49</v>
      </c>
      <c r="E156" s="58"/>
      <c r="F156" s="199"/>
      <c r="G156" s="120">
        <v>0</v>
      </c>
      <c r="H156" s="119" t="e">
        <f t="shared" si="12"/>
        <v>#DIV/0!</v>
      </c>
    </row>
    <row r="157" spans="1:8" ht="15" customHeight="1" x14ac:dyDescent="0.2">
      <c r="A157" s="33"/>
      <c r="B157" s="33">
        <v>2369</v>
      </c>
      <c r="C157" s="33">
        <v>2212</v>
      </c>
      <c r="D157" s="33" t="s">
        <v>218</v>
      </c>
      <c r="E157" s="58">
        <v>15</v>
      </c>
      <c r="F157" s="199">
        <v>15</v>
      </c>
      <c r="G157" s="120">
        <v>0</v>
      </c>
      <c r="H157" s="119">
        <f t="shared" si="12"/>
        <v>0</v>
      </c>
    </row>
    <row r="158" spans="1:8" ht="15" customHeight="1" x14ac:dyDescent="0.2">
      <c r="A158" s="33"/>
      <c r="B158" s="13">
        <v>3322</v>
      </c>
      <c r="C158" s="13">
        <v>2212</v>
      </c>
      <c r="D158" s="13" t="s">
        <v>219</v>
      </c>
      <c r="E158" s="58">
        <v>20</v>
      </c>
      <c r="F158" s="199">
        <v>20</v>
      </c>
      <c r="G158" s="120">
        <v>145</v>
      </c>
      <c r="H158" s="119">
        <f t="shared" si="12"/>
        <v>725</v>
      </c>
    </row>
    <row r="159" spans="1:8" ht="15" customHeight="1" x14ac:dyDescent="0.2">
      <c r="A159" s="33"/>
      <c r="B159" s="33">
        <v>3749</v>
      </c>
      <c r="C159" s="33">
        <v>2212</v>
      </c>
      <c r="D159" s="33" t="s">
        <v>305</v>
      </c>
      <c r="E159" s="58">
        <v>8</v>
      </c>
      <c r="F159" s="199">
        <v>8</v>
      </c>
      <c r="G159" s="120">
        <v>11.1</v>
      </c>
      <c r="H159" s="119">
        <f t="shared" si="12"/>
        <v>138.75</v>
      </c>
    </row>
    <row r="160" spans="1:8" ht="15" customHeight="1" x14ac:dyDescent="0.2">
      <c r="A160" s="33"/>
      <c r="B160" s="13">
        <v>6171</v>
      </c>
      <c r="C160" s="13">
        <v>2212</v>
      </c>
      <c r="D160" s="13" t="s">
        <v>223</v>
      </c>
      <c r="E160" s="58">
        <v>3</v>
      </c>
      <c r="F160" s="199">
        <v>3</v>
      </c>
      <c r="G160" s="120">
        <v>7.2</v>
      </c>
      <c r="H160" s="119">
        <f t="shared" si="12"/>
        <v>240</v>
      </c>
    </row>
    <row r="161" spans="1:8" ht="15.75" thickBot="1" x14ac:dyDescent="0.25">
      <c r="A161" s="33"/>
      <c r="B161" s="33">
        <v>6171</v>
      </c>
      <c r="C161" s="33">
        <v>2324</v>
      </c>
      <c r="D161" s="13" t="s">
        <v>239</v>
      </c>
      <c r="E161" s="58">
        <v>58</v>
      </c>
      <c r="F161" s="199">
        <v>58</v>
      </c>
      <c r="G161" s="120">
        <v>22.9</v>
      </c>
      <c r="H161" s="119">
        <f t="shared" si="12"/>
        <v>39.482758620689651</v>
      </c>
    </row>
    <row r="162" spans="1:8" ht="15" hidden="1" customHeight="1" x14ac:dyDescent="0.2">
      <c r="A162" s="33"/>
      <c r="B162" s="13">
        <v>2169</v>
      </c>
      <c r="C162" s="64">
        <v>2324</v>
      </c>
      <c r="D162" s="13" t="s">
        <v>350</v>
      </c>
      <c r="E162" s="58">
        <v>0</v>
      </c>
      <c r="F162" s="199">
        <v>0</v>
      </c>
      <c r="G162" s="120">
        <v>0</v>
      </c>
      <c r="H162" s="119" t="e">
        <f t="shared" si="12"/>
        <v>#DIV/0!</v>
      </c>
    </row>
    <row r="163" spans="1:8" ht="15" hidden="1" customHeight="1" x14ac:dyDescent="0.2">
      <c r="A163" s="33"/>
      <c r="B163" s="13">
        <v>6171</v>
      </c>
      <c r="C163" s="13">
        <v>2212</v>
      </c>
      <c r="D163" s="13" t="s">
        <v>320</v>
      </c>
      <c r="E163" s="58"/>
      <c r="F163" s="199"/>
      <c r="G163" s="120">
        <v>0</v>
      </c>
      <c r="H163" s="119" t="e">
        <f t="shared" si="12"/>
        <v>#DIV/0!</v>
      </c>
    </row>
    <row r="164" spans="1:8" ht="15" hidden="1" customHeight="1" thickBot="1" x14ac:dyDescent="0.25">
      <c r="A164" s="11"/>
      <c r="B164" s="33"/>
      <c r="C164" s="33"/>
      <c r="D164" s="33"/>
      <c r="E164" s="59"/>
      <c r="F164" s="201"/>
      <c r="G164" s="130"/>
      <c r="H164" s="131" t="e">
        <f t="shared" si="12"/>
        <v>#DIV/0!</v>
      </c>
    </row>
    <row r="165" spans="1:8" s="6" customFormat="1" ht="21.75" customHeight="1" thickTop="1" thickBot="1" x14ac:dyDescent="0.3">
      <c r="A165" s="41"/>
      <c r="B165" s="41"/>
      <c r="C165" s="41"/>
      <c r="D165" s="40" t="s">
        <v>48</v>
      </c>
      <c r="E165" s="95">
        <f t="shared" ref="E165:G165" si="13">SUM(E148:E164)</f>
        <v>14254</v>
      </c>
      <c r="F165" s="202">
        <f t="shared" si="13"/>
        <v>14254</v>
      </c>
      <c r="G165" s="226">
        <f t="shared" si="13"/>
        <v>2018.8</v>
      </c>
      <c r="H165" s="129">
        <f t="shared" si="12"/>
        <v>14.163041953135961</v>
      </c>
    </row>
    <row r="166" spans="1:8" ht="15" customHeight="1" x14ac:dyDescent="0.25">
      <c r="A166" s="7"/>
      <c r="B166" s="7"/>
      <c r="C166" s="7"/>
      <c r="D166" s="8"/>
      <c r="E166" s="103"/>
      <c r="F166" s="103"/>
    </row>
    <row r="167" spans="1:8" ht="0.75" customHeight="1" x14ac:dyDescent="0.25">
      <c r="A167" s="7"/>
      <c r="B167" s="7"/>
      <c r="C167" s="7"/>
      <c r="D167" s="8"/>
      <c r="E167" s="103"/>
      <c r="F167" s="103"/>
    </row>
    <row r="168" spans="1:8" ht="15" hidden="1" customHeight="1" x14ac:dyDescent="0.25">
      <c r="A168" s="7"/>
      <c r="B168" s="7"/>
      <c r="C168" s="7"/>
      <c r="D168" s="8"/>
      <c r="E168" s="103"/>
      <c r="F168" s="103"/>
    </row>
    <row r="169" spans="1:8" ht="6.75" customHeight="1" thickBot="1" x14ac:dyDescent="0.3">
      <c r="A169" s="7"/>
      <c r="B169" s="7"/>
      <c r="C169" s="7"/>
      <c r="D169" s="8"/>
      <c r="E169" s="103"/>
      <c r="F169" s="103"/>
    </row>
    <row r="170" spans="1:8" ht="15.75" x14ac:dyDescent="0.25">
      <c r="A170" s="24" t="s">
        <v>15</v>
      </c>
      <c r="B170" s="24" t="s">
        <v>14</v>
      </c>
      <c r="C170" s="24" t="s">
        <v>13</v>
      </c>
      <c r="D170" s="23" t="s">
        <v>12</v>
      </c>
      <c r="E170" s="22" t="s">
        <v>11</v>
      </c>
      <c r="F170" s="22" t="s">
        <v>11</v>
      </c>
      <c r="G170" s="22" t="s">
        <v>0</v>
      </c>
      <c r="H170" s="121" t="s">
        <v>386</v>
      </c>
    </row>
    <row r="171" spans="1:8" ht="15.75" customHeight="1" thickBot="1" x14ac:dyDescent="0.3">
      <c r="A171" s="21"/>
      <c r="B171" s="21"/>
      <c r="C171" s="21"/>
      <c r="D171" s="20"/>
      <c r="E171" s="207" t="s">
        <v>10</v>
      </c>
      <c r="F171" s="209" t="s">
        <v>9</v>
      </c>
      <c r="G171" s="207" t="s">
        <v>388</v>
      </c>
      <c r="H171" s="132" t="s">
        <v>387</v>
      </c>
    </row>
    <row r="172" spans="1:8" ht="20.25" customHeight="1" thickTop="1" x14ac:dyDescent="0.25">
      <c r="A172" s="19">
        <v>110</v>
      </c>
      <c r="B172" s="34"/>
      <c r="C172" s="34"/>
      <c r="D172" s="34" t="s">
        <v>47</v>
      </c>
      <c r="E172" s="57"/>
      <c r="F172" s="212"/>
      <c r="G172" s="228"/>
      <c r="H172" s="140"/>
    </row>
    <row r="173" spans="1:8" ht="16.5" customHeight="1" x14ac:dyDescent="0.25">
      <c r="A173" s="19"/>
      <c r="B173" s="34"/>
      <c r="C173" s="34"/>
      <c r="D173" s="34"/>
      <c r="E173" s="57"/>
      <c r="F173" s="213"/>
      <c r="G173" s="224"/>
      <c r="H173" s="124"/>
    </row>
    <row r="174" spans="1:8" x14ac:dyDescent="0.2">
      <c r="A174" s="13"/>
      <c r="B174" s="13"/>
      <c r="C174" s="13">
        <v>1111</v>
      </c>
      <c r="D174" s="13" t="s">
        <v>428</v>
      </c>
      <c r="E174" s="58">
        <v>94418</v>
      </c>
      <c r="F174" s="199">
        <v>94418</v>
      </c>
      <c r="G174" s="120">
        <v>23779.200000000001</v>
      </c>
      <c r="H174" s="119">
        <f t="shared" ref="H174:H221" si="14">(G174/F174)*100</f>
        <v>25.185028278506216</v>
      </c>
    </row>
    <row r="175" spans="1:8" x14ac:dyDescent="0.2">
      <c r="A175" s="13"/>
      <c r="B175" s="13"/>
      <c r="C175" s="13">
        <v>1112</v>
      </c>
      <c r="D175" s="13" t="s">
        <v>429</v>
      </c>
      <c r="E175" s="58">
        <v>2083</v>
      </c>
      <c r="F175" s="199">
        <v>2083</v>
      </c>
      <c r="G175" s="120">
        <v>581.70000000000005</v>
      </c>
      <c r="H175" s="119">
        <f t="shared" si="14"/>
        <v>27.926068170907349</v>
      </c>
    </row>
    <row r="176" spans="1:8" x14ac:dyDescent="0.2">
      <c r="A176" s="13"/>
      <c r="B176" s="13"/>
      <c r="C176" s="13">
        <v>1113</v>
      </c>
      <c r="D176" s="13" t="s">
        <v>430</v>
      </c>
      <c r="E176" s="58">
        <v>6723</v>
      </c>
      <c r="F176" s="199">
        <v>6723</v>
      </c>
      <c r="G176" s="120">
        <v>1771.3</v>
      </c>
      <c r="H176" s="119">
        <f t="shared" si="14"/>
        <v>26.346868957310726</v>
      </c>
    </row>
    <row r="177" spans="1:8" x14ac:dyDescent="0.2">
      <c r="A177" s="13"/>
      <c r="B177" s="13"/>
      <c r="C177" s="13">
        <v>1121</v>
      </c>
      <c r="D177" s="13" t="s">
        <v>46</v>
      </c>
      <c r="E177" s="58">
        <v>69573</v>
      </c>
      <c r="F177" s="199">
        <v>69573</v>
      </c>
      <c r="G177" s="120">
        <v>18248.7</v>
      </c>
      <c r="H177" s="119">
        <f t="shared" si="14"/>
        <v>26.229571816653014</v>
      </c>
    </row>
    <row r="178" spans="1:8" x14ac:dyDescent="0.2">
      <c r="A178" s="13"/>
      <c r="B178" s="13"/>
      <c r="C178" s="13">
        <v>1122</v>
      </c>
      <c r="D178" s="13" t="s">
        <v>45</v>
      </c>
      <c r="E178" s="58">
        <v>12000</v>
      </c>
      <c r="F178" s="199">
        <v>16192</v>
      </c>
      <c r="G178" s="120">
        <v>0</v>
      </c>
      <c r="H178" s="119">
        <f t="shared" si="14"/>
        <v>0</v>
      </c>
    </row>
    <row r="179" spans="1:8" x14ac:dyDescent="0.2">
      <c r="A179" s="13"/>
      <c r="B179" s="13"/>
      <c r="C179" s="13">
        <v>1211</v>
      </c>
      <c r="D179" s="13" t="s">
        <v>44</v>
      </c>
      <c r="E179" s="58">
        <v>166730</v>
      </c>
      <c r="F179" s="199">
        <v>166730</v>
      </c>
      <c r="G179" s="120">
        <v>40885.199999999997</v>
      </c>
      <c r="H179" s="119">
        <f t="shared" si="14"/>
        <v>24.521801715348165</v>
      </c>
    </row>
    <row r="180" spans="1:8" x14ac:dyDescent="0.2">
      <c r="A180" s="13"/>
      <c r="B180" s="13"/>
      <c r="C180" s="13">
        <v>1340</v>
      </c>
      <c r="D180" s="13" t="s">
        <v>43</v>
      </c>
      <c r="E180" s="58">
        <v>13100</v>
      </c>
      <c r="F180" s="199">
        <v>13100</v>
      </c>
      <c r="G180" s="120">
        <v>3618.6</v>
      </c>
      <c r="H180" s="119">
        <f t="shared" si="14"/>
        <v>27.622900763358775</v>
      </c>
    </row>
    <row r="181" spans="1:8" x14ac:dyDescent="0.2">
      <c r="A181" s="13"/>
      <c r="B181" s="13"/>
      <c r="C181" s="13">
        <v>1341</v>
      </c>
      <c r="D181" s="13" t="s">
        <v>42</v>
      </c>
      <c r="E181" s="58">
        <v>850</v>
      </c>
      <c r="F181" s="199">
        <v>850</v>
      </c>
      <c r="G181" s="120">
        <v>561.70000000000005</v>
      </c>
      <c r="H181" s="119">
        <f t="shared" si="14"/>
        <v>66.082352941176481</v>
      </c>
    </row>
    <row r="182" spans="1:8" ht="15" customHeight="1" x14ac:dyDescent="0.25">
      <c r="A182" s="37"/>
      <c r="B182" s="34"/>
      <c r="C182" s="35">
        <v>1342</v>
      </c>
      <c r="D182" s="35" t="s">
        <v>41</v>
      </c>
      <c r="E182" s="58">
        <v>120</v>
      </c>
      <c r="F182" s="199">
        <v>120</v>
      </c>
      <c r="G182" s="120">
        <v>20.3</v>
      </c>
      <c r="H182" s="119">
        <f t="shared" si="14"/>
        <v>16.916666666666664</v>
      </c>
    </row>
    <row r="183" spans="1:8" x14ac:dyDescent="0.2">
      <c r="A183" s="36"/>
      <c r="B183" s="35"/>
      <c r="C183" s="35">
        <v>1343</v>
      </c>
      <c r="D183" s="35" t="s">
        <v>40</v>
      </c>
      <c r="E183" s="58">
        <v>1100</v>
      </c>
      <c r="F183" s="199">
        <v>1100</v>
      </c>
      <c r="G183" s="120">
        <v>471.9</v>
      </c>
      <c r="H183" s="119">
        <f t="shared" si="14"/>
        <v>42.9</v>
      </c>
    </row>
    <row r="184" spans="1:8" x14ac:dyDescent="0.2">
      <c r="A184" s="12"/>
      <c r="B184" s="13"/>
      <c r="C184" s="13">
        <v>1345</v>
      </c>
      <c r="D184" s="13" t="s">
        <v>240</v>
      </c>
      <c r="E184" s="58">
        <v>240</v>
      </c>
      <c r="F184" s="199">
        <v>240</v>
      </c>
      <c r="G184" s="120">
        <v>63.6</v>
      </c>
      <c r="H184" s="119">
        <f t="shared" si="14"/>
        <v>26.5</v>
      </c>
    </row>
    <row r="185" spans="1:8" x14ac:dyDescent="0.2">
      <c r="A185" s="13"/>
      <c r="B185" s="13"/>
      <c r="C185" s="13">
        <v>1361</v>
      </c>
      <c r="D185" s="13" t="s">
        <v>39</v>
      </c>
      <c r="E185" s="58">
        <v>0</v>
      </c>
      <c r="F185" s="199">
        <v>0</v>
      </c>
      <c r="G185" s="120">
        <v>0.5</v>
      </c>
      <c r="H185" s="119" t="e">
        <f t="shared" si="14"/>
        <v>#DIV/0!</v>
      </c>
    </row>
    <row r="186" spans="1:8" x14ac:dyDescent="0.2">
      <c r="A186" s="13"/>
      <c r="B186" s="13"/>
      <c r="C186" s="13">
        <v>1381</v>
      </c>
      <c r="D186" s="13" t="s">
        <v>431</v>
      </c>
      <c r="E186" s="58">
        <v>0</v>
      </c>
      <c r="F186" s="199">
        <v>0</v>
      </c>
      <c r="G186" s="120">
        <v>482.1</v>
      </c>
      <c r="H186" s="119" t="e">
        <f t="shared" si="14"/>
        <v>#DIV/0!</v>
      </c>
    </row>
    <row r="187" spans="1:8" hidden="1" x14ac:dyDescent="0.2">
      <c r="A187" s="13"/>
      <c r="B187" s="13"/>
      <c r="C187" s="13">
        <v>1382</v>
      </c>
      <c r="D187" s="13" t="s">
        <v>295</v>
      </c>
      <c r="E187" s="58"/>
      <c r="F187" s="199"/>
      <c r="G187" s="120">
        <v>0</v>
      </c>
      <c r="H187" s="119" t="e">
        <f t="shared" si="14"/>
        <v>#DIV/0!</v>
      </c>
    </row>
    <row r="188" spans="1:8" hidden="1" x14ac:dyDescent="0.2">
      <c r="A188" s="13"/>
      <c r="B188" s="13"/>
      <c r="C188" s="13">
        <v>1383</v>
      </c>
      <c r="D188" s="13" t="s">
        <v>246</v>
      </c>
      <c r="E188" s="58"/>
      <c r="F188" s="199"/>
      <c r="G188" s="120">
        <v>0</v>
      </c>
      <c r="H188" s="119" t="e">
        <f t="shared" si="14"/>
        <v>#DIV/0!</v>
      </c>
    </row>
    <row r="189" spans="1:8" x14ac:dyDescent="0.2">
      <c r="A189" s="13"/>
      <c r="B189" s="13"/>
      <c r="C189" s="13">
        <v>1511</v>
      </c>
      <c r="D189" s="13" t="s">
        <v>38</v>
      </c>
      <c r="E189" s="58">
        <v>23000</v>
      </c>
      <c r="F189" s="199">
        <v>23000</v>
      </c>
      <c r="G189" s="120">
        <v>280.60000000000002</v>
      </c>
      <c r="H189" s="119">
        <f t="shared" si="14"/>
        <v>1.22</v>
      </c>
    </row>
    <row r="190" spans="1:8" hidden="1" x14ac:dyDescent="0.2">
      <c r="A190" s="13"/>
      <c r="B190" s="13"/>
      <c r="C190" s="13">
        <v>3201</v>
      </c>
      <c r="D190" s="13" t="s">
        <v>375</v>
      </c>
      <c r="E190" s="58">
        <v>0</v>
      </c>
      <c r="F190" s="199">
        <v>0</v>
      </c>
      <c r="G190" s="120">
        <v>0</v>
      </c>
      <c r="H190" s="119" t="e">
        <f t="shared" si="14"/>
        <v>#DIV/0!</v>
      </c>
    </row>
    <row r="191" spans="1:8" x14ac:dyDescent="0.2">
      <c r="A191" s="13"/>
      <c r="B191" s="13"/>
      <c r="C191" s="13">
        <v>4112</v>
      </c>
      <c r="D191" s="13" t="s">
        <v>37</v>
      </c>
      <c r="E191" s="58">
        <v>41223</v>
      </c>
      <c r="F191" s="199">
        <v>44026.3</v>
      </c>
      <c r="G191" s="130">
        <v>11006.7</v>
      </c>
      <c r="H191" s="119">
        <f t="shared" si="14"/>
        <v>25.000283921201643</v>
      </c>
    </row>
    <row r="192" spans="1:8" x14ac:dyDescent="0.2">
      <c r="A192" s="12">
        <v>33063</v>
      </c>
      <c r="B192" s="13"/>
      <c r="C192" s="13">
        <v>4116</v>
      </c>
      <c r="D192" s="13" t="s">
        <v>213</v>
      </c>
      <c r="E192" s="58">
        <v>0</v>
      </c>
      <c r="F192" s="199">
        <v>372.3</v>
      </c>
      <c r="G192" s="120">
        <v>372.1</v>
      </c>
      <c r="H192" s="119">
        <f t="shared" si="14"/>
        <v>99.946279881815741</v>
      </c>
    </row>
    <row r="193" spans="1:8" x14ac:dyDescent="0.2">
      <c r="A193" s="12">
        <v>13013</v>
      </c>
      <c r="B193" s="13"/>
      <c r="C193" s="13">
        <v>4116</v>
      </c>
      <c r="D193" s="13" t="s">
        <v>432</v>
      </c>
      <c r="E193" s="58">
        <v>0</v>
      </c>
      <c r="F193" s="199">
        <v>0</v>
      </c>
      <c r="G193" s="120">
        <v>88.9</v>
      </c>
      <c r="H193" s="119" t="e">
        <f t="shared" si="14"/>
        <v>#DIV/0!</v>
      </c>
    </row>
    <row r="194" spans="1:8" hidden="1" x14ac:dyDescent="0.2">
      <c r="A194" s="12">
        <v>34053</v>
      </c>
      <c r="B194" s="13"/>
      <c r="C194" s="13">
        <v>4116</v>
      </c>
      <c r="D194" s="13" t="s">
        <v>345</v>
      </c>
      <c r="E194" s="58">
        <v>0</v>
      </c>
      <c r="F194" s="199">
        <v>0</v>
      </c>
      <c r="G194" s="120">
        <v>0</v>
      </c>
      <c r="H194" s="119" t="e">
        <f t="shared" si="14"/>
        <v>#DIV/0!</v>
      </c>
    </row>
    <row r="195" spans="1:8" hidden="1" x14ac:dyDescent="0.2">
      <c r="A195" s="12">
        <v>34070</v>
      </c>
      <c r="B195" s="13"/>
      <c r="C195" s="13">
        <v>4116</v>
      </c>
      <c r="D195" s="13" t="s">
        <v>302</v>
      </c>
      <c r="E195" s="58">
        <v>0</v>
      </c>
      <c r="F195" s="199">
        <v>0</v>
      </c>
      <c r="G195" s="120">
        <v>0</v>
      </c>
      <c r="H195" s="119" t="e">
        <f t="shared" si="14"/>
        <v>#DIV/0!</v>
      </c>
    </row>
    <row r="196" spans="1:8" hidden="1" x14ac:dyDescent="0.2">
      <c r="A196" s="12">
        <v>341</v>
      </c>
      <c r="B196" s="13"/>
      <c r="C196" s="13">
        <v>4122</v>
      </c>
      <c r="D196" s="13" t="s">
        <v>314</v>
      </c>
      <c r="E196" s="58">
        <v>0</v>
      </c>
      <c r="F196" s="199">
        <v>0</v>
      </c>
      <c r="G196" s="120">
        <v>0</v>
      </c>
      <c r="H196" s="119" t="e">
        <f t="shared" si="14"/>
        <v>#DIV/0!</v>
      </c>
    </row>
    <row r="197" spans="1:8" hidden="1" x14ac:dyDescent="0.2">
      <c r="A197" s="13">
        <v>431</v>
      </c>
      <c r="B197" s="13"/>
      <c r="C197" s="13">
        <v>4122</v>
      </c>
      <c r="D197" s="13" t="s">
        <v>291</v>
      </c>
      <c r="E197" s="58">
        <v>0</v>
      </c>
      <c r="F197" s="199">
        <v>0</v>
      </c>
      <c r="G197" s="120">
        <v>0</v>
      </c>
      <c r="H197" s="119" t="e">
        <f t="shared" si="14"/>
        <v>#DIV/0!</v>
      </c>
    </row>
    <row r="198" spans="1:8" x14ac:dyDescent="0.2">
      <c r="A198" s="13">
        <v>435</v>
      </c>
      <c r="B198" s="13"/>
      <c r="C198" s="13">
        <v>4122</v>
      </c>
      <c r="D198" s="13" t="s">
        <v>292</v>
      </c>
      <c r="E198" s="58">
        <v>0</v>
      </c>
      <c r="F198" s="199">
        <v>1736</v>
      </c>
      <c r="G198" s="120">
        <v>1736</v>
      </c>
      <c r="H198" s="119">
        <f t="shared" si="14"/>
        <v>100</v>
      </c>
    </row>
    <row r="199" spans="1:8" hidden="1" x14ac:dyDescent="0.2">
      <c r="A199" s="13">
        <v>214</v>
      </c>
      <c r="B199" s="13"/>
      <c r="C199" s="13">
        <v>4122</v>
      </c>
      <c r="D199" s="13" t="s">
        <v>308</v>
      </c>
      <c r="E199" s="58">
        <v>0</v>
      </c>
      <c r="F199" s="199">
        <v>0</v>
      </c>
      <c r="G199" s="120">
        <v>0</v>
      </c>
      <c r="H199" s="119" t="e">
        <f t="shared" si="14"/>
        <v>#DIV/0!</v>
      </c>
    </row>
    <row r="200" spans="1:8" hidden="1" x14ac:dyDescent="0.2">
      <c r="A200" s="13">
        <v>331</v>
      </c>
      <c r="B200" s="13"/>
      <c r="C200" s="13">
        <v>4122</v>
      </c>
      <c r="D200" s="13" t="s">
        <v>309</v>
      </c>
      <c r="E200" s="58">
        <v>0</v>
      </c>
      <c r="F200" s="199">
        <v>0</v>
      </c>
      <c r="G200" s="130">
        <v>0</v>
      </c>
      <c r="H200" s="119" t="e">
        <f t="shared" si="14"/>
        <v>#DIV/0!</v>
      </c>
    </row>
    <row r="201" spans="1:8" x14ac:dyDescent="0.2">
      <c r="A201" s="12">
        <v>13305</v>
      </c>
      <c r="B201" s="13"/>
      <c r="C201" s="13">
        <v>4122</v>
      </c>
      <c r="D201" s="13" t="s">
        <v>294</v>
      </c>
      <c r="E201" s="58">
        <v>0</v>
      </c>
      <c r="F201" s="199">
        <v>29629.599999999999</v>
      </c>
      <c r="G201" s="120">
        <v>0</v>
      </c>
      <c r="H201" s="119">
        <f t="shared" si="14"/>
        <v>0</v>
      </c>
    </row>
    <row r="202" spans="1:8" hidden="1" x14ac:dyDescent="0.2">
      <c r="A202" s="13">
        <v>13014</v>
      </c>
      <c r="B202" s="13"/>
      <c r="C202" s="13">
        <v>4122</v>
      </c>
      <c r="D202" s="13" t="s">
        <v>325</v>
      </c>
      <c r="E202" s="58">
        <v>0</v>
      </c>
      <c r="F202" s="199">
        <v>0</v>
      </c>
      <c r="G202" s="120">
        <v>0</v>
      </c>
      <c r="H202" s="119" t="e">
        <f t="shared" si="14"/>
        <v>#DIV/0!</v>
      </c>
    </row>
    <row r="203" spans="1:8" x14ac:dyDescent="0.2">
      <c r="A203" s="13"/>
      <c r="B203" s="13">
        <v>3113</v>
      </c>
      <c r="C203" s="13">
        <v>2119</v>
      </c>
      <c r="D203" s="13" t="s">
        <v>69</v>
      </c>
      <c r="E203" s="58">
        <v>143</v>
      </c>
      <c r="F203" s="199">
        <v>143</v>
      </c>
      <c r="G203" s="120">
        <v>0</v>
      </c>
      <c r="H203" s="119">
        <f t="shared" si="14"/>
        <v>0</v>
      </c>
    </row>
    <row r="204" spans="1:8" x14ac:dyDescent="0.2">
      <c r="A204" s="13"/>
      <c r="B204" s="13">
        <v>3113</v>
      </c>
      <c r="C204" s="13">
        <v>2122</v>
      </c>
      <c r="D204" s="13" t="s">
        <v>416</v>
      </c>
      <c r="E204" s="58">
        <v>0</v>
      </c>
      <c r="F204" s="199">
        <v>214</v>
      </c>
      <c r="G204" s="120">
        <v>214</v>
      </c>
      <c r="H204" s="119">
        <f t="shared" si="14"/>
        <v>100</v>
      </c>
    </row>
    <row r="205" spans="1:8" hidden="1" x14ac:dyDescent="0.2">
      <c r="A205" s="13">
        <v>4206</v>
      </c>
      <c r="B205" s="13">
        <v>3113</v>
      </c>
      <c r="C205" s="13">
        <v>2229</v>
      </c>
      <c r="D205" s="13" t="s">
        <v>349</v>
      </c>
      <c r="E205" s="58">
        <v>0</v>
      </c>
      <c r="F205" s="199">
        <v>0</v>
      </c>
      <c r="G205" s="120">
        <v>0</v>
      </c>
      <c r="H205" s="119" t="e">
        <f t="shared" si="14"/>
        <v>#DIV/0!</v>
      </c>
    </row>
    <row r="206" spans="1:8" x14ac:dyDescent="0.2">
      <c r="A206" s="13"/>
      <c r="B206" s="13">
        <v>3313</v>
      </c>
      <c r="C206" s="13">
        <v>2132</v>
      </c>
      <c r="D206" s="13" t="s">
        <v>68</v>
      </c>
      <c r="E206" s="58">
        <v>332</v>
      </c>
      <c r="F206" s="199">
        <v>332</v>
      </c>
      <c r="G206" s="120">
        <v>0</v>
      </c>
      <c r="H206" s="119">
        <f t="shared" si="14"/>
        <v>0</v>
      </c>
    </row>
    <row r="207" spans="1:8" x14ac:dyDescent="0.2">
      <c r="A207" s="13"/>
      <c r="B207" s="13">
        <v>3313</v>
      </c>
      <c r="C207" s="13">
        <v>2133</v>
      </c>
      <c r="D207" s="13" t="s">
        <v>67</v>
      </c>
      <c r="E207" s="58">
        <v>18</v>
      </c>
      <c r="F207" s="199">
        <v>18</v>
      </c>
      <c r="G207" s="120">
        <v>0</v>
      </c>
      <c r="H207" s="119">
        <f t="shared" si="14"/>
        <v>0</v>
      </c>
    </row>
    <row r="208" spans="1:8" x14ac:dyDescent="0.2">
      <c r="A208" s="13"/>
      <c r="B208" s="13">
        <v>3412</v>
      </c>
      <c r="C208" s="13">
        <v>2324</v>
      </c>
      <c r="D208" s="13" t="s">
        <v>215</v>
      </c>
      <c r="E208" s="58">
        <v>0</v>
      </c>
      <c r="F208" s="199">
        <v>0</v>
      </c>
      <c r="G208" s="120">
        <v>5.3</v>
      </c>
      <c r="H208" s="119" t="e">
        <f t="shared" si="14"/>
        <v>#DIV/0!</v>
      </c>
    </row>
    <row r="209" spans="1:8" x14ac:dyDescent="0.2">
      <c r="A209" s="13"/>
      <c r="B209" s="13">
        <v>3412</v>
      </c>
      <c r="C209" s="13">
        <v>3113</v>
      </c>
      <c r="D209" s="13" t="s">
        <v>319</v>
      </c>
      <c r="E209" s="58">
        <v>0</v>
      </c>
      <c r="F209" s="199">
        <v>0</v>
      </c>
      <c r="G209" s="120">
        <v>4.5</v>
      </c>
      <c r="H209" s="119" t="e">
        <f t="shared" si="14"/>
        <v>#DIV/0!</v>
      </c>
    </row>
    <row r="210" spans="1:8" hidden="1" x14ac:dyDescent="0.2">
      <c r="A210" s="13"/>
      <c r="B210" s="13">
        <v>4359</v>
      </c>
      <c r="C210" s="13">
        <v>2122</v>
      </c>
      <c r="D210" s="13" t="s">
        <v>346</v>
      </c>
      <c r="E210" s="58">
        <v>0</v>
      </c>
      <c r="F210" s="199">
        <v>0</v>
      </c>
      <c r="G210" s="120">
        <v>0</v>
      </c>
      <c r="H210" s="119" t="e">
        <f t="shared" si="14"/>
        <v>#DIV/0!</v>
      </c>
    </row>
    <row r="211" spans="1:8" ht="15.6" customHeight="1" x14ac:dyDescent="0.2">
      <c r="A211" s="13"/>
      <c r="B211" s="13">
        <v>6171</v>
      </c>
      <c r="C211" s="13">
        <v>2212</v>
      </c>
      <c r="D211" s="13" t="s">
        <v>241</v>
      </c>
      <c r="E211" s="58">
        <v>10</v>
      </c>
      <c r="F211" s="199">
        <v>10</v>
      </c>
      <c r="G211" s="120">
        <v>5</v>
      </c>
      <c r="H211" s="119">
        <f t="shared" si="14"/>
        <v>50</v>
      </c>
    </row>
    <row r="212" spans="1:8" ht="15.6" hidden="1" customHeight="1" x14ac:dyDescent="0.2">
      <c r="A212" s="13"/>
      <c r="B212" s="13">
        <v>6171</v>
      </c>
      <c r="C212" s="13">
        <v>2324</v>
      </c>
      <c r="D212" s="13" t="s">
        <v>242</v>
      </c>
      <c r="E212" s="58"/>
      <c r="F212" s="199"/>
      <c r="G212" s="120">
        <v>0</v>
      </c>
      <c r="H212" s="119" t="e">
        <f t="shared" si="14"/>
        <v>#DIV/0!</v>
      </c>
    </row>
    <row r="213" spans="1:8" ht="15.6" customHeight="1" x14ac:dyDescent="0.2">
      <c r="A213" s="13"/>
      <c r="B213" s="13">
        <v>6310</v>
      </c>
      <c r="C213" s="13">
        <v>2141</v>
      </c>
      <c r="D213" s="13" t="s">
        <v>245</v>
      </c>
      <c r="E213" s="58">
        <v>10</v>
      </c>
      <c r="F213" s="199">
        <v>10</v>
      </c>
      <c r="G213" s="120">
        <v>0.9</v>
      </c>
      <c r="H213" s="119">
        <f t="shared" si="14"/>
        <v>9</v>
      </c>
    </row>
    <row r="214" spans="1:8" hidden="1" x14ac:dyDescent="0.2">
      <c r="A214" s="13"/>
      <c r="B214" s="13">
        <v>6310</v>
      </c>
      <c r="C214" s="13">
        <v>2324</v>
      </c>
      <c r="D214" s="13" t="s">
        <v>36</v>
      </c>
      <c r="E214" s="58"/>
      <c r="F214" s="199"/>
      <c r="G214" s="120">
        <v>0</v>
      </c>
      <c r="H214" s="119" t="e">
        <f t="shared" si="14"/>
        <v>#DIV/0!</v>
      </c>
    </row>
    <row r="215" spans="1:8" hidden="1" x14ac:dyDescent="0.2">
      <c r="A215" s="13"/>
      <c r="B215" s="13">
        <v>6310</v>
      </c>
      <c r="C215" s="13">
        <v>2142</v>
      </c>
      <c r="D215" s="13" t="s">
        <v>243</v>
      </c>
      <c r="E215" s="58">
        <v>0</v>
      </c>
      <c r="F215" s="199">
        <v>0</v>
      </c>
      <c r="G215" s="120">
        <v>0</v>
      </c>
      <c r="H215" s="119" t="e">
        <f t="shared" si="14"/>
        <v>#DIV/0!</v>
      </c>
    </row>
    <row r="216" spans="1:8" hidden="1" x14ac:dyDescent="0.2">
      <c r="A216" s="13"/>
      <c r="B216" s="13">
        <v>6310</v>
      </c>
      <c r="C216" s="13">
        <v>2143</v>
      </c>
      <c r="D216" s="13" t="s">
        <v>35</v>
      </c>
      <c r="E216" s="58">
        <v>0</v>
      </c>
      <c r="F216" s="199">
        <v>0</v>
      </c>
      <c r="G216" s="120">
        <v>0</v>
      </c>
      <c r="H216" s="119" t="e">
        <f t="shared" si="14"/>
        <v>#DIV/0!</v>
      </c>
    </row>
    <row r="217" spans="1:8" hidden="1" x14ac:dyDescent="0.2">
      <c r="A217" s="13"/>
      <c r="B217" s="13">
        <v>6310</v>
      </c>
      <c r="C217" s="13">
        <v>2329</v>
      </c>
      <c r="D217" s="13" t="s">
        <v>34</v>
      </c>
      <c r="E217" s="58"/>
      <c r="F217" s="199"/>
      <c r="G217" s="120">
        <v>0</v>
      </c>
      <c r="H217" s="119" t="e">
        <f t="shared" si="14"/>
        <v>#DIV/0!</v>
      </c>
    </row>
    <row r="218" spans="1:8" hidden="1" x14ac:dyDescent="0.2">
      <c r="A218" s="13"/>
      <c r="B218" s="13">
        <v>6330</v>
      </c>
      <c r="C218" s="13">
        <v>4132</v>
      </c>
      <c r="D218" s="13" t="s">
        <v>33</v>
      </c>
      <c r="E218" s="58">
        <v>0</v>
      </c>
      <c r="F218" s="199">
        <v>0</v>
      </c>
      <c r="G218" s="120">
        <v>0</v>
      </c>
      <c r="H218" s="119" t="e">
        <f t="shared" si="14"/>
        <v>#DIV/0!</v>
      </c>
    </row>
    <row r="219" spans="1:8" hidden="1" x14ac:dyDescent="0.2">
      <c r="A219" s="13"/>
      <c r="B219" s="13">
        <v>6409</v>
      </c>
      <c r="C219" s="13">
        <v>2328</v>
      </c>
      <c r="D219" s="13" t="s">
        <v>244</v>
      </c>
      <c r="E219" s="58">
        <v>0</v>
      </c>
      <c r="F219" s="199">
        <v>0</v>
      </c>
      <c r="G219" s="120">
        <v>0</v>
      </c>
      <c r="H219" s="119" t="e">
        <f t="shared" si="14"/>
        <v>#DIV/0!</v>
      </c>
    </row>
    <row r="220" spans="1:8" x14ac:dyDescent="0.2">
      <c r="A220" s="33"/>
      <c r="B220" s="13">
        <v>6402</v>
      </c>
      <c r="C220" s="13">
        <v>2229</v>
      </c>
      <c r="D220" s="13" t="s">
        <v>64</v>
      </c>
      <c r="E220" s="58">
        <v>0</v>
      </c>
      <c r="F220" s="199">
        <v>0</v>
      </c>
      <c r="G220" s="120">
        <v>0.4</v>
      </c>
      <c r="H220" s="119" t="e">
        <f t="shared" si="14"/>
        <v>#DIV/0!</v>
      </c>
    </row>
    <row r="221" spans="1:8" x14ac:dyDescent="0.2">
      <c r="A221" s="33"/>
      <c r="B221" s="13">
        <v>6409</v>
      </c>
      <c r="C221" s="13">
        <v>2328</v>
      </c>
      <c r="D221" s="13" t="s">
        <v>417</v>
      </c>
      <c r="E221" s="58">
        <v>0</v>
      </c>
      <c r="F221" s="199">
        <v>0</v>
      </c>
      <c r="G221" s="120">
        <v>10</v>
      </c>
      <c r="H221" s="119" t="e">
        <f t="shared" si="14"/>
        <v>#DIV/0!</v>
      </c>
    </row>
    <row r="222" spans="1:8" hidden="1" x14ac:dyDescent="0.2">
      <c r="A222" s="33"/>
      <c r="B222" s="13">
        <v>6409</v>
      </c>
      <c r="C222" s="13">
        <v>2329</v>
      </c>
      <c r="D222" s="13" t="s">
        <v>20</v>
      </c>
      <c r="E222" s="58">
        <v>0</v>
      </c>
      <c r="F222" s="199">
        <v>0</v>
      </c>
      <c r="G222" s="120">
        <v>0</v>
      </c>
      <c r="H222" s="119" t="e">
        <f>(#REF!/F222)*100</f>
        <v>#REF!</v>
      </c>
    </row>
    <row r="223" spans="1:8" ht="15.75" customHeight="1" thickBot="1" x14ac:dyDescent="0.3">
      <c r="A223" s="11"/>
      <c r="B223" s="11"/>
      <c r="C223" s="11"/>
      <c r="D223" s="11"/>
      <c r="E223" s="243"/>
      <c r="F223" s="216"/>
      <c r="G223" s="230"/>
      <c r="H223" s="138"/>
    </row>
    <row r="224" spans="1:8" s="6" customFormat="1" ht="21.75" customHeight="1" thickTop="1" thickBot="1" x14ac:dyDescent="0.3">
      <c r="A224" s="9"/>
      <c r="B224" s="9"/>
      <c r="C224" s="9"/>
      <c r="D224" s="28" t="s">
        <v>32</v>
      </c>
      <c r="E224" s="232">
        <f t="shared" ref="E224:G224" si="15">SUM(E174:E223)</f>
        <v>431673</v>
      </c>
      <c r="F224" s="211">
        <f t="shared" si="15"/>
        <v>470620.19999999995</v>
      </c>
      <c r="G224" s="231">
        <f t="shared" si="15"/>
        <v>104209.20000000001</v>
      </c>
      <c r="H224" s="119">
        <f t="shared" ref="H224" si="16">(G224/F224)*100</f>
        <v>22.1429509400574</v>
      </c>
    </row>
    <row r="225" spans="1:8" ht="15" customHeight="1" x14ac:dyDescent="0.25">
      <c r="A225" s="7"/>
      <c r="B225" s="7"/>
      <c r="C225" s="7"/>
      <c r="D225" s="8"/>
      <c r="E225" s="217"/>
      <c r="F225" s="217"/>
    </row>
    <row r="226" spans="1:8" ht="0.75" customHeight="1" thickBot="1" x14ac:dyDescent="0.25">
      <c r="A226" s="6"/>
      <c r="B226" s="7"/>
      <c r="C226" s="7"/>
      <c r="D226" s="7"/>
      <c r="E226" s="61"/>
      <c r="F226" s="61"/>
    </row>
    <row r="227" spans="1:8" ht="15.75" hidden="1" thickBot="1" x14ac:dyDescent="0.25">
      <c r="A227" s="6"/>
      <c r="B227" s="7"/>
      <c r="C227" s="7"/>
      <c r="D227" s="7"/>
      <c r="E227" s="61"/>
      <c r="F227" s="61"/>
    </row>
    <row r="228" spans="1:8" ht="15" hidden="1" customHeight="1" thickBot="1" x14ac:dyDescent="0.25">
      <c r="A228" s="6"/>
      <c r="B228" s="7"/>
      <c r="C228" s="7"/>
      <c r="D228" s="7"/>
      <c r="E228" s="61"/>
      <c r="F228" s="61"/>
    </row>
    <row r="229" spans="1:8" ht="15.75" x14ac:dyDescent="0.25">
      <c r="A229" s="24" t="s">
        <v>15</v>
      </c>
      <c r="B229" s="24" t="s">
        <v>14</v>
      </c>
      <c r="C229" s="24" t="s">
        <v>13</v>
      </c>
      <c r="D229" s="23" t="s">
        <v>12</v>
      </c>
      <c r="E229" s="22" t="s">
        <v>11</v>
      </c>
      <c r="F229" s="22" t="s">
        <v>11</v>
      </c>
      <c r="G229" s="22" t="s">
        <v>0</v>
      </c>
      <c r="H229" s="121" t="s">
        <v>386</v>
      </c>
    </row>
    <row r="230" spans="1:8" ht="15.75" customHeight="1" thickBot="1" x14ac:dyDescent="0.3">
      <c r="A230" s="21"/>
      <c r="B230" s="21"/>
      <c r="C230" s="21"/>
      <c r="D230" s="20"/>
      <c r="E230" s="207" t="s">
        <v>10</v>
      </c>
      <c r="F230" s="209" t="s">
        <v>9</v>
      </c>
      <c r="G230" s="207" t="s">
        <v>388</v>
      </c>
      <c r="H230" s="132" t="s">
        <v>387</v>
      </c>
    </row>
    <row r="231" spans="1:8" ht="16.5" customHeight="1" thickTop="1" x14ac:dyDescent="0.25">
      <c r="A231" s="30">
        <v>120</v>
      </c>
      <c r="B231" s="30"/>
      <c r="C231" s="30"/>
      <c r="D231" s="34" t="s">
        <v>31</v>
      </c>
      <c r="E231" s="57"/>
      <c r="F231" s="212"/>
      <c r="G231" s="227"/>
      <c r="H231" s="136"/>
    </row>
    <row r="232" spans="1:8" ht="16.5" customHeight="1" x14ac:dyDescent="0.25">
      <c r="A232" s="34"/>
      <c r="B232" s="34"/>
      <c r="C232" s="34"/>
      <c r="D232" s="34"/>
      <c r="E232" s="58"/>
      <c r="F232" s="199"/>
      <c r="G232" s="224"/>
      <c r="H232" s="124"/>
    </row>
    <row r="233" spans="1:8" x14ac:dyDescent="0.2">
      <c r="A233" s="13"/>
      <c r="B233" s="13"/>
      <c r="C233" s="13">
        <v>1361</v>
      </c>
      <c r="D233" s="13" t="s">
        <v>30</v>
      </c>
      <c r="E233" s="242">
        <v>0</v>
      </c>
      <c r="F233" s="215">
        <v>0</v>
      </c>
      <c r="G233" s="120">
        <v>0</v>
      </c>
      <c r="H233" s="119" t="e">
        <f t="shared" ref="H233:H255" si="17">(G233/F233)*100</f>
        <v>#DIV/0!</v>
      </c>
    </row>
    <row r="234" spans="1:8" ht="15" hidden="1" customHeight="1" x14ac:dyDescent="0.25">
      <c r="A234" s="47"/>
      <c r="B234" s="30"/>
      <c r="C234" s="49">
        <v>4116</v>
      </c>
      <c r="D234" s="35" t="s">
        <v>364</v>
      </c>
      <c r="E234" s="58">
        <v>0</v>
      </c>
      <c r="F234" s="199">
        <v>0</v>
      </c>
      <c r="G234" s="120">
        <v>0</v>
      </c>
      <c r="H234" s="119" t="e">
        <f t="shared" si="17"/>
        <v>#DIV/0!</v>
      </c>
    </row>
    <row r="235" spans="1:8" ht="15" customHeight="1" x14ac:dyDescent="0.25">
      <c r="A235" s="47">
        <v>17015</v>
      </c>
      <c r="B235" s="30"/>
      <c r="C235" s="49">
        <v>4116</v>
      </c>
      <c r="D235" s="35" t="s">
        <v>365</v>
      </c>
      <c r="E235" s="58">
        <v>1</v>
      </c>
      <c r="F235" s="199">
        <v>1</v>
      </c>
      <c r="G235" s="120">
        <v>0</v>
      </c>
      <c r="H235" s="119">
        <f t="shared" si="17"/>
        <v>0</v>
      </c>
    </row>
    <row r="236" spans="1:8" ht="15" customHeight="1" x14ac:dyDescent="0.25">
      <c r="A236" s="47">
        <v>17016</v>
      </c>
      <c r="B236" s="30"/>
      <c r="C236" s="49">
        <v>4116</v>
      </c>
      <c r="D236" s="35" t="s">
        <v>368</v>
      </c>
      <c r="E236" s="58">
        <v>10</v>
      </c>
      <c r="F236" s="199">
        <v>10</v>
      </c>
      <c r="G236" s="120">
        <v>0</v>
      </c>
      <c r="H236" s="119">
        <f t="shared" si="17"/>
        <v>0</v>
      </c>
    </row>
    <row r="237" spans="1:8" ht="12.75" hidden="1" customHeight="1" x14ac:dyDescent="0.25">
      <c r="A237" s="47"/>
      <c r="B237" s="30"/>
      <c r="C237" s="49">
        <v>4213</v>
      </c>
      <c r="D237" s="48" t="s">
        <v>369</v>
      </c>
      <c r="E237" s="58">
        <v>0</v>
      </c>
      <c r="F237" s="199">
        <v>0</v>
      </c>
      <c r="G237" s="120">
        <v>0</v>
      </c>
      <c r="H237" s="119" t="e">
        <f t="shared" si="17"/>
        <v>#DIV/0!</v>
      </c>
    </row>
    <row r="238" spans="1:8" ht="15" customHeight="1" x14ac:dyDescent="0.25">
      <c r="A238" s="47">
        <v>90992</v>
      </c>
      <c r="B238" s="30"/>
      <c r="C238" s="49">
        <v>4213</v>
      </c>
      <c r="D238" s="48" t="s">
        <v>370</v>
      </c>
      <c r="E238" s="58">
        <v>434</v>
      </c>
      <c r="F238" s="199">
        <v>434</v>
      </c>
      <c r="G238" s="120">
        <v>0</v>
      </c>
      <c r="H238" s="119">
        <f t="shared" si="17"/>
        <v>0</v>
      </c>
    </row>
    <row r="239" spans="1:8" ht="15" customHeight="1" x14ac:dyDescent="0.25">
      <c r="A239" s="47">
        <v>17968</v>
      </c>
      <c r="B239" s="30"/>
      <c r="C239" s="49">
        <v>4216</v>
      </c>
      <c r="D239" s="48" t="s">
        <v>366</v>
      </c>
      <c r="E239" s="58">
        <v>600</v>
      </c>
      <c r="F239" s="199">
        <v>600</v>
      </c>
      <c r="G239" s="120">
        <v>0</v>
      </c>
      <c r="H239" s="119">
        <f t="shared" si="17"/>
        <v>0</v>
      </c>
    </row>
    <row r="240" spans="1:8" ht="15" customHeight="1" x14ac:dyDescent="0.2">
      <c r="A240" s="46">
        <v>17969</v>
      </c>
      <c r="B240" s="45"/>
      <c r="C240" s="43">
        <v>4216</v>
      </c>
      <c r="D240" s="48" t="s">
        <v>367</v>
      </c>
      <c r="E240" s="58">
        <v>10200</v>
      </c>
      <c r="F240" s="199">
        <v>10200</v>
      </c>
      <c r="G240" s="120">
        <v>0</v>
      </c>
      <c r="H240" s="119">
        <f t="shared" si="17"/>
        <v>0</v>
      </c>
    </row>
    <row r="241" spans="1:8" ht="15" customHeight="1" x14ac:dyDescent="0.2">
      <c r="A241" s="46">
        <v>13419</v>
      </c>
      <c r="B241" s="45"/>
      <c r="C241" s="43">
        <v>4216</v>
      </c>
      <c r="D241" s="48" t="s">
        <v>433</v>
      </c>
      <c r="E241" s="58">
        <v>27624</v>
      </c>
      <c r="F241" s="199">
        <v>27624</v>
      </c>
      <c r="G241" s="120">
        <v>0</v>
      </c>
      <c r="H241" s="119">
        <f t="shared" si="17"/>
        <v>0</v>
      </c>
    </row>
    <row r="242" spans="1:8" ht="15" hidden="1" customHeight="1" x14ac:dyDescent="0.2">
      <c r="A242" s="46"/>
      <c r="B242" s="45"/>
      <c r="C242" s="43">
        <v>4152</v>
      </c>
      <c r="D242" s="48" t="s">
        <v>372</v>
      </c>
      <c r="E242" s="58">
        <v>0</v>
      </c>
      <c r="F242" s="199">
        <v>0</v>
      </c>
      <c r="G242" s="120">
        <v>0</v>
      </c>
      <c r="H242" s="119" t="e">
        <f t="shared" si="17"/>
        <v>#DIV/0!</v>
      </c>
    </row>
    <row r="243" spans="1:8" ht="15" hidden="1" customHeight="1" x14ac:dyDescent="0.2">
      <c r="A243" s="46"/>
      <c r="B243" s="45"/>
      <c r="C243" s="43">
        <v>4232</v>
      </c>
      <c r="D243" s="48" t="s">
        <v>371</v>
      </c>
      <c r="E243" s="58">
        <v>0</v>
      </c>
      <c r="F243" s="199">
        <v>0</v>
      </c>
      <c r="G243" s="120">
        <v>0</v>
      </c>
      <c r="H243" s="119" t="e">
        <f t="shared" si="17"/>
        <v>#DIV/0!</v>
      </c>
    </row>
    <row r="244" spans="1:8" ht="16.5" customHeight="1" x14ac:dyDescent="0.2">
      <c r="A244" s="13"/>
      <c r="B244" s="13">
        <v>1014</v>
      </c>
      <c r="C244" s="13">
        <v>2132</v>
      </c>
      <c r="D244" s="54" t="s">
        <v>306</v>
      </c>
      <c r="E244" s="242">
        <v>24</v>
      </c>
      <c r="F244" s="215">
        <v>24</v>
      </c>
      <c r="G244" s="120">
        <v>6.5</v>
      </c>
      <c r="H244" s="119">
        <f t="shared" si="17"/>
        <v>27.083333333333332</v>
      </c>
    </row>
    <row r="245" spans="1:8" ht="16.5" hidden="1" customHeight="1" x14ac:dyDescent="0.2">
      <c r="A245" s="46"/>
      <c r="B245" s="45">
        <v>2212</v>
      </c>
      <c r="C245" s="43">
        <v>2212</v>
      </c>
      <c r="D245" s="42" t="s">
        <v>357</v>
      </c>
      <c r="E245" s="58">
        <v>0</v>
      </c>
      <c r="F245" s="199">
        <v>0</v>
      </c>
      <c r="G245" s="120">
        <v>0</v>
      </c>
      <c r="H245" s="119" t="e">
        <f t="shared" si="17"/>
        <v>#DIV/0!</v>
      </c>
    </row>
    <row r="246" spans="1:8" ht="16.5" hidden="1" customHeight="1" x14ac:dyDescent="0.2">
      <c r="A246" s="44"/>
      <c r="B246" s="43">
        <v>2212</v>
      </c>
      <c r="C246" s="13">
        <v>2324</v>
      </c>
      <c r="D246" s="13" t="s">
        <v>358</v>
      </c>
      <c r="E246" s="58">
        <v>0</v>
      </c>
      <c r="F246" s="199">
        <v>0</v>
      </c>
      <c r="G246" s="120">
        <v>0</v>
      </c>
      <c r="H246" s="119" t="e">
        <f t="shared" si="17"/>
        <v>#DIV/0!</v>
      </c>
    </row>
    <row r="247" spans="1:8" ht="16.5" hidden="1" customHeight="1" x14ac:dyDescent="0.2">
      <c r="A247" s="12"/>
      <c r="B247" s="13">
        <v>3326</v>
      </c>
      <c r="C247" s="13">
        <v>3121</v>
      </c>
      <c r="D247" s="13" t="s">
        <v>353</v>
      </c>
      <c r="E247" s="58">
        <v>0</v>
      </c>
      <c r="F247" s="199">
        <v>0</v>
      </c>
      <c r="G247" s="120">
        <v>0</v>
      </c>
      <c r="H247" s="119" t="e">
        <f t="shared" si="17"/>
        <v>#DIV/0!</v>
      </c>
    </row>
    <row r="248" spans="1:8" x14ac:dyDescent="0.2">
      <c r="A248" s="13"/>
      <c r="B248" s="13">
        <v>3612</v>
      </c>
      <c r="C248" s="13">
        <v>2111</v>
      </c>
      <c r="D248" s="13" t="s">
        <v>247</v>
      </c>
      <c r="E248" s="242">
        <v>1660</v>
      </c>
      <c r="F248" s="215">
        <v>1660</v>
      </c>
      <c r="G248" s="120">
        <v>434.3</v>
      </c>
      <c r="H248" s="119">
        <f t="shared" si="17"/>
        <v>26.162650602409638</v>
      </c>
    </row>
    <row r="249" spans="1:8" x14ac:dyDescent="0.2">
      <c r="A249" s="13"/>
      <c r="B249" s="13">
        <v>3612</v>
      </c>
      <c r="C249" s="13">
        <v>2132</v>
      </c>
      <c r="D249" s="13" t="s">
        <v>248</v>
      </c>
      <c r="E249" s="242">
        <v>6300</v>
      </c>
      <c r="F249" s="215">
        <v>6300</v>
      </c>
      <c r="G249" s="120">
        <v>1694.1</v>
      </c>
      <c r="H249" s="119">
        <f t="shared" si="17"/>
        <v>26.890476190476186</v>
      </c>
    </row>
    <row r="250" spans="1:8" hidden="1" x14ac:dyDescent="0.2">
      <c r="A250" s="13"/>
      <c r="B250" s="13">
        <v>3612</v>
      </c>
      <c r="C250" s="13">
        <v>2322</v>
      </c>
      <c r="D250" s="13" t="s">
        <v>29</v>
      </c>
      <c r="E250" s="242">
        <v>0</v>
      </c>
      <c r="F250" s="215">
        <v>0</v>
      </c>
      <c r="G250" s="120">
        <v>0</v>
      </c>
      <c r="H250" s="119" t="e">
        <f t="shared" si="17"/>
        <v>#DIV/0!</v>
      </c>
    </row>
    <row r="251" spans="1:8" x14ac:dyDescent="0.2">
      <c r="A251" s="13"/>
      <c r="B251" s="13">
        <v>3612</v>
      </c>
      <c r="C251" s="13">
        <v>2324</v>
      </c>
      <c r="D251" s="13" t="s">
        <v>249</v>
      </c>
      <c r="E251" s="242">
        <v>130</v>
      </c>
      <c r="F251" s="215">
        <v>130</v>
      </c>
      <c r="G251" s="120">
        <v>160.69999999999999</v>
      </c>
      <c r="H251" s="119">
        <f t="shared" si="17"/>
        <v>123.61538461538461</v>
      </c>
    </row>
    <row r="252" spans="1:8" hidden="1" x14ac:dyDescent="0.2">
      <c r="A252" s="13"/>
      <c r="B252" s="13">
        <v>3612</v>
      </c>
      <c r="C252" s="13">
        <v>2329</v>
      </c>
      <c r="D252" s="13" t="s">
        <v>28</v>
      </c>
      <c r="E252" s="244"/>
      <c r="F252" s="199"/>
      <c r="G252" s="120">
        <v>0</v>
      </c>
      <c r="H252" s="119" t="e">
        <f t="shared" si="17"/>
        <v>#DIV/0!</v>
      </c>
    </row>
    <row r="253" spans="1:8" x14ac:dyDescent="0.2">
      <c r="A253" s="13"/>
      <c r="B253" s="13">
        <v>3612</v>
      </c>
      <c r="C253" s="13">
        <v>3112</v>
      </c>
      <c r="D253" s="13" t="s">
        <v>250</v>
      </c>
      <c r="E253" s="242">
        <v>8216</v>
      </c>
      <c r="F253" s="215">
        <v>8216</v>
      </c>
      <c r="G253" s="120">
        <v>1870.4</v>
      </c>
      <c r="H253" s="119">
        <f t="shared" si="17"/>
        <v>22.765335929892892</v>
      </c>
    </row>
    <row r="254" spans="1:8" x14ac:dyDescent="0.2">
      <c r="A254" s="13"/>
      <c r="B254" s="13">
        <v>3613</v>
      </c>
      <c r="C254" s="13">
        <v>2111</v>
      </c>
      <c r="D254" s="13" t="s">
        <v>251</v>
      </c>
      <c r="E254" s="242">
        <v>2500</v>
      </c>
      <c r="F254" s="215">
        <v>2500</v>
      </c>
      <c r="G254" s="120">
        <v>587.9</v>
      </c>
      <c r="H254" s="119">
        <f t="shared" si="17"/>
        <v>23.515999999999998</v>
      </c>
    </row>
    <row r="255" spans="1:8" x14ac:dyDescent="0.2">
      <c r="A255" s="13"/>
      <c r="B255" s="13">
        <v>3613</v>
      </c>
      <c r="C255" s="13">
        <v>2132</v>
      </c>
      <c r="D255" s="13" t="s">
        <v>252</v>
      </c>
      <c r="E255" s="242">
        <v>4900</v>
      </c>
      <c r="F255" s="215">
        <v>4900</v>
      </c>
      <c r="G255" s="120">
        <v>1263.3</v>
      </c>
      <c r="H255" s="119">
        <f t="shared" si="17"/>
        <v>25.781632653061227</v>
      </c>
    </row>
    <row r="256" spans="1:8" hidden="1" x14ac:dyDescent="0.2">
      <c r="A256" s="33"/>
      <c r="B256" s="13">
        <v>3613</v>
      </c>
      <c r="C256" s="13">
        <v>2133</v>
      </c>
      <c r="D256" s="13" t="s">
        <v>27</v>
      </c>
      <c r="E256" s="58"/>
      <c r="F256" s="199"/>
      <c r="G256" s="120">
        <v>0</v>
      </c>
      <c r="H256" s="119" t="e">
        <f>(#REF!/F256)*100</f>
        <v>#REF!</v>
      </c>
    </row>
    <row r="257" spans="1:8" hidden="1" x14ac:dyDescent="0.2">
      <c r="A257" s="33"/>
      <c r="B257" s="13">
        <v>3613</v>
      </c>
      <c r="C257" s="13">
        <v>2310</v>
      </c>
      <c r="D257" s="13" t="s">
        <v>26</v>
      </c>
      <c r="E257" s="58"/>
      <c r="F257" s="199"/>
      <c r="G257" s="120">
        <v>0</v>
      </c>
      <c r="H257" s="119" t="e">
        <f>(#REF!/F257)*100</f>
        <v>#REF!</v>
      </c>
    </row>
    <row r="258" spans="1:8" hidden="1" x14ac:dyDescent="0.2">
      <c r="A258" s="33"/>
      <c r="B258" s="13">
        <v>3613</v>
      </c>
      <c r="C258" s="13">
        <v>2322</v>
      </c>
      <c r="D258" s="13" t="s">
        <v>25</v>
      </c>
      <c r="E258" s="58"/>
      <c r="F258" s="199"/>
      <c r="G258" s="120">
        <v>0</v>
      </c>
      <c r="H258" s="119" t="e">
        <f>(#REF!/F258)*100</f>
        <v>#REF!</v>
      </c>
    </row>
    <row r="259" spans="1:8" x14ac:dyDescent="0.2">
      <c r="A259" s="33"/>
      <c r="B259" s="13">
        <v>3613</v>
      </c>
      <c r="C259" s="13">
        <v>2324</v>
      </c>
      <c r="D259" s="13" t="s">
        <v>253</v>
      </c>
      <c r="E259" s="242">
        <v>0</v>
      </c>
      <c r="F259" s="215">
        <v>0</v>
      </c>
      <c r="G259" s="120">
        <v>140.19999999999999</v>
      </c>
      <c r="H259" s="119" t="e">
        <f t="shared" ref="H259:H284" si="18">(G259/F259)*100</f>
        <v>#DIV/0!</v>
      </c>
    </row>
    <row r="260" spans="1:8" x14ac:dyDescent="0.2">
      <c r="A260" s="33"/>
      <c r="B260" s="13">
        <v>3613</v>
      </c>
      <c r="C260" s="13">
        <v>3112</v>
      </c>
      <c r="D260" s="13" t="s">
        <v>254</v>
      </c>
      <c r="E260" s="242">
        <v>5000</v>
      </c>
      <c r="F260" s="215">
        <v>5000</v>
      </c>
      <c r="G260" s="130">
        <v>4100</v>
      </c>
      <c r="H260" s="119">
        <f t="shared" si="18"/>
        <v>82</v>
      </c>
    </row>
    <row r="261" spans="1:8" hidden="1" x14ac:dyDescent="0.2">
      <c r="A261" s="33"/>
      <c r="B261" s="13">
        <v>3631</v>
      </c>
      <c r="C261" s="13">
        <v>2133</v>
      </c>
      <c r="D261" s="13" t="s">
        <v>255</v>
      </c>
      <c r="E261" s="58"/>
      <c r="F261" s="199"/>
      <c r="G261" s="120">
        <v>0</v>
      </c>
      <c r="H261" s="119" t="e">
        <f t="shared" si="18"/>
        <v>#DIV/0!</v>
      </c>
    </row>
    <row r="262" spans="1:8" x14ac:dyDescent="0.2">
      <c r="A262" s="33"/>
      <c r="B262" s="13">
        <v>3632</v>
      </c>
      <c r="C262" s="13">
        <v>2111</v>
      </c>
      <c r="D262" s="13" t="s">
        <v>256</v>
      </c>
      <c r="E262" s="242">
        <v>350</v>
      </c>
      <c r="F262" s="215">
        <v>350</v>
      </c>
      <c r="G262" s="120">
        <v>410.6</v>
      </c>
      <c r="H262" s="119">
        <f t="shared" si="18"/>
        <v>117.31428571428573</v>
      </c>
    </row>
    <row r="263" spans="1:8" x14ac:dyDescent="0.2">
      <c r="A263" s="33"/>
      <c r="B263" s="13">
        <v>3632</v>
      </c>
      <c r="C263" s="13">
        <v>2132</v>
      </c>
      <c r="D263" s="13" t="s">
        <v>257</v>
      </c>
      <c r="E263" s="242">
        <v>120</v>
      </c>
      <c r="F263" s="215">
        <v>120</v>
      </c>
      <c r="G263" s="120">
        <v>154.5</v>
      </c>
      <c r="H263" s="119">
        <f t="shared" si="18"/>
        <v>128.75</v>
      </c>
    </row>
    <row r="264" spans="1:8" x14ac:dyDescent="0.2">
      <c r="A264" s="33"/>
      <c r="B264" s="13">
        <v>3632</v>
      </c>
      <c r="C264" s="13">
        <v>2133</v>
      </c>
      <c r="D264" s="13" t="s">
        <v>258</v>
      </c>
      <c r="E264" s="242">
        <v>5</v>
      </c>
      <c r="F264" s="215">
        <v>5</v>
      </c>
      <c r="G264" s="120">
        <v>10</v>
      </c>
      <c r="H264" s="119">
        <f t="shared" si="18"/>
        <v>200</v>
      </c>
    </row>
    <row r="265" spans="1:8" x14ac:dyDescent="0.2">
      <c r="A265" s="33"/>
      <c r="B265" s="13">
        <v>3632</v>
      </c>
      <c r="C265" s="13">
        <v>2324</v>
      </c>
      <c r="D265" s="13" t="s">
        <v>259</v>
      </c>
      <c r="E265" s="242">
        <v>0</v>
      </c>
      <c r="F265" s="215">
        <v>0</v>
      </c>
      <c r="G265" s="120">
        <v>20</v>
      </c>
      <c r="H265" s="119" t="e">
        <f t="shared" si="18"/>
        <v>#DIV/0!</v>
      </c>
    </row>
    <row r="266" spans="1:8" x14ac:dyDescent="0.2">
      <c r="A266" s="33"/>
      <c r="B266" s="13">
        <v>3632</v>
      </c>
      <c r="C266" s="13">
        <v>2329</v>
      </c>
      <c r="D266" s="13" t="s">
        <v>260</v>
      </c>
      <c r="E266" s="242">
        <v>100</v>
      </c>
      <c r="F266" s="215">
        <v>100</v>
      </c>
      <c r="G266" s="120">
        <v>63.3</v>
      </c>
      <c r="H266" s="119">
        <f t="shared" si="18"/>
        <v>63.3</v>
      </c>
    </row>
    <row r="267" spans="1:8" x14ac:dyDescent="0.2">
      <c r="A267" s="33"/>
      <c r="B267" s="13">
        <v>3634</v>
      </c>
      <c r="C267" s="13">
        <v>2132</v>
      </c>
      <c r="D267" s="13" t="s">
        <v>24</v>
      </c>
      <c r="E267" s="242">
        <v>4803</v>
      </c>
      <c r="F267" s="215">
        <v>4803</v>
      </c>
      <c r="G267" s="120">
        <v>4803.7</v>
      </c>
      <c r="H267" s="119">
        <f t="shared" si="18"/>
        <v>100.01457422444304</v>
      </c>
    </row>
    <row r="268" spans="1:8" hidden="1" x14ac:dyDescent="0.2">
      <c r="A268" s="33"/>
      <c r="B268" s="13">
        <v>3636</v>
      </c>
      <c r="C268" s="13">
        <v>2131</v>
      </c>
      <c r="D268" s="13" t="s">
        <v>23</v>
      </c>
      <c r="E268" s="242">
        <v>0</v>
      </c>
      <c r="F268" s="215">
        <v>0</v>
      </c>
      <c r="G268" s="120">
        <v>0</v>
      </c>
      <c r="H268" s="119" t="e">
        <f t="shared" si="18"/>
        <v>#DIV/0!</v>
      </c>
    </row>
    <row r="269" spans="1:8" x14ac:dyDescent="0.2">
      <c r="A269" s="12"/>
      <c r="B269" s="13">
        <v>3639</v>
      </c>
      <c r="C269" s="13">
        <v>2111</v>
      </c>
      <c r="D269" s="13" t="s">
        <v>261</v>
      </c>
      <c r="E269" s="242">
        <v>30</v>
      </c>
      <c r="F269" s="215">
        <v>30</v>
      </c>
      <c r="G269" s="120">
        <v>8.1</v>
      </c>
      <c r="H269" s="119">
        <f t="shared" si="18"/>
        <v>26.999999999999996</v>
      </c>
    </row>
    <row r="270" spans="1:8" x14ac:dyDescent="0.2">
      <c r="A270" s="33"/>
      <c r="B270" s="13">
        <v>3639</v>
      </c>
      <c r="C270" s="13">
        <v>2119</v>
      </c>
      <c r="D270" s="13" t="s">
        <v>263</v>
      </c>
      <c r="E270" s="242">
        <v>300</v>
      </c>
      <c r="F270" s="215">
        <v>300</v>
      </c>
      <c r="G270" s="120">
        <v>103.5</v>
      </c>
      <c r="H270" s="119">
        <f t="shared" si="18"/>
        <v>34.5</v>
      </c>
    </row>
    <row r="271" spans="1:8" x14ac:dyDescent="0.2">
      <c r="A271" s="13"/>
      <c r="B271" s="13">
        <v>3639</v>
      </c>
      <c r="C271" s="13">
        <v>2131</v>
      </c>
      <c r="D271" s="13" t="s">
        <v>264</v>
      </c>
      <c r="E271" s="242">
        <v>2100</v>
      </c>
      <c r="F271" s="215">
        <v>2100</v>
      </c>
      <c r="G271" s="120">
        <v>527</v>
      </c>
      <c r="H271" s="119">
        <f t="shared" si="18"/>
        <v>25.095238095238091</v>
      </c>
    </row>
    <row r="272" spans="1:8" x14ac:dyDescent="0.2">
      <c r="A272" s="13"/>
      <c r="B272" s="13">
        <v>3639</v>
      </c>
      <c r="C272" s="13">
        <v>2132</v>
      </c>
      <c r="D272" s="13" t="s">
        <v>265</v>
      </c>
      <c r="E272" s="242">
        <v>30</v>
      </c>
      <c r="F272" s="215">
        <v>30</v>
      </c>
      <c r="G272" s="120">
        <v>29.7</v>
      </c>
      <c r="H272" s="119">
        <f t="shared" si="18"/>
        <v>99</v>
      </c>
    </row>
    <row r="273" spans="1:8" ht="15" hidden="1" customHeight="1" x14ac:dyDescent="0.2">
      <c r="A273" s="13"/>
      <c r="B273" s="13">
        <v>3639</v>
      </c>
      <c r="C273" s="13">
        <v>2212</v>
      </c>
      <c r="D273" s="13" t="s">
        <v>266</v>
      </c>
      <c r="E273" s="242">
        <v>0</v>
      </c>
      <c r="F273" s="215">
        <v>0</v>
      </c>
      <c r="G273" s="120">
        <v>0</v>
      </c>
      <c r="H273" s="119" t="e">
        <f t="shared" si="18"/>
        <v>#DIV/0!</v>
      </c>
    </row>
    <row r="274" spans="1:8" x14ac:dyDescent="0.2">
      <c r="A274" s="13"/>
      <c r="B274" s="13">
        <v>3639</v>
      </c>
      <c r="C274" s="13">
        <v>2324</v>
      </c>
      <c r="D274" s="13" t="s">
        <v>22</v>
      </c>
      <c r="E274" s="242">
        <v>0</v>
      </c>
      <c r="F274" s="215">
        <v>0</v>
      </c>
      <c r="G274" s="120">
        <v>28.4</v>
      </c>
      <c r="H274" s="119" t="e">
        <f t="shared" si="18"/>
        <v>#DIV/0!</v>
      </c>
    </row>
    <row r="275" spans="1:8" hidden="1" x14ac:dyDescent="0.2">
      <c r="A275" s="13"/>
      <c r="B275" s="13">
        <v>3639</v>
      </c>
      <c r="C275" s="13">
        <v>2328</v>
      </c>
      <c r="D275" s="13" t="s">
        <v>21</v>
      </c>
      <c r="E275" s="58"/>
      <c r="F275" s="199"/>
      <c r="G275" s="120">
        <v>0</v>
      </c>
      <c r="H275" s="119" t="e">
        <f t="shared" si="18"/>
        <v>#DIV/0!</v>
      </c>
    </row>
    <row r="276" spans="1:8" ht="15" hidden="1" customHeight="1" x14ac:dyDescent="0.2">
      <c r="A276" s="32"/>
      <c r="B276" s="32">
        <v>3639</v>
      </c>
      <c r="C276" s="32">
        <v>2329</v>
      </c>
      <c r="D276" s="32" t="s">
        <v>20</v>
      </c>
      <c r="E276" s="242">
        <v>0</v>
      </c>
      <c r="F276" s="215">
        <v>0</v>
      </c>
      <c r="G276" s="120">
        <v>0</v>
      </c>
      <c r="H276" s="119" t="e">
        <f t="shared" si="18"/>
        <v>#DIV/0!</v>
      </c>
    </row>
    <row r="277" spans="1:8" x14ac:dyDescent="0.2">
      <c r="A277" s="13"/>
      <c r="B277" s="13">
        <v>3639</v>
      </c>
      <c r="C277" s="13">
        <v>3111</v>
      </c>
      <c r="D277" s="13" t="s">
        <v>19</v>
      </c>
      <c r="E277" s="242">
        <v>6219</v>
      </c>
      <c r="F277" s="215">
        <v>6219</v>
      </c>
      <c r="G277" s="120">
        <v>1045.9000000000001</v>
      </c>
      <c r="H277" s="119">
        <f t="shared" si="18"/>
        <v>16.817816369191192</v>
      </c>
    </row>
    <row r="278" spans="1:8" hidden="1" x14ac:dyDescent="0.2">
      <c r="A278" s="13"/>
      <c r="B278" s="13">
        <v>3639</v>
      </c>
      <c r="C278" s="13">
        <v>3112</v>
      </c>
      <c r="D278" s="13" t="s">
        <v>267</v>
      </c>
      <c r="E278" s="58"/>
      <c r="F278" s="199"/>
      <c r="G278" s="120">
        <v>0</v>
      </c>
      <c r="H278" s="119" t="e">
        <f t="shared" si="18"/>
        <v>#DIV/0!</v>
      </c>
    </row>
    <row r="279" spans="1:8" ht="15" hidden="1" customHeight="1" x14ac:dyDescent="0.2">
      <c r="A279" s="32"/>
      <c r="B279" s="32">
        <v>6310</v>
      </c>
      <c r="C279" s="32">
        <v>2141</v>
      </c>
      <c r="D279" s="32" t="s">
        <v>18</v>
      </c>
      <c r="E279" s="58"/>
      <c r="F279" s="199"/>
      <c r="G279" s="120">
        <v>0</v>
      </c>
      <c r="H279" s="119" t="e">
        <f t="shared" si="18"/>
        <v>#DIV/0!</v>
      </c>
    </row>
    <row r="280" spans="1:8" ht="15" hidden="1" customHeight="1" x14ac:dyDescent="0.2">
      <c r="A280" s="44"/>
      <c r="B280" s="43">
        <v>4357</v>
      </c>
      <c r="C280" s="13">
        <v>2324</v>
      </c>
      <c r="D280" s="13" t="s">
        <v>352</v>
      </c>
      <c r="E280" s="58">
        <v>0</v>
      </c>
      <c r="F280" s="199">
        <v>0</v>
      </c>
      <c r="G280" s="120">
        <v>0</v>
      </c>
      <c r="H280" s="119" t="e">
        <f t="shared" si="18"/>
        <v>#DIV/0!</v>
      </c>
    </row>
    <row r="281" spans="1:8" ht="15" hidden="1" customHeight="1" x14ac:dyDescent="0.2">
      <c r="A281" s="32"/>
      <c r="B281" s="32">
        <v>4374</v>
      </c>
      <c r="C281" s="32">
        <v>2322</v>
      </c>
      <c r="D281" s="32" t="s">
        <v>333</v>
      </c>
      <c r="E281" s="242">
        <v>0</v>
      </c>
      <c r="F281" s="215">
        <v>0</v>
      </c>
      <c r="G281" s="120">
        <v>0</v>
      </c>
      <c r="H281" s="119" t="e">
        <f t="shared" si="18"/>
        <v>#DIV/0!</v>
      </c>
    </row>
    <row r="282" spans="1:8" ht="15" customHeight="1" x14ac:dyDescent="0.2">
      <c r="A282" s="32"/>
      <c r="B282" s="32">
        <v>5512</v>
      </c>
      <c r="C282" s="32">
        <v>2324</v>
      </c>
      <c r="D282" s="32" t="s">
        <v>93</v>
      </c>
      <c r="E282" s="242">
        <v>0</v>
      </c>
      <c r="F282" s="215">
        <v>0</v>
      </c>
      <c r="G282" s="120">
        <v>2.1</v>
      </c>
      <c r="H282" s="119" t="e">
        <f t="shared" si="18"/>
        <v>#DIV/0!</v>
      </c>
    </row>
    <row r="283" spans="1:8" ht="15" hidden="1" customHeight="1" x14ac:dyDescent="0.2">
      <c r="A283" s="32"/>
      <c r="B283" s="32">
        <v>6171</v>
      </c>
      <c r="C283" s="32">
        <v>2324</v>
      </c>
      <c r="D283" s="32" t="s">
        <v>321</v>
      </c>
      <c r="E283" s="58"/>
      <c r="F283" s="199"/>
      <c r="H283" s="119" t="e">
        <f t="shared" si="18"/>
        <v>#DIV/0!</v>
      </c>
    </row>
    <row r="284" spans="1:8" ht="15" customHeight="1" x14ac:dyDescent="0.2">
      <c r="A284" s="32"/>
      <c r="B284" s="32">
        <v>6409</v>
      </c>
      <c r="C284" s="32">
        <v>2328</v>
      </c>
      <c r="D284" s="32" t="s">
        <v>262</v>
      </c>
      <c r="E284" s="242">
        <v>0</v>
      </c>
      <c r="F284" s="215">
        <v>0</v>
      </c>
      <c r="G284" s="120">
        <v>0</v>
      </c>
      <c r="H284" s="119" t="e">
        <f t="shared" si="18"/>
        <v>#DIV/0!</v>
      </c>
    </row>
    <row r="285" spans="1:8" ht="15.75" customHeight="1" thickBot="1" x14ac:dyDescent="0.25">
      <c r="A285" s="31"/>
      <c r="B285" s="31"/>
      <c r="C285" s="31"/>
      <c r="D285" s="15"/>
      <c r="E285" s="245"/>
      <c r="F285" s="218"/>
      <c r="G285" s="230"/>
      <c r="H285" s="138"/>
    </row>
    <row r="286" spans="1:8" s="6" customFormat="1" ht="22.5" customHeight="1" thickTop="1" thickBot="1" x14ac:dyDescent="0.3">
      <c r="A286" s="9"/>
      <c r="B286" s="9"/>
      <c r="C286" s="9"/>
      <c r="D286" s="40" t="s">
        <v>17</v>
      </c>
      <c r="E286" s="232">
        <f t="shared" ref="E286:G286" si="19">SUM(E232:E285)</f>
        <v>81656</v>
      </c>
      <c r="F286" s="211">
        <f t="shared" si="19"/>
        <v>81656</v>
      </c>
      <c r="G286" s="231">
        <f t="shared" si="19"/>
        <v>17464.2</v>
      </c>
      <c r="H286" s="119">
        <f t="shared" ref="H286" si="20">(G286/F286)*100</f>
        <v>21.387528166944257</v>
      </c>
    </row>
    <row r="287" spans="1:8" ht="15" customHeight="1" x14ac:dyDescent="0.2">
      <c r="A287" s="6"/>
      <c r="B287" s="7"/>
      <c r="C287" s="7"/>
      <c r="D287" s="7"/>
      <c r="E287" s="61"/>
      <c r="F287" s="61"/>
    </row>
    <row r="288" spans="1:8" ht="15" customHeight="1" thickBot="1" x14ac:dyDescent="0.25">
      <c r="A288" s="6"/>
      <c r="B288" s="7"/>
      <c r="C288" s="7"/>
      <c r="D288" s="7"/>
      <c r="E288" s="61"/>
      <c r="F288" s="61"/>
    </row>
    <row r="289" spans="1:8" s="67" customFormat="1" ht="15.75" x14ac:dyDescent="0.25">
      <c r="A289" s="24" t="s">
        <v>15</v>
      </c>
      <c r="B289" s="24" t="s">
        <v>14</v>
      </c>
      <c r="C289" s="24" t="s">
        <v>13</v>
      </c>
      <c r="D289" s="23" t="s">
        <v>12</v>
      </c>
      <c r="E289" s="22" t="s">
        <v>11</v>
      </c>
      <c r="F289" s="22" t="s">
        <v>11</v>
      </c>
      <c r="G289" s="22" t="s">
        <v>0</v>
      </c>
      <c r="H289" s="22" t="s">
        <v>418</v>
      </c>
    </row>
    <row r="290" spans="1:8" s="67" customFormat="1" ht="15.75" customHeight="1" thickBot="1" x14ac:dyDescent="0.3">
      <c r="A290" s="21"/>
      <c r="B290" s="21"/>
      <c r="C290" s="21"/>
      <c r="D290" s="20"/>
      <c r="E290" s="207" t="s">
        <v>10</v>
      </c>
      <c r="F290" s="207" t="s">
        <v>9</v>
      </c>
      <c r="G290" s="246" t="s">
        <v>419</v>
      </c>
      <c r="H290" s="207" t="s">
        <v>398</v>
      </c>
    </row>
    <row r="291" spans="1:8" s="67" customFormat="1" ht="16.5" thickTop="1" x14ac:dyDescent="0.25">
      <c r="A291" s="30"/>
      <c r="B291" s="30"/>
      <c r="C291" s="30"/>
      <c r="D291" s="29"/>
      <c r="E291" s="247"/>
      <c r="F291" s="248"/>
      <c r="G291" s="249"/>
      <c r="H291" s="247"/>
    </row>
    <row r="292" spans="1:8" s="67" customFormat="1" ht="15.75" x14ac:dyDescent="0.25">
      <c r="A292" s="250">
        <v>8888</v>
      </c>
      <c r="B292" s="13">
        <v>6171</v>
      </c>
      <c r="C292" s="13">
        <v>2329</v>
      </c>
      <c r="D292" s="13" t="s">
        <v>420</v>
      </c>
      <c r="E292" s="251">
        <v>0</v>
      </c>
      <c r="F292" s="252">
        <v>0</v>
      </c>
      <c r="G292" s="120">
        <v>-17.5</v>
      </c>
      <c r="H292" s="119" t="e">
        <f t="shared" ref="H292" si="21">(G292/F292)*100</f>
        <v>#DIV/0!</v>
      </c>
    </row>
    <row r="293" spans="1:8" s="67" customFormat="1" x14ac:dyDescent="0.2">
      <c r="A293" s="13"/>
      <c r="B293" s="13"/>
      <c r="C293" s="13"/>
      <c r="D293" s="13" t="s">
        <v>421</v>
      </c>
      <c r="E293" s="253"/>
      <c r="F293" s="252"/>
      <c r="G293" s="120"/>
      <c r="H293" s="253"/>
    </row>
    <row r="294" spans="1:8" s="67" customFormat="1" x14ac:dyDescent="0.2">
      <c r="A294" s="33"/>
      <c r="B294" s="33"/>
      <c r="C294" s="33"/>
      <c r="D294" s="33" t="s">
        <v>422</v>
      </c>
      <c r="E294" s="253"/>
      <c r="F294" s="255"/>
      <c r="G294" s="130"/>
      <c r="H294" s="254"/>
    </row>
    <row r="295" spans="1:8" s="67" customFormat="1" ht="15.75" x14ac:dyDescent="0.25">
      <c r="A295" s="250">
        <v>9999</v>
      </c>
      <c r="B295" s="13">
        <v>6171</v>
      </c>
      <c r="C295" s="13">
        <v>2329</v>
      </c>
      <c r="D295" s="13" t="s">
        <v>423</v>
      </c>
      <c r="E295" s="251">
        <v>0</v>
      </c>
      <c r="F295" s="252">
        <v>0</v>
      </c>
      <c r="G295" s="120">
        <v>0</v>
      </c>
      <c r="H295" s="119" t="e">
        <f t="shared" ref="H295:H296" si="22">(G295/F295)*100</f>
        <v>#DIV/0!</v>
      </c>
    </row>
    <row r="296" spans="1:8" s="6" customFormat="1" ht="22.5" customHeight="1" thickBot="1" x14ac:dyDescent="0.3">
      <c r="A296" s="9"/>
      <c r="B296" s="9"/>
      <c r="C296" s="9"/>
      <c r="D296" s="28" t="s">
        <v>424</v>
      </c>
      <c r="E296" s="256">
        <f t="shared" ref="E296:G296" si="23">SUM(E292,E295)</f>
        <v>0</v>
      </c>
      <c r="F296" s="258">
        <f t="shared" si="23"/>
        <v>0</v>
      </c>
      <c r="G296" s="257">
        <f t="shared" si="23"/>
        <v>-17.5</v>
      </c>
      <c r="H296" s="119" t="e">
        <f t="shared" si="22"/>
        <v>#DIV/0!</v>
      </c>
    </row>
    <row r="297" spans="1:8" ht="15" customHeight="1" x14ac:dyDescent="0.2">
      <c r="A297" s="6"/>
      <c r="B297" s="7"/>
      <c r="C297" s="7"/>
      <c r="D297" s="7"/>
      <c r="E297" s="203"/>
      <c r="F297" s="203"/>
    </row>
    <row r="298" spans="1:8" ht="15" customHeight="1" x14ac:dyDescent="0.2">
      <c r="A298" s="6"/>
      <c r="B298" s="7"/>
      <c r="C298" s="7"/>
      <c r="D298" s="7"/>
      <c r="E298" s="61"/>
      <c r="F298" s="61"/>
    </row>
    <row r="299" spans="1:8" ht="10.5" customHeight="1" thickBot="1" x14ac:dyDescent="0.25">
      <c r="A299" s="6"/>
      <c r="B299" s="6"/>
      <c r="C299" s="6"/>
      <c r="D299" s="6"/>
    </row>
    <row r="300" spans="1:8" ht="15.75" x14ac:dyDescent="0.25">
      <c r="A300" s="24" t="s">
        <v>15</v>
      </c>
      <c r="B300" s="24" t="s">
        <v>14</v>
      </c>
      <c r="C300" s="24" t="s">
        <v>13</v>
      </c>
      <c r="D300" s="23" t="s">
        <v>12</v>
      </c>
      <c r="E300" s="22" t="s">
        <v>11</v>
      </c>
      <c r="F300" s="22" t="s">
        <v>11</v>
      </c>
      <c r="G300" s="22" t="s">
        <v>0</v>
      </c>
      <c r="H300" s="121" t="s">
        <v>386</v>
      </c>
    </row>
    <row r="301" spans="1:8" ht="15.75" customHeight="1" thickBot="1" x14ac:dyDescent="0.3">
      <c r="A301" s="21"/>
      <c r="B301" s="21"/>
      <c r="C301" s="21"/>
      <c r="D301" s="20"/>
      <c r="E301" s="207" t="s">
        <v>10</v>
      </c>
      <c r="F301" s="209" t="s">
        <v>9</v>
      </c>
      <c r="G301" s="207" t="s">
        <v>388</v>
      </c>
      <c r="H301" s="132" t="s">
        <v>387</v>
      </c>
    </row>
    <row r="302" spans="1:8" s="275" customFormat="1" ht="30.75" customHeight="1" thickTop="1" thickBot="1" x14ac:dyDescent="0.3">
      <c r="A302" s="269"/>
      <c r="B302" s="270"/>
      <c r="C302" s="271"/>
      <c r="D302" s="268" t="s">
        <v>16</v>
      </c>
      <c r="E302" s="272">
        <f t="shared" ref="E302:G302" si="24">SUM(E13,E71,E101,E134,E165,E224,E286,E296)</f>
        <v>577732</v>
      </c>
      <c r="F302" s="273">
        <f t="shared" si="24"/>
        <v>618983.6</v>
      </c>
      <c r="G302" s="274">
        <f t="shared" si="24"/>
        <v>140523.90000000002</v>
      </c>
      <c r="H302" s="285">
        <f t="shared" ref="H302" si="25">(G302/F302)*100</f>
        <v>22.702362388922747</v>
      </c>
    </row>
    <row r="303" spans="1:8" ht="12" customHeight="1" x14ac:dyDescent="0.25">
      <c r="A303" s="8"/>
      <c r="B303" s="27"/>
      <c r="C303" s="26"/>
      <c r="D303" s="25"/>
      <c r="E303" s="219"/>
      <c r="F303" s="219"/>
    </row>
    <row r="304" spans="1:8" ht="15" hidden="1" customHeight="1" x14ac:dyDescent="0.25">
      <c r="A304" s="8"/>
      <c r="B304" s="27"/>
      <c r="C304" s="26"/>
      <c r="D304" s="25"/>
      <c r="E304" s="219"/>
      <c r="F304" s="219"/>
    </row>
    <row r="305" spans="1:8" ht="12.75" hidden="1" customHeight="1" x14ac:dyDescent="0.25">
      <c r="A305" s="8"/>
      <c r="B305" s="27"/>
      <c r="C305" s="26"/>
      <c r="D305" s="25"/>
      <c r="E305" s="219"/>
      <c r="F305" s="219"/>
    </row>
    <row r="306" spans="1:8" ht="12.75" hidden="1" customHeight="1" x14ac:dyDescent="0.25">
      <c r="A306" s="8"/>
      <c r="B306" s="27"/>
      <c r="C306" s="26"/>
      <c r="D306" s="25"/>
      <c r="E306" s="219"/>
      <c r="F306" s="219"/>
    </row>
    <row r="307" spans="1:8" ht="12.75" hidden="1" customHeight="1" x14ac:dyDescent="0.25">
      <c r="A307" s="8"/>
      <c r="B307" s="27"/>
      <c r="C307" s="26"/>
      <c r="D307" s="25"/>
      <c r="E307" s="219"/>
      <c r="F307" s="219"/>
    </row>
    <row r="308" spans="1:8" ht="12.75" hidden="1" customHeight="1" x14ac:dyDescent="0.25">
      <c r="A308" s="8"/>
      <c r="B308" s="27"/>
      <c r="C308" s="26"/>
      <c r="D308" s="25"/>
      <c r="E308" s="219"/>
      <c r="F308" s="219"/>
    </row>
    <row r="309" spans="1:8" ht="12.75" hidden="1" customHeight="1" x14ac:dyDescent="0.25">
      <c r="A309" s="8"/>
      <c r="B309" s="27"/>
      <c r="C309" s="26"/>
      <c r="D309" s="25"/>
      <c r="E309" s="219"/>
      <c r="F309" s="219"/>
    </row>
    <row r="310" spans="1:8" ht="12.75" hidden="1" customHeight="1" x14ac:dyDescent="0.25">
      <c r="A310" s="8"/>
      <c r="B310" s="27"/>
      <c r="C310" s="26"/>
      <c r="D310" s="25"/>
      <c r="E310" s="219"/>
      <c r="F310" s="219"/>
    </row>
    <row r="311" spans="1:8" ht="15" hidden="1" customHeight="1" x14ac:dyDescent="0.25">
      <c r="A311" s="8"/>
      <c r="B311" s="27"/>
      <c r="C311" s="26"/>
      <c r="D311" s="25"/>
      <c r="E311" s="219"/>
      <c r="F311" s="219"/>
    </row>
    <row r="312" spans="1:8" ht="11.25" customHeight="1" thickBot="1" x14ac:dyDescent="0.3">
      <c r="A312" s="8"/>
      <c r="B312" s="27"/>
      <c r="C312" s="26"/>
      <c r="D312" s="25"/>
      <c r="E312" s="219"/>
      <c r="F312" s="219"/>
    </row>
    <row r="313" spans="1:8" ht="15.75" x14ac:dyDescent="0.25">
      <c r="A313" s="24" t="s">
        <v>15</v>
      </c>
      <c r="B313" s="24" t="s">
        <v>14</v>
      </c>
      <c r="C313" s="24" t="s">
        <v>13</v>
      </c>
      <c r="D313" s="23" t="s">
        <v>12</v>
      </c>
      <c r="E313" s="22" t="s">
        <v>11</v>
      </c>
      <c r="F313" s="22" t="s">
        <v>11</v>
      </c>
      <c r="G313" s="22" t="s">
        <v>0</v>
      </c>
      <c r="H313" s="121" t="s">
        <v>386</v>
      </c>
    </row>
    <row r="314" spans="1:8" ht="15.75" customHeight="1" thickBot="1" x14ac:dyDescent="0.3">
      <c r="A314" s="21"/>
      <c r="B314" s="21"/>
      <c r="C314" s="21"/>
      <c r="D314" s="20"/>
      <c r="E314" s="207" t="s">
        <v>10</v>
      </c>
      <c r="F314" s="209" t="s">
        <v>9</v>
      </c>
      <c r="G314" s="207" t="s">
        <v>388</v>
      </c>
      <c r="H314" s="132" t="s">
        <v>387</v>
      </c>
    </row>
    <row r="315" spans="1:8" ht="16.5" customHeight="1" thickTop="1" x14ac:dyDescent="0.25">
      <c r="A315" s="19">
        <v>110</v>
      </c>
      <c r="B315" s="19"/>
      <c r="C315" s="19"/>
      <c r="D315" s="18" t="s">
        <v>8</v>
      </c>
      <c r="E315" s="194"/>
      <c r="F315" s="195"/>
      <c r="G315" s="228"/>
      <c r="H315" s="140"/>
    </row>
    <row r="316" spans="1:8" ht="14.25" customHeight="1" x14ac:dyDescent="0.25">
      <c r="A316" s="17"/>
      <c r="B316" s="17"/>
      <c r="C316" s="17"/>
      <c r="D316" s="8"/>
      <c r="E316" s="194"/>
      <c r="F316" s="196"/>
      <c r="G316" s="224"/>
      <c r="H316" s="124"/>
    </row>
    <row r="317" spans="1:8" ht="15" customHeight="1" x14ac:dyDescent="0.2">
      <c r="A317" s="13"/>
      <c r="B317" s="13"/>
      <c r="C317" s="13">
        <v>8115</v>
      </c>
      <c r="D317" s="12" t="s">
        <v>7</v>
      </c>
      <c r="E317" s="197">
        <v>30348.400000000001</v>
      </c>
      <c r="F317" s="198">
        <v>57593.2</v>
      </c>
      <c r="G317" s="120">
        <v>-8763.2999999999993</v>
      </c>
      <c r="H317" s="119">
        <f t="shared" ref="H317:H320" si="26">(G317/F317)*100</f>
        <v>-15.215858816665856</v>
      </c>
    </row>
    <row r="318" spans="1:8" ht="15" customHeight="1" x14ac:dyDescent="0.2">
      <c r="A318" s="13"/>
      <c r="B318" s="13"/>
      <c r="C318" s="13">
        <v>8118</v>
      </c>
      <c r="D318" s="16" t="s">
        <v>412</v>
      </c>
      <c r="E318" s="197">
        <v>0</v>
      </c>
      <c r="F318" s="198">
        <v>-20000</v>
      </c>
      <c r="G318" s="120">
        <v>-20000</v>
      </c>
      <c r="H318" s="119">
        <f t="shared" si="26"/>
        <v>100</v>
      </c>
    </row>
    <row r="319" spans="1:8" hidden="1" x14ac:dyDescent="0.2">
      <c r="A319" s="13"/>
      <c r="B319" s="13"/>
      <c r="C319" s="13">
        <v>8123</v>
      </c>
      <c r="D319" s="16" t="s">
        <v>6</v>
      </c>
      <c r="E319" s="197">
        <v>0</v>
      </c>
      <c r="F319" s="198">
        <v>0</v>
      </c>
      <c r="G319" s="120">
        <v>0</v>
      </c>
      <c r="H319" s="119" t="e">
        <f t="shared" si="26"/>
        <v>#DIV/0!</v>
      </c>
    </row>
    <row r="320" spans="1:8" ht="15" customHeight="1" thickBot="1" x14ac:dyDescent="0.25">
      <c r="A320" s="13"/>
      <c r="B320" s="13"/>
      <c r="C320" s="13">
        <v>8124</v>
      </c>
      <c r="D320" s="12" t="s">
        <v>5</v>
      </c>
      <c r="E320" s="58">
        <v>-12000</v>
      </c>
      <c r="F320" s="199">
        <v>-12000</v>
      </c>
      <c r="G320" s="120">
        <v>-3000</v>
      </c>
      <c r="H320" s="119">
        <f t="shared" si="26"/>
        <v>25</v>
      </c>
    </row>
    <row r="321" spans="1:8" ht="17.25" hidden="1" customHeight="1" x14ac:dyDescent="0.2">
      <c r="A321" s="15"/>
      <c r="B321" s="15"/>
      <c r="C321" s="15">
        <v>8902</v>
      </c>
      <c r="D321" s="14" t="s">
        <v>4</v>
      </c>
      <c r="E321" s="151"/>
      <c r="F321" s="200"/>
      <c r="G321" s="120">
        <v>0</v>
      </c>
      <c r="H321" s="119" t="e">
        <f>(#REF!/F321)*100</f>
        <v>#REF!</v>
      </c>
    </row>
    <row r="322" spans="1:8" ht="18.600000000000001" hidden="1" customHeight="1" thickBot="1" x14ac:dyDescent="0.25">
      <c r="A322" s="13"/>
      <c r="B322" s="13"/>
      <c r="C322" s="13">
        <v>8905</v>
      </c>
      <c r="D322" s="12" t="s">
        <v>3</v>
      </c>
      <c r="E322" s="58">
        <v>0</v>
      </c>
      <c r="F322" s="199">
        <v>0</v>
      </c>
      <c r="G322" s="120">
        <v>0</v>
      </c>
      <c r="H322" s="119" t="e">
        <f>(#REF!/F322)*100</f>
        <v>#REF!</v>
      </c>
    </row>
    <row r="323" spans="1:8" ht="19.899999999999999" hidden="1" customHeight="1" thickBot="1" x14ac:dyDescent="0.25">
      <c r="A323" s="33"/>
      <c r="B323" s="33"/>
      <c r="C323" s="33">
        <v>8901</v>
      </c>
      <c r="D323" s="16" t="s">
        <v>2</v>
      </c>
      <c r="E323" s="59"/>
      <c r="F323" s="201"/>
      <c r="G323" s="233"/>
    </row>
    <row r="324" spans="1:8" s="6" customFormat="1" ht="22.5" customHeight="1" thickTop="1" thickBot="1" x14ac:dyDescent="0.3">
      <c r="A324" s="41"/>
      <c r="B324" s="41"/>
      <c r="C324" s="41"/>
      <c r="D324" s="141" t="s">
        <v>1</v>
      </c>
      <c r="E324" s="95">
        <f t="shared" ref="E324:G324" si="27">SUM(E317:E323)</f>
        <v>18348.400000000001</v>
      </c>
      <c r="F324" s="202">
        <f t="shared" si="27"/>
        <v>25593.199999999997</v>
      </c>
      <c r="G324" s="226">
        <f t="shared" si="27"/>
        <v>-31763.3</v>
      </c>
      <c r="H324" s="119">
        <f t="shared" ref="H324" si="28">(G324/F324)*100</f>
        <v>-124.1083569073035</v>
      </c>
    </row>
    <row r="325" spans="1:8" s="6" customFormat="1" ht="22.5" customHeight="1" x14ac:dyDescent="0.25">
      <c r="A325" s="7"/>
      <c r="B325" s="7"/>
      <c r="C325" s="7"/>
      <c r="D325" s="8"/>
      <c r="E325" s="103"/>
      <c r="F325" s="103"/>
      <c r="G325" s="234"/>
    </row>
    <row r="326" spans="1:8" ht="15" customHeight="1" x14ac:dyDescent="0.25">
      <c r="A326" s="6"/>
      <c r="B326" s="6"/>
      <c r="C326" s="6"/>
      <c r="D326" s="8"/>
      <c r="E326" s="103"/>
      <c r="F326" s="103"/>
    </row>
    <row r="327" spans="1:8" x14ac:dyDescent="0.2">
      <c r="A327" s="7"/>
      <c r="B327" s="6"/>
      <c r="C327" s="7"/>
      <c r="D327" s="6"/>
    </row>
    <row r="328" spans="1:8" x14ac:dyDescent="0.2">
      <c r="A328" s="7"/>
      <c r="B328" s="7"/>
      <c r="C328" s="7"/>
      <c r="D328" s="6"/>
    </row>
    <row r="329" spans="1:8" hidden="1" x14ac:dyDescent="0.2">
      <c r="A329" s="4"/>
      <c r="B329" s="4"/>
      <c r="C329" s="4"/>
      <c r="D329" s="2"/>
    </row>
    <row r="330" spans="1:8" x14ac:dyDescent="0.2">
      <c r="A330" s="4"/>
      <c r="B330" s="4"/>
      <c r="C330" s="4"/>
      <c r="D330" s="5"/>
      <c r="E330" s="61"/>
      <c r="F330" s="61"/>
    </row>
    <row r="331" spans="1:8" hidden="1" x14ac:dyDescent="0.2">
      <c r="A331" s="4"/>
      <c r="B331" s="4"/>
      <c r="C331" s="4"/>
      <c r="D331" s="5"/>
      <c r="E331" s="61"/>
      <c r="F331" s="61"/>
    </row>
    <row r="332" spans="1:8" hidden="1" x14ac:dyDescent="0.2">
      <c r="A332" s="4"/>
      <c r="B332" s="4"/>
      <c r="C332" s="4"/>
      <c r="D332" s="4"/>
      <c r="E332" s="220"/>
      <c r="F332" s="220"/>
    </row>
    <row r="333" spans="1:8" hidden="1" x14ac:dyDescent="0.2">
      <c r="A333" s="2"/>
      <c r="B333" s="2"/>
      <c r="C333" s="2"/>
      <c r="D333" s="2"/>
    </row>
    <row r="334" spans="1:8" hidden="1" x14ac:dyDescent="0.2">
      <c r="A334" s="2"/>
      <c r="B334" s="2"/>
      <c r="C334" s="2"/>
      <c r="D334" s="2"/>
    </row>
    <row r="335" spans="1:8" hidden="1" x14ac:dyDescent="0.2">
      <c r="A335" s="2"/>
      <c r="B335" s="2"/>
      <c r="C335" s="2"/>
      <c r="D335" s="2"/>
    </row>
    <row r="336" spans="1:8" hidden="1" x14ac:dyDescent="0.2">
      <c r="A336" s="2"/>
      <c r="B336" s="2"/>
      <c r="C336" s="2"/>
      <c r="D336" s="2"/>
    </row>
    <row r="337" spans="1:6" hidden="1" x14ac:dyDescent="0.2">
      <c r="A337" s="2"/>
      <c r="B337" s="2"/>
      <c r="C337" s="2"/>
      <c r="D337" s="2"/>
    </row>
    <row r="338" spans="1:6" hidden="1" x14ac:dyDescent="0.2">
      <c r="A338" s="2"/>
      <c r="B338" s="2"/>
      <c r="C338" s="2"/>
      <c r="D338" s="2"/>
    </row>
    <row r="339" spans="1:6" ht="15.75" hidden="1" x14ac:dyDescent="0.25">
      <c r="A339" s="2"/>
      <c r="B339" s="2"/>
      <c r="C339" s="2"/>
      <c r="D339" s="3"/>
      <c r="E339" s="221"/>
      <c r="F339" s="221"/>
    </row>
    <row r="340" spans="1:6" hidden="1" x14ac:dyDescent="0.2">
      <c r="A340" s="2"/>
      <c r="B340" s="2"/>
      <c r="C340" s="2"/>
      <c r="D340" s="2"/>
    </row>
    <row r="341" spans="1:6" hidden="1" x14ac:dyDescent="0.2">
      <c r="A341" s="2"/>
      <c r="B341" s="2"/>
      <c r="C341" s="2"/>
      <c r="D341" s="2"/>
    </row>
    <row r="342" spans="1:6" x14ac:dyDescent="0.2">
      <c r="A342" s="2"/>
      <c r="B342" s="2"/>
      <c r="C342" s="2"/>
      <c r="D342" s="2"/>
    </row>
    <row r="343" spans="1:6" x14ac:dyDescent="0.2">
      <c r="A343" s="2"/>
      <c r="B343" s="2"/>
      <c r="C343" s="2"/>
      <c r="D343" s="66"/>
    </row>
    <row r="344" spans="1:6" ht="15.75" hidden="1" x14ac:dyDescent="0.25">
      <c r="A344" s="2"/>
      <c r="B344" s="2"/>
      <c r="C344" s="2"/>
      <c r="D344" s="2"/>
      <c r="E344" s="221"/>
      <c r="F344" s="221"/>
    </row>
    <row r="345" spans="1:6" hidden="1" x14ac:dyDescent="0.2">
      <c r="A345" s="2"/>
      <c r="B345" s="2"/>
      <c r="C345" s="2"/>
      <c r="D345" s="2"/>
    </row>
    <row r="346" spans="1:6" hidden="1" x14ac:dyDescent="0.2">
      <c r="A346" s="2"/>
      <c r="B346" s="2"/>
      <c r="C346" s="2"/>
      <c r="D346" s="2"/>
    </row>
    <row r="347" spans="1:6" hidden="1" x14ac:dyDescent="0.2">
      <c r="A347" s="2"/>
      <c r="B347" s="2"/>
      <c r="C347" s="2"/>
      <c r="D347" s="2"/>
    </row>
    <row r="348" spans="1:6" hidden="1" x14ac:dyDescent="0.2">
      <c r="A348" s="2"/>
      <c r="B348" s="2"/>
      <c r="C348" s="2"/>
      <c r="D348" s="2"/>
      <c r="E348" s="222"/>
      <c r="F348" s="222"/>
    </row>
    <row r="349" spans="1:6" hidden="1" x14ac:dyDescent="0.2">
      <c r="A349" s="2"/>
      <c r="B349" s="2"/>
      <c r="C349" s="2"/>
      <c r="D349" s="2"/>
      <c r="E349" s="222"/>
      <c r="F349" s="222"/>
    </row>
    <row r="350" spans="1:6" hidden="1" x14ac:dyDescent="0.2">
      <c r="A350" s="2"/>
      <c r="B350" s="2"/>
      <c r="C350" s="2"/>
      <c r="D350" s="2"/>
      <c r="E350" s="222"/>
      <c r="F350" s="222"/>
    </row>
    <row r="351" spans="1:6" hidden="1" x14ac:dyDescent="0.2">
      <c r="A351" s="2"/>
      <c r="B351" s="2"/>
      <c r="C351" s="2"/>
      <c r="D351" s="2"/>
      <c r="E351" s="222"/>
      <c r="F351" s="222"/>
    </row>
    <row r="352" spans="1:6" hidden="1" x14ac:dyDescent="0.2">
      <c r="A352" s="2"/>
      <c r="B352" s="2"/>
      <c r="C352" s="2"/>
      <c r="D352" s="2"/>
      <c r="E352" s="222"/>
      <c r="F352" s="222"/>
    </row>
    <row r="353" spans="1:6" hidden="1" x14ac:dyDescent="0.2">
      <c r="A353" s="2"/>
      <c r="B353" s="2"/>
      <c r="C353" s="2"/>
      <c r="D353" s="2"/>
      <c r="E353" s="222"/>
      <c r="F353" s="222"/>
    </row>
    <row r="354" spans="1:6" hidden="1" x14ac:dyDescent="0.2">
      <c r="A354" s="2"/>
      <c r="B354" s="2"/>
      <c r="C354" s="2"/>
      <c r="D354" s="2"/>
      <c r="E354" s="222"/>
      <c r="F354" s="222"/>
    </row>
    <row r="355" spans="1:6" hidden="1" x14ac:dyDescent="0.2">
      <c r="A355" s="2"/>
      <c r="B355" s="2"/>
      <c r="C355" s="2"/>
      <c r="D355" s="2"/>
      <c r="E355" s="222"/>
      <c r="F355" s="222"/>
    </row>
    <row r="356" spans="1:6" hidden="1" x14ac:dyDescent="0.2">
      <c r="A356" s="2"/>
      <c r="B356" s="2"/>
      <c r="C356" s="2"/>
      <c r="D356" s="2"/>
      <c r="E356" s="222"/>
      <c r="F356" s="222"/>
    </row>
    <row r="357" spans="1:6" hidden="1" x14ac:dyDescent="0.2">
      <c r="A357" s="2"/>
      <c r="B357" s="2"/>
      <c r="C357" s="2"/>
      <c r="D357" s="2"/>
      <c r="E357" s="222"/>
      <c r="F357" s="222"/>
    </row>
    <row r="358" spans="1:6" hidden="1" x14ac:dyDescent="0.2">
      <c r="A358" s="2"/>
      <c r="B358" s="2"/>
      <c r="C358" s="2"/>
      <c r="D358" s="2"/>
      <c r="E358" s="222"/>
      <c r="F358" s="222"/>
    </row>
    <row r="359" spans="1:6" hidden="1" x14ac:dyDescent="0.2">
      <c r="A359" s="2"/>
      <c r="B359" s="2"/>
      <c r="C359" s="2"/>
      <c r="D359" s="2"/>
      <c r="E359" s="222"/>
      <c r="F359" s="222"/>
    </row>
    <row r="360" spans="1:6" x14ac:dyDescent="0.2">
      <c r="A360" s="2"/>
      <c r="B360" s="2"/>
      <c r="C360" s="2"/>
      <c r="D360" s="2"/>
      <c r="E360" s="222"/>
      <c r="F360" s="222"/>
    </row>
    <row r="361" spans="1:6" x14ac:dyDescent="0.2">
      <c r="A361" s="2"/>
      <c r="B361" s="2"/>
      <c r="C361" s="2"/>
      <c r="D361" s="2"/>
      <c r="E361" s="222"/>
      <c r="F361" s="222"/>
    </row>
    <row r="362" spans="1:6" x14ac:dyDescent="0.2">
      <c r="A362" s="2"/>
      <c r="B362" s="2"/>
      <c r="C362" s="2"/>
      <c r="D362" s="2"/>
      <c r="E362" s="222"/>
      <c r="F362" s="222"/>
    </row>
    <row r="363" spans="1:6" x14ac:dyDescent="0.2">
      <c r="A363" s="2"/>
      <c r="B363" s="2"/>
      <c r="C363" s="2"/>
      <c r="D363" s="2"/>
      <c r="E363" s="222"/>
      <c r="F363" s="222"/>
    </row>
    <row r="364" spans="1:6" x14ac:dyDescent="0.2">
      <c r="A364" s="2"/>
      <c r="B364" s="2"/>
      <c r="C364" s="2"/>
      <c r="D364" s="2"/>
    </row>
    <row r="365" spans="1:6" x14ac:dyDescent="0.2">
      <c r="A365" s="2"/>
      <c r="B365" s="2"/>
      <c r="C365" s="2"/>
      <c r="D365" s="2"/>
    </row>
    <row r="366" spans="1:6" x14ac:dyDescent="0.2">
      <c r="A366" s="2"/>
      <c r="B366" s="2"/>
      <c r="C366" s="2"/>
      <c r="D366" s="2"/>
    </row>
    <row r="367" spans="1:6" x14ac:dyDescent="0.2">
      <c r="A367" s="2"/>
      <c r="B367" s="2"/>
      <c r="C367" s="2"/>
      <c r="D367" s="2"/>
    </row>
    <row r="368" spans="1:6" x14ac:dyDescent="0.2">
      <c r="A368" s="2"/>
      <c r="B368" s="2"/>
      <c r="C368" s="2"/>
      <c r="D368" s="2"/>
    </row>
    <row r="369" spans="1:6" x14ac:dyDescent="0.2">
      <c r="A369" s="2"/>
      <c r="B369" s="2"/>
      <c r="C369" s="2"/>
      <c r="D369" s="2"/>
    </row>
    <row r="370" spans="1:6" ht="15.75" x14ac:dyDescent="0.25">
      <c r="A370" s="2"/>
      <c r="B370" s="2"/>
      <c r="C370" s="2"/>
      <c r="D370" s="2"/>
      <c r="E370" s="221"/>
      <c r="F370" s="221"/>
    </row>
    <row r="371" spans="1:6" x14ac:dyDescent="0.2">
      <c r="A371" s="2"/>
      <c r="B371" s="2"/>
      <c r="C371" s="2"/>
      <c r="D371" s="2"/>
    </row>
    <row r="372" spans="1:6" x14ac:dyDescent="0.2">
      <c r="A372" s="2"/>
      <c r="B372" s="2"/>
      <c r="C372" s="2"/>
      <c r="D372" s="2"/>
    </row>
    <row r="373" spans="1:6" x14ac:dyDescent="0.2">
      <c r="A373" s="2"/>
      <c r="B373" s="2"/>
      <c r="C373" s="2"/>
      <c r="D373" s="2"/>
    </row>
    <row r="374" spans="1:6" x14ac:dyDescent="0.2">
      <c r="A374" s="2"/>
      <c r="B374" s="2"/>
      <c r="C374" s="2"/>
      <c r="D374" s="2"/>
    </row>
    <row r="375" spans="1:6" x14ac:dyDescent="0.2">
      <c r="A375" s="2"/>
      <c r="B375" s="2"/>
      <c r="C375" s="2"/>
      <c r="D375" s="2"/>
    </row>
    <row r="376" spans="1:6" x14ac:dyDescent="0.2">
      <c r="A376" s="2"/>
      <c r="B376" s="2"/>
      <c r="C376" s="2"/>
      <c r="D376" s="2"/>
    </row>
    <row r="377" spans="1:6" x14ac:dyDescent="0.2">
      <c r="A377" s="2"/>
      <c r="B377" s="2"/>
      <c r="C377" s="2"/>
      <c r="D377" s="2"/>
    </row>
    <row r="378" spans="1:6" x14ac:dyDescent="0.2">
      <c r="A378" s="2"/>
      <c r="B378" s="2"/>
      <c r="C378" s="2"/>
      <c r="D378" s="2"/>
    </row>
    <row r="379" spans="1:6" x14ac:dyDescent="0.2">
      <c r="A379" s="2"/>
      <c r="B379" s="2"/>
      <c r="C379" s="2"/>
      <c r="D379" s="2"/>
    </row>
    <row r="380" spans="1:6" x14ac:dyDescent="0.2">
      <c r="A380" s="2"/>
      <c r="B380" s="2"/>
      <c r="C380" s="2"/>
      <c r="D380" s="2"/>
    </row>
    <row r="381" spans="1:6" x14ac:dyDescent="0.2">
      <c r="A381" s="2"/>
      <c r="B381" s="2"/>
      <c r="C381" s="2"/>
      <c r="D381" s="2"/>
    </row>
    <row r="382" spans="1:6" x14ac:dyDescent="0.2">
      <c r="A382" s="2"/>
      <c r="B382" s="2"/>
      <c r="C382" s="2"/>
      <c r="D382" s="2"/>
    </row>
    <row r="383" spans="1:6" ht="15.75" x14ac:dyDescent="0.25">
      <c r="A383" s="2"/>
      <c r="B383" s="2"/>
      <c r="C383" s="2"/>
      <c r="D383" s="2"/>
      <c r="E383" s="221"/>
      <c r="F383" s="221"/>
    </row>
    <row r="384" spans="1:6" x14ac:dyDescent="0.2">
      <c r="A384" s="2"/>
      <c r="B384" s="2"/>
      <c r="C384" s="2"/>
      <c r="D384" s="2"/>
    </row>
    <row r="385" spans="1:6" x14ac:dyDescent="0.2">
      <c r="A385" s="2"/>
      <c r="B385" s="2"/>
      <c r="C385" s="2"/>
      <c r="D385" s="2"/>
    </row>
    <row r="386" spans="1:6" x14ac:dyDescent="0.2">
      <c r="A386" s="2"/>
      <c r="B386" s="2"/>
      <c r="C386" s="2"/>
      <c r="D386" s="2"/>
    </row>
    <row r="387" spans="1:6" x14ac:dyDescent="0.2">
      <c r="A387" s="2"/>
      <c r="B387" s="2"/>
      <c r="C387" s="2"/>
      <c r="D387" s="2"/>
    </row>
    <row r="388" spans="1:6" x14ac:dyDescent="0.2">
      <c r="A388" s="2"/>
      <c r="B388" s="2"/>
      <c r="C388" s="2"/>
      <c r="D388" s="2"/>
    </row>
    <row r="389" spans="1:6" x14ac:dyDescent="0.2">
      <c r="A389" s="2"/>
      <c r="B389" s="2"/>
      <c r="C389" s="2"/>
      <c r="D389" s="2"/>
    </row>
    <row r="390" spans="1:6" x14ac:dyDescent="0.2">
      <c r="A390" s="2"/>
      <c r="B390" s="2"/>
      <c r="C390" s="2"/>
      <c r="D390" s="2"/>
    </row>
    <row r="391" spans="1:6" x14ac:dyDescent="0.2">
      <c r="A391" s="2"/>
      <c r="B391" s="2"/>
      <c r="C391" s="2"/>
      <c r="D391" s="2"/>
    </row>
    <row r="392" spans="1:6" x14ac:dyDescent="0.2">
      <c r="A392" s="2"/>
      <c r="B392" s="2"/>
      <c r="C392" s="2"/>
      <c r="D392" s="2"/>
    </row>
    <row r="393" spans="1:6" x14ac:dyDescent="0.2">
      <c r="A393" s="2"/>
      <c r="B393" s="2"/>
      <c r="C393" s="2"/>
      <c r="D393" s="2"/>
    </row>
    <row r="394" spans="1:6" x14ac:dyDescent="0.2">
      <c r="A394" s="2"/>
      <c r="B394" s="2"/>
      <c r="C394" s="2"/>
      <c r="D394" s="2"/>
    </row>
    <row r="395" spans="1:6" x14ac:dyDescent="0.2">
      <c r="A395" s="2"/>
      <c r="B395" s="2"/>
      <c r="C395" s="2"/>
      <c r="D395" s="2"/>
    </row>
    <row r="396" spans="1:6" x14ac:dyDescent="0.2">
      <c r="A396" s="2"/>
      <c r="B396" s="2"/>
      <c r="C396" s="2"/>
      <c r="D396" s="2"/>
      <c r="E396" s="222"/>
      <c r="F396" s="222"/>
    </row>
  </sheetData>
  <sortState ref="A81:K121">
    <sortCondition ref="A81"/>
  </sortState>
  <dataConsolidate/>
  <mergeCells count="3">
    <mergeCell ref="A1:C1"/>
    <mergeCell ref="B146:D146"/>
    <mergeCell ref="A3:D3"/>
  </mergeCells>
  <pageMargins left="0.19685039370078741" right="0.19685039370078741" top="0.19685039370078741" bottom="0.19685039370078741" header="3.937007874015748E-2" footer="7.874015748031496E-2"/>
  <pageSetup paperSize="9" scale="6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19" zoomScaleNormal="100" workbookViewId="0">
      <selection activeCell="B46" sqref="B46"/>
    </sheetView>
  </sheetViews>
  <sheetFormatPr defaultColWidth="8.7109375" defaultRowHeight="12.75" x14ac:dyDescent="0.2"/>
  <cols>
    <col min="1" max="1" width="37.7109375" style="665" customWidth="1"/>
    <col min="2" max="2" width="7.28515625" style="658" customWidth="1"/>
    <col min="3" max="4" width="11.5703125" style="508" customWidth="1"/>
    <col min="5" max="5" width="11.5703125" style="659" customWidth="1"/>
    <col min="6" max="6" width="11.42578125" style="659" customWidth="1"/>
    <col min="7" max="7" width="9.85546875" style="659" customWidth="1"/>
    <col min="8" max="8" width="9.140625" style="659" customWidth="1"/>
    <col min="9" max="9" width="9.28515625" style="659" customWidth="1"/>
    <col min="10" max="10" width="9.140625" style="659" customWidth="1"/>
    <col min="11" max="11" width="12" style="508" customWidth="1"/>
    <col min="12" max="12" width="8.7109375" style="508"/>
    <col min="13" max="13" width="11.85546875" style="508" customWidth="1"/>
    <col min="14" max="14" width="12.5703125" style="508" customWidth="1"/>
    <col min="15" max="15" width="11.85546875" style="508" customWidth="1"/>
    <col min="16" max="16" width="12" style="508" customWidth="1"/>
    <col min="17" max="16384" width="8.7109375" style="508"/>
  </cols>
  <sheetData>
    <row r="1" spans="1:16" ht="24" customHeight="1" x14ac:dyDescent="0.2">
      <c r="A1" s="1393"/>
      <c r="B1" s="1394"/>
      <c r="C1" s="1394"/>
      <c r="D1" s="1394"/>
      <c r="E1" s="1394"/>
      <c r="F1" s="1394"/>
      <c r="G1" s="1394"/>
      <c r="H1" s="1394"/>
      <c r="I1" s="1394"/>
      <c r="J1" s="1394"/>
      <c r="K1" s="1394"/>
      <c r="L1" s="1394"/>
      <c r="M1" s="1394"/>
      <c r="N1" s="1394"/>
      <c r="O1" s="1394"/>
      <c r="P1" s="507"/>
    </row>
    <row r="2" spans="1:16" x14ac:dyDescent="0.2">
      <c r="A2" s="339"/>
      <c r="B2" s="339"/>
      <c r="C2" s="339"/>
      <c r="D2" s="339"/>
      <c r="E2" s="509"/>
      <c r="F2" s="509"/>
      <c r="G2" s="509"/>
      <c r="H2" s="509"/>
      <c r="I2" s="509"/>
      <c r="J2" s="509"/>
      <c r="K2" s="339"/>
      <c r="L2" s="339"/>
      <c r="M2" s="339"/>
      <c r="N2" s="339"/>
      <c r="O2" s="510"/>
    </row>
    <row r="3" spans="1:16" ht="18.75" x14ac:dyDescent="0.2">
      <c r="A3" s="343" t="s">
        <v>550</v>
      </c>
      <c r="B3" s="339"/>
      <c r="C3" s="339"/>
      <c r="D3" s="339"/>
      <c r="E3" s="509"/>
      <c r="F3" s="511"/>
      <c r="G3" s="511"/>
      <c r="H3" s="509"/>
      <c r="I3" s="509"/>
      <c r="J3" s="509"/>
      <c r="K3" s="339"/>
      <c r="L3" s="339"/>
      <c r="M3" s="339"/>
      <c r="N3" s="339"/>
      <c r="O3" s="339"/>
    </row>
    <row r="4" spans="1:16" ht="21.75" customHeight="1" x14ac:dyDescent="0.2">
      <c r="A4" s="345"/>
      <c r="B4" s="339"/>
      <c r="C4" s="339"/>
      <c r="D4" s="339"/>
      <c r="E4" s="509"/>
      <c r="F4" s="511"/>
      <c r="G4" s="511"/>
      <c r="H4" s="509"/>
      <c r="I4" s="509"/>
      <c r="J4" s="509"/>
      <c r="K4" s="339"/>
      <c r="L4" s="339"/>
      <c r="M4" s="339"/>
      <c r="N4" s="339"/>
      <c r="O4" s="339"/>
    </row>
    <row r="5" spans="1:16" x14ac:dyDescent="0.2">
      <c r="A5" s="346"/>
      <c r="B5" s="339"/>
      <c r="C5" s="339"/>
      <c r="D5" s="339"/>
      <c r="E5" s="509"/>
      <c r="F5" s="511"/>
      <c r="G5" s="511"/>
      <c r="H5" s="509"/>
      <c r="I5" s="509"/>
      <c r="J5" s="509"/>
      <c r="K5" s="339"/>
      <c r="L5" s="339"/>
      <c r="M5" s="339"/>
      <c r="N5" s="339"/>
      <c r="O5" s="339"/>
    </row>
    <row r="6" spans="1:16" ht="6" customHeight="1" x14ac:dyDescent="0.2">
      <c r="A6" s="339"/>
      <c r="B6" s="512"/>
      <c r="C6" s="512"/>
      <c r="D6" s="339"/>
      <c r="E6" s="509"/>
      <c r="F6" s="511"/>
      <c r="G6" s="511"/>
      <c r="H6" s="509"/>
      <c r="I6" s="509"/>
      <c r="J6" s="509"/>
      <c r="K6" s="339"/>
      <c r="L6" s="339"/>
      <c r="M6" s="339"/>
      <c r="N6" s="339"/>
      <c r="O6" s="339"/>
    </row>
    <row r="7" spans="1:16" ht="24.75" customHeight="1" x14ac:dyDescent="0.2">
      <c r="A7" s="349" t="s">
        <v>477</v>
      </c>
      <c r="B7" s="1164"/>
      <c r="C7" s="1401" t="s">
        <v>611</v>
      </c>
      <c r="D7" s="1401"/>
      <c r="E7" s="1401"/>
      <c r="F7" s="1401"/>
      <c r="G7" s="1443"/>
      <c r="H7" s="1443"/>
      <c r="I7" s="1443"/>
      <c r="J7" s="1443"/>
      <c r="K7" s="1443"/>
      <c r="L7" s="1443"/>
      <c r="M7" s="1443"/>
      <c r="N7" s="1443"/>
      <c r="O7" s="1443"/>
    </row>
    <row r="8" spans="1:16" ht="23.25" customHeight="1" thickBot="1" x14ac:dyDescent="0.25">
      <c r="A8" s="346" t="s">
        <v>479</v>
      </c>
      <c r="B8" s="339"/>
      <c r="C8" s="339"/>
      <c r="D8" s="339"/>
      <c r="E8" s="509"/>
      <c r="F8" s="511"/>
      <c r="G8" s="511"/>
      <c r="H8" s="509"/>
      <c r="I8" s="509"/>
      <c r="J8" s="509"/>
      <c r="K8" s="339"/>
      <c r="L8" s="339"/>
      <c r="M8" s="339"/>
      <c r="N8" s="339"/>
      <c r="O8" s="339"/>
    </row>
    <row r="9" spans="1:16" ht="13.5" thickBot="1" x14ac:dyDescent="0.25">
      <c r="A9" s="1386" t="s">
        <v>13</v>
      </c>
      <c r="B9" s="1388" t="s">
        <v>480</v>
      </c>
      <c r="C9" s="514" t="s">
        <v>0</v>
      </c>
      <c r="D9" s="515" t="s">
        <v>481</v>
      </c>
      <c r="E9" s="516" t="s">
        <v>482</v>
      </c>
      <c r="F9" s="1398" t="s">
        <v>483</v>
      </c>
      <c r="G9" s="1399"/>
      <c r="H9" s="1399"/>
      <c r="I9" s="1400"/>
      <c r="J9" s="517" t="s">
        <v>552</v>
      </c>
      <c r="K9" s="518" t="s">
        <v>485</v>
      </c>
      <c r="M9" s="519" t="s">
        <v>486</v>
      </c>
      <c r="N9" s="519" t="s">
        <v>487</v>
      </c>
      <c r="O9" s="519" t="s">
        <v>486</v>
      </c>
    </row>
    <row r="10" spans="1:16" ht="13.5" thickBot="1" x14ac:dyDescent="0.25">
      <c r="A10" s="1435"/>
      <c r="B10" s="1437"/>
      <c r="C10" s="520" t="s">
        <v>553</v>
      </c>
      <c r="D10" s="521">
        <v>2019</v>
      </c>
      <c r="E10" s="522">
        <v>2019</v>
      </c>
      <c r="F10" s="523" t="s">
        <v>489</v>
      </c>
      <c r="G10" s="666" t="s">
        <v>490</v>
      </c>
      <c r="H10" s="666" t="s">
        <v>491</v>
      </c>
      <c r="I10" s="667" t="s">
        <v>492</v>
      </c>
      <c r="J10" s="525" t="s">
        <v>493</v>
      </c>
      <c r="K10" s="526" t="s">
        <v>494</v>
      </c>
      <c r="M10" s="527" t="s">
        <v>554</v>
      </c>
      <c r="N10" s="528" t="s">
        <v>555</v>
      </c>
      <c r="O10" s="528" t="s">
        <v>556</v>
      </c>
    </row>
    <row r="11" spans="1:16" x14ac:dyDescent="0.2">
      <c r="A11" s="529" t="s">
        <v>557</v>
      </c>
      <c r="B11" s="530"/>
      <c r="C11" s="668">
        <v>79</v>
      </c>
      <c r="D11" s="532" t="s">
        <v>475</v>
      </c>
      <c r="E11" s="532"/>
      <c r="F11" s="533">
        <v>81</v>
      </c>
      <c r="G11" s="628"/>
      <c r="H11" s="669"/>
      <c r="I11" s="670"/>
      <c r="J11" s="537" t="s">
        <v>499</v>
      </c>
      <c r="K11" s="538" t="s">
        <v>499</v>
      </c>
      <c r="L11" s="539"/>
      <c r="M11" s="671"/>
      <c r="N11" s="541"/>
      <c r="O11" s="541"/>
    </row>
    <row r="12" spans="1:16" ht="13.5" thickBot="1" x14ac:dyDescent="0.25">
      <c r="A12" s="542" t="s">
        <v>558</v>
      </c>
      <c r="B12" s="543"/>
      <c r="C12" s="672">
        <v>75</v>
      </c>
      <c r="D12" s="545">
        <v>69</v>
      </c>
      <c r="E12" s="545">
        <v>69</v>
      </c>
      <c r="F12" s="546">
        <v>78</v>
      </c>
      <c r="G12" s="673"/>
      <c r="H12" s="674"/>
      <c r="I12" s="675"/>
      <c r="J12" s="550"/>
      <c r="K12" s="551" t="s">
        <v>499</v>
      </c>
      <c r="L12" s="539"/>
      <c r="M12" s="676"/>
      <c r="N12" s="677"/>
      <c r="O12" s="677"/>
    </row>
    <row r="13" spans="1:16" x14ac:dyDescent="0.2">
      <c r="A13" s="555" t="s">
        <v>559</v>
      </c>
      <c r="B13" s="556" t="s">
        <v>560</v>
      </c>
      <c r="C13" s="557">
        <v>27558</v>
      </c>
      <c r="D13" s="532" t="s">
        <v>499</v>
      </c>
      <c r="E13" s="532" t="s">
        <v>499</v>
      </c>
      <c r="F13" s="979">
        <v>27839</v>
      </c>
      <c r="G13" s="559"/>
      <c r="H13" s="560"/>
      <c r="I13" s="559"/>
      <c r="J13" s="561" t="s">
        <v>499</v>
      </c>
      <c r="K13" s="562" t="s">
        <v>499</v>
      </c>
      <c r="L13" s="539"/>
      <c r="M13" s="671"/>
      <c r="N13" s="678"/>
      <c r="O13" s="678"/>
    </row>
    <row r="14" spans="1:16" x14ac:dyDescent="0.2">
      <c r="A14" s="564" t="s">
        <v>561</v>
      </c>
      <c r="B14" s="556" t="s">
        <v>562</v>
      </c>
      <c r="C14" s="557">
        <v>24317</v>
      </c>
      <c r="D14" s="565" t="s">
        <v>499</v>
      </c>
      <c r="E14" s="565" t="s">
        <v>499</v>
      </c>
      <c r="F14" s="610">
        <v>24659</v>
      </c>
      <c r="G14" s="559"/>
      <c r="H14" s="560"/>
      <c r="I14" s="559"/>
      <c r="J14" s="561" t="s">
        <v>499</v>
      </c>
      <c r="K14" s="562" t="s">
        <v>499</v>
      </c>
      <c r="L14" s="539"/>
      <c r="M14" s="679"/>
      <c r="N14" s="678"/>
      <c r="O14" s="678"/>
    </row>
    <row r="15" spans="1:16" x14ac:dyDescent="0.2">
      <c r="A15" s="564" t="s">
        <v>505</v>
      </c>
      <c r="B15" s="556" t="s">
        <v>506</v>
      </c>
      <c r="C15" s="557">
        <v>142</v>
      </c>
      <c r="D15" s="565" t="s">
        <v>499</v>
      </c>
      <c r="E15" s="565" t="s">
        <v>499</v>
      </c>
      <c r="F15" s="610">
        <v>257</v>
      </c>
      <c r="G15" s="559"/>
      <c r="H15" s="560"/>
      <c r="I15" s="559"/>
      <c r="J15" s="561" t="s">
        <v>499</v>
      </c>
      <c r="K15" s="562" t="s">
        <v>499</v>
      </c>
      <c r="L15" s="539"/>
      <c r="M15" s="679"/>
      <c r="N15" s="678"/>
      <c r="O15" s="678"/>
    </row>
    <row r="16" spans="1:16" x14ac:dyDescent="0.2">
      <c r="A16" s="564" t="s">
        <v>507</v>
      </c>
      <c r="B16" s="556" t="s">
        <v>499</v>
      </c>
      <c r="C16" s="557">
        <v>5383</v>
      </c>
      <c r="D16" s="565" t="s">
        <v>499</v>
      </c>
      <c r="E16" s="565" t="s">
        <v>499</v>
      </c>
      <c r="F16" s="610">
        <v>20780</v>
      </c>
      <c r="G16" s="559"/>
      <c r="H16" s="560"/>
      <c r="I16" s="559"/>
      <c r="J16" s="561" t="s">
        <v>499</v>
      </c>
      <c r="K16" s="562" t="s">
        <v>499</v>
      </c>
      <c r="L16" s="539"/>
      <c r="M16" s="679"/>
      <c r="N16" s="678"/>
      <c r="O16" s="678"/>
    </row>
    <row r="17" spans="1:15" ht="13.5" thickBot="1" x14ac:dyDescent="0.25">
      <c r="A17" s="529" t="s">
        <v>508</v>
      </c>
      <c r="B17" s="568" t="s">
        <v>509</v>
      </c>
      <c r="C17" s="569">
        <v>5595</v>
      </c>
      <c r="D17" s="570" t="s">
        <v>499</v>
      </c>
      <c r="E17" s="570" t="s">
        <v>499</v>
      </c>
      <c r="F17" s="980">
        <v>8811</v>
      </c>
      <c r="G17" s="628"/>
      <c r="H17" s="573"/>
      <c r="I17" s="574"/>
      <c r="J17" s="575" t="s">
        <v>499</v>
      </c>
      <c r="K17" s="538" t="s">
        <v>499</v>
      </c>
      <c r="L17" s="539"/>
      <c r="M17" s="680"/>
      <c r="N17" s="681"/>
      <c r="O17" s="681"/>
    </row>
    <row r="18" spans="1:15" ht="15" thickBot="1" x14ac:dyDescent="0.25">
      <c r="A18" s="576" t="s">
        <v>510</v>
      </c>
      <c r="B18" s="577"/>
      <c r="C18" s="578">
        <v>12189</v>
      </c>
      <c r="D18" s="579" t="s">
        <v>499</v>
      </c>
      <c r="E18" s="579" t="s">
        <v>499</v>
      </c>
      <c r="F18" s="580">
        <v>30856</v>
      </c>
      <c r="G18" s="682"/>
      <c r="H18" s="683"/>
      <c r="I18" s="684"/>
      <c r="J18" s="584" t="s">
        <v>499</v>
      </c>
      <c r="K18" s="585" t="s">
        <v>499</v>
      </c>
      <c r="L18" s="539"/>
      <c r="M18" s="685"/>
      <c r="N18" s="686"/>
      <c r="O18" s="686"/>
    </row>
    <row r="19" spans="1:15" x14ac:dyDescent="0.2">
      <c r="A19" s="529" t="s">
        <v>511</v>
      </c>
      <c r="B19" s="568">
        <v>401</v>
      </c>
      <c r="C19" s="569">
        <v>3241</v>
      </c>
      <c r="D19" s="532" t="s">
        <v>499</v>
      </c>
      <c r="E19" s="532" t="s">
        <v>499</v>
      </c>
      <c r="F19" s="980">
        <v>3180</v>
      </c>
      <c r="G19" s="628"/>
      <c r="H19" s="587"/>
      <c r="I19" s="588"/>
      <c r="J19" s="575" t="s">
        <v>499</v>
      </c>
      <c r="K19" s="538" t="s">
        <v>499</v>
      </c>
      <c r="L19" s="539"/>
      <c r="M19" s="687"/>
      <c r="N19" s="681"/>
      <c r="O19" s="681"/>
    </row>
    <row r="20" spans="1:15" x14ac:dyDescent="0.2">
      <c r="A20" s="564" t="s">
        <v>512</v>
      </c>
      <c r="B20" s="556" t="s">
        <v>513</v>
      </c>
      <c r="C20" s="557">
        <v>1188</v>
      </c>
      <c r="D20" s="565" t="s">
        <v>499</v>
      </c>
      <c r="E20" s="565" t="s">
        <v>499</v>
      </c>
      <c r="F20" s="610">
        <v>1103</v>
      </c>
      <c r="G20" s="559"/>
      <c r="H20" s="560"/>
      <c r="I20" s="559"/>
      <c r="J20" s="561" t="s">
        <v>499</v>
      </c>
      <c r="K20" s="562" t="s">
        <v>499</v>
      </c>
      <c r="L20" s="539"/>
      <c r="M20" s="679"/>
      <c r="N20" s="678"/>
      <c r="O20" s="678"/>
    </row>
    <row r="21" spans="1:15" x14ac:dyDescent="0.2">
      <c r="A21" s="564" t="s">
        <v>514</v>
      </c>
      <c r="B21" s="556" t="s">
        <v>499</v>
      </c>
      <c r="C21" s="557">
        <v>2606</v>
      </c>
      <c r="D21" s="565" t="s">
        <v>499</v>
      </c>
      <c r="E21" s="565" t="s">
        <v>499</v>
      </c>
      <c r="F21" s="610">
        <v>3057</v>
      </c>
      <c r="G21" s="559"/>
      <c r="H21" s="560"/>
      <c r="I21" s="559"/>
      <c r="J21" s="561" t="s">
        <v>499</v>
      </c>
      <c r="K21" s="562" t="s">
        <v>499</v>
      </c>
      <c r="L21" s="539"/>
      <c r="M21" s="679"/>
      <c r="N21" s="678"/>
      <c r="O21" s="678"/>
    </row>
    <row r="22" spans="1:15" x14ac:dyDescent="0.2">
      <c r="A22" s="564" t="s">
        <v>515</v>
      </c>
      <c r="B22" s="556" t="s">
        <v>499</v>
      </c>
      <c r="C22" s="557">
        <v>5153</v>
      </c>
      <c r="D22" s="565" t="s">
        <v>499</v>
      </c>
      <c r="E22" s="565" t="s">
        <v>499</v>
      </c>
      <c r="F22" s="610">
        <v>23515</v>
      </c>
      <c r="G22" s="559"/>
      <c r="H22" s="560"/>
      <c r="I22" s="559"/>
      <c r="J22" s="561" t="s">
        <v>499</v>
      </c>
      <c r="K22" s="562" t="s">
        <v>499</v>
      </c>
      <c r="L22" s="539"/>
      <c r="M22" s="679"/>
      <c r="N22" s="678"/>
      <c r="O22" s="678"/>
    </row>
    <row r="23" spans="1:15" ht="13.5" thickBot="1" x14ac:dyDescent="0.25">
      <c r="A23" s="542" t="s">
        <v>516</v>
      </c>
      <c r="B23" s="589" t="s">
        <v>499</v>
      </c>
      <c r="C23" s="557">
        <v>0</v>
      </c>
      <c r="D23" s="570" t="s">
        <v>499</v>
      </c>
      <c r="E23" s="570" t="s">
        <v>499</v>
      </c>
      <c r="F23" s="981">
        <v>0</v>
      </c>
      <c r="G23" s="574"/>
      <c r="H23" s="573"/>
      <c r="I23" s="574"/>
      <c r="J23" s="592" t="s">
        <v>499</v>
      </c>
      <c r="K23" s="593" t="s">
        <v>499</v>
      </c>
      <c r="L23" s="539"/>
      <c r="M23" s="676"/>
      <c r="N23" s="688"/>
      <c r="O23" s="688"/>
    </row>
    <row r="24" spans="1:15" ht="15.75" thickBot="1" x14ac:dyDescent="0.3">
      <c r="A24" s="555" t="s">
        <v>517</v>
      </c>
      <c r="B24" s="595" t="s">
        <v>499</v>
      </c>
      <c r="C24" s="596">
        <v>42895</v>
      </c>
      <c r="D24" s="690">
        <v>44130</v>
      </c>
      <c r="E24" s="690">
        <v>48334</v>
      </c>
      <c r="F24" s="691">
        <v>15695</v>
      </c>
      <c r="G24" s="692"/>
      <c r="H24" s="642"/>
      <c r="I24" s="693"/>
      <c r="J24" s="694">
        <f t="shared" ref="J24:J47" si="0">SUM(F24:I24)</f>
        <v>15695</v>
      </c>
      <c r="K24" s="601">
        <f t="shared" ref="K24:K47" si="1">(J24/E24)*100</f>
        <v>32.471965903918566</v>
      </c>
      <c r="L24" s="539"/>
      <c r="M24" s="671"/>
      <c r="N24" s="695"/>
      <c r="O24" s="696"/>
    </row>
    <row r="25" spans="1:15" ht="15.75" thickBot="1" x14ac:dyDescent="0.3">
      <c r="A25" s="564" t="s">
        <v>518</v>
      </c>
      <c r="B25" s="604" t="s">
        <v>499</v>
      </c>
      <c r="C25" s="557">
        <v>0</v>
      </c>
      <c r="D25" s="698">
        <v>0</v>
      </c>
      <c r="E25" s="698">
        <v>0</v>
      </c>
      <c r="F25" s="699">
        <v>0</v>
      </c>
      <c r="G25" s="559"/>
      <c r="H25" s="560"/>
      <c r="I25" s="700"/>
      <c r="J25" s="694">
        <f t="shared" si="0"/>
        <v>0</v>
      </c>
      <c r="K25" s="601" t="e">
        <f t="shared" si="1"/>
        <v>#DIV/0!</v>
      </c>
      <c r="L25" s="539"/>
      <c r="M25" s="679"/>
      <c r="N25" s="701"/>
      <c r="O25" s="702"/>
    </row>
    <row r="26" spans="1:15" ht="15.75" thickBot="1" x14ac:dyDescent="0.3">
      <c r="A26" s="542" t="s">
        <v>519</v>
      </c>
      <c r="B26" s="611">
        <v>672</v>
      </c>
      <c r="C26" s="612">
        <v>7700</v>
      </c>
      <c r="D26" s="704">
        <v>7750</v>
      </c>
      <c r="E26" s="704">
        <v>7750</v>
      </c>
      <c r="F26" s="705">
        <v>1900</v>
      </c>
      <c r="G26" s="706"/>
      <c r="H26" s="594"/>
      <c r="I26" s="707"/>
      <c r="J26" s="694">
        <f t="shared" si="0"/>
        <v>1900</v>
      </c>
      <c r="K26" s="601">
        <f t="shared" si="1"/>
        <v>24.516129032258064</v>
      </c>
      <c r="L26" s="539"/>
      <c r="M26" s="680"/>
      <c r="N26" s="708"/>
      <c r="O26" s="709"/>
    </row>
    <row r="27" spans="1:15" ht="15.75" thickBot="1" x14ac:dyDescent="0.3">
      <c r="A27" s="555" t="s">
        <v>520</v>
      </c>
      <c r="B27" s="595">
        <v>501</v>
      </c>
      <c r="C27" s="557">
        <v>4468</v>
      </c>
      <c r="D27" s="710">
        <v>4660</v>
      </c>
      <c r="E27" s="710">
        <v>4660</v>
      </c>
      <c r="F27" s="711">
        <v>1216</v>
      </c>
      <c r="G27" s="588"/>
      <c r="H27" s="587"/>
      <c r="I27" s="588"/>
      <c r="J27" s="694">
        <f t="shared" si="0"/>
        <v>1216</v>
      </c>
      <c r="K27" s="601">
        <f t="shared" si="1"/>
        <v>26.094420600858371</v>
      </c>
      <c r="L27" s="539"/>
      <c r="M27" s="687"/>
      <c r="N27" s="712"/>
      <c r="O27" s="713"/>
    </row>
    <row r="28" spans="1:15" ht="15.75" thickBot="1" x14ac:dyDescent="0.3">
      <c r="A28" s="564" t="s">
        <v>521</v>
      </c>
      <c r="B28" s="604">
        <v>502</v>
      </c>
      <c r="C28" s="557">
        <v>1685</v>
      </c>
      <c r="D28" s="714">
        <v>1745</v>
      </c>
      <c r="E28" s="714">
        <v>1850</v>
      </c>
      <c r="F28" s="715">
        <v>1018</v>
      </c>
      <c r="G28" s="559"/>
      <c r="H28" s="560"/>
      <c r="I28" s="559"/>
      <c r="J28" s="694">
        <f t="shared" si="0"/>
        <v>1018</v>
      </c>
      <c r="K28" s="601">
        <f t="shared" si="1"/>
        <v>55.027027027027032</v>
      </c>
      <c r="L28" s="539"/>
      <c r="M28" s="679"/>
      <c r="N28" s="701"/>
      <c r="O28" s="702"/>
    </row>
    <row r="29" spans="1:15" ht="15.75" thickBot="1" x14ac:dyDescent="0.3">
      <c r="A29" s="564" t="s">
        <v>522</v>
      </c>
      <c r="B29" s="604">
        <v>504</v>
      </c>
      <c r="C29" s="557">
        <v>0</v>
      </c>
      <c r="D29" s="714">
        <v>0</v>
      </c>
      <c r="E29" s="714">
        <v>0</v>
      </c>
      <c r="F29" s="715">
        <v>0</v>
      </c>
      <c r="G29" s="559"/>
      <c r="H29" s="560"/>
      <c r="I29" s="559"/>
      <c r="J29" s="694">
        <f t="shared" si="0"/>
        <v>0</v>
      </c>
      <c r="K29" s="601" t="e">
        <f t="shared" si="1"/>
        <v>#DIV/0!</v>
      </c>
      <c r="L29" s="539"/>
      <c r="M29" s="679"/>
      <c r="N29" s="701"/>
      <c r="O29" s="702"/>
    </row>
    <row r="30" spans="1:15" ht="15.75" thickBot="1" x14ac:dyDescent="0.3">
      <c r="A30" s="564" t="s">
        <v>523</v>
      </c>
      <c r="B30" s="604">
        <v>511</v>
      </c>
      <c r="C30" s="557">
        <v>1408</v>
      </c>
      <c r="D30" s="714">
        <v>1250</v>
      </c>
      <c r="E30" s="714">
        <v>1205</v>
      </c>
      <c r="F30" s="715">
        <v>381</v>
      </c>
      <c r="G30" s="559"/>
      <c r="H30" s="560"/>
      <c r="I30" s="559"/>
      <c r="J30" s="694">
        <f t="shared" si="0"/>
        <v>381</v>
      </c>
      <c r="K30" s="601">
        <f t="shared" si="1"/>
        <v>31.618257261410786</v>
      </c>
      <c r="L30" s="539"/>
      <c r="M30" s="679"/>
      <c r="N30" s="701"/>
      <c r="O30" s="702"/>
    </row>
    <row r="31" spans="1:15" ht="15.75" thickBot="1" x14ac:dyDescent="0.3">
      <c r="A31" s="564" t="s">
        <v>524</v>
      </c>
      <c r="B31" s="604">
        <v>518</v>
      </c>
      <c r="C31" s="557">
        <v>2450</v>
      </c>
      <c r="D31" s="714">
        <v>1660</v>
      </c>
      <c r="E31" s="714">
        <v>1860</v>
      </c>
      <c r="F31" s="715">
        <v>1176</v>
      </c>
      <c r="G31" s="559"/>
      <c r="H31" s="560"/>
      <c r="I31" s="559"/>
      <c r="J31" s="694">
        <f t="shared" si="0"/>
        <v>1176</v>
      </c>
      <c r="K31" s="601">
        <f t="shared" si="1"/>
        <v>63.225806451612897</v>
      </c>
      <c r="L31" s="539"/>
      <c r="M31" s="679"/>
      <c r="N31" s="701"/>
      <c r="O31" s="702"/>
    </row>
    <row r="32" spans="1:15" ht="15.75" thickBot="1" x14ac:dyDescent="0.3">
      <c r="A32" s="564" t="s">
        <v>525</v>
      </c>
      <c r="B32" s="604">
        <v>521</v>
      </c>
      <c r="C32" s="557">
        <v>27323</v>
      </c>
      <c r="D32" s="714">
        <v>27143</v>
      </c>
      <c r="E32" s="714">
        <v>30534</v>
      </c>
      <c r="F32" s="715">
        <v>7327</v>
      </c>
      <c r="G32" s="559"/>
      <c r="H32" s="560"/>
      <c r="I32" s="559"/>
      <c r="J32" s="694">
        <f t="shared" si="0"/>
        <v>7327</v>
      </c>
      <c r="K32" s="601">
        <f t="shared" si="1"/>
        <v>23.996200956310997</v>
      </c>
      <c r="L32" s="539"/>
      <c r="M32" s="679"/>
      <c r="N32" s="701"/>
      <c r="O32" s="702"/>
    </row>
    <row r="33" spans="1:15" ht="15.75" thickBot="1" x14ac:dyDescent="0.3">
      <c r="A33" s="564" t="s">
        <v>526</v>
      </c>
      <c r="B33" s="604" t="s">
        <v>527</v>
      </c>
      <c r="C33" s="557">
        <v>10097</v>
      </c>
      <c r="D33" s="714">
        <v>9850</v>
      </c>
      <c r="E33" s="714">
        <v>10925</v>
      </c>
      <c r="F33" s="715">
        <v>2636</v>
      </c>
      <c r="G33" s="559"/>
      <c r="H33" s="560"/>
      <c r="I33" s="559"/>
      <c r="J33" s="694">
        <f t="shared" si="0"/>
        <v>2636</v>
      </c>
      <c r="K33" s="601">
        <f t="shared" si="1"/>
        <v>24.128146453089244</v>
      </c>
      <c r="L33" s="539"/>
      <c r="M33" s="679"/>
      <c r="N33" s="701"/>
      <c r="O33" s="702"/>
    </row>
    <row r="34" spans="1:15" ht="15.75" thickBot="1" x14ac:dyDescent="0.3">
      <c r="A34" s="564" t="s">
        <v>528</v>
      </c>
      <c r="B34" s="604">
        <v>557</v>
      </c>
      <c r="C34" s="557">
        <v>0</v>
      </c>
      <c r="D34" s="714">
        <v>0</v>
      </c>
      <c r="E34" s="714">
        <v>0</v>
      </c>
      <c r="F34" s="715">
        <v>0</v>
      </c>
      <c r="G34" s="559"/>
      <c r="H34" s="560"/>
      <c r="I34" s="559"/>
      <c r="J34" s="694">
        <f t="shared" si="0"/>
        <v>0</v>
      </c>
      <c r="K34" s="601" t="e">
        <f t="shared" si="1"/>
        <v>#DIV/0!</v>
      </c>
      <c r="L34" s="539"/>
      <c r="M34" s="679"/>
      <c r="N34" s="701"/>
      <c r="O34" s="702"/>
    </row>
    <row r="35" spans="1:15" ht="15.75" thickBot="1" x14ac:dyDescent="0.3">
      <c r="A35" s="564" t="s">
        <v>529</v>
      </c>
      <c r="B35" s="604">
        <v>551</v>
      </c>
      <c r="C35" s="557">
        <v>239</v>
      </c>
      <c r="D35" s="714">
        <v>228</v>
      </c>
      <c r="E35" s="714">
        <v>228</v>
      </c>
      <c r="F35" s="715">
        <v>61</v>
      </c>
      <c r="G35" s="559"/>
      <c r="H35" s="560"/>
      <c r="I35" s="559"/>
      <c r="J35" s="694">
        <f t="shared" si="0"/>
        <v>61</v>
      </c>
      <c r="K35" s="601">
        <f t="shared" si="1"/>
        <v>26.754385964912281</v>
      </c>
      <c r="L35" s="539"/>
      <c r="M35" s="679"/>
      <c r="N35" s="701"/>
      <c r="O35" s="702"/>
    </row>
    <row r="36" spans="1:15" ht="15.75" thickBot="1" x14ac:dyDescent="0.3">
      <c r="A36" s="529" t="s">
        <v>530</v>
      </c>
      <c r="B36" s="624" t="s">
        <v>531</v>
      </c>
      <c r="C36" s="625">
        <v>1921</v>
      </c>
      <c r="D36" s="716">
        <v>1730</v>
      </c>
      <c r="E36" s="716">
        <v>1730</v>
      </c>
      <c r="F36" s="717">
        <v>502</v>
      </c>
      <c r="G36" s="628"/>
      <c r="H36" s="573"/>
      <c r="I36" s="559"/>
      <c r="J36" s="694">
        <f t="shared" si="0"/>
        <v>502</v>
      </c>
      <c r="K36" s="601">
        <f t="shared" si="1"/>
        <v>29.01734104046243</v>
      </c>
      <c r="L36" s="539"/>
      <c r="M36" s="676"/>
      <c r="N36" s="718"/>
      <c r="O36" s="719"/>
    </row>
    <row r="37" spans="1:15" ht="15.75" thickBot="1" x14ac:dyDescent="0.3">
      <c r="A37" s="632" t="s">
        <v>532</v>
      </c>
      <c r="B37" s="633"/>
      <c r="C37" s="720">
        <f t="shared" ref="C37:I37" si="2">SUM(C27:C36)</f>
        <v>49591</v>
      </c>
      <c r="D37" s="721">
        <f t="shared" si="2"/>
        <v>48266</v>
      </c>
      <c r="E37" s="721">
        <f t="shared" si="2"/>
        <v>52992</v>
      </c>
      <c r="F37" s="639">
        <f t="shared" si="2"/>
        <v>14317</v>
      </c>
      <c r="G37" s="722">
        <f t="shared" si="2"/>
        <v>0</v>
      </c>
      <c r="H37" s="639">
        <f t="shared" si="2"/>
        <v>0</v>
      </c>
      <c r="I37" s="723">
        <f t="shared" si="2"/>
        <v>0</v>
      </c>
      <c r="J37" s="694">
        <f t="shared" si="0"/>
        <v>14317</v>
      </c>
      <c r="K37" s="601">
        <f t="shared" si="1"/>
        <v>27.017285628019323</v>
      </c>
      <c r="L37" s="539"/>
      <c r="M37" s="638">
        <f>SUM(M27:M36)</f>
        <v>0</v>
      </c>
      <c r="N37" s="644">
        <f>SUM(N27:N36)</f>
        <v>0</v>
      </c>
      <c r="O37" s="638">
        <f>SUM(O27:O36)</f>
        <v>0</v>
      </c>
    </row>
    <row r="38" spans="1:15" ht="15.75" thickBot="1" x14ac:dyDescent="0.3">
      <c r="A38" s="555" t="s">
        <v>533</v>
      </c>
      <c r="B38" s="595">
        <v>601</v>
      </c>
      <c r="C38" s="641">
        <v>0</v>
      </c>
      <c r="D38" s="710">
        <v>0</v>
      </c>
      <c r="E38" s="710">
        <v>0</v>
      </c>
      <c r="F38" s="725">
        <v>0</v>
      </c>
      <c r="G38" s="588"/>
      <c r="H38" s="587"/>
      <c r="I38" s="559"/>
      <c r="J38" s="694">
        <f t="shared" si="0"/>
        <v>0</v>
      </c>
      <c r="K38" s="601" t="e">
        <f t="shared" si="1"/>
        <v>#DIV/0!</v>
      </c>
      <c r="L38" s="539"/>
      <c r="M38" s="687"/>
      <c r="N38" s="712"/>
      <c r="O38" s="713"/>
    </row>
    <row r="39" spans="1:15" ht="15.75" thickBot="1" x14ac:dyDescent="0.3">
      <c r="A39" s="564" t="s">
        <v>534</v>
      </c>
      <c r="B39" s="604">
        <v>602</v>
      </c>
      <c r="C39" s="557">
        <v>4261</v>
      </c>
      <c r="D39" s="714">
        <v>3755</v>
      </c>
      <c r="E39" s="714">
        <v>4160</v>
      </c>
      <c r="F39" s="715">
        <v>1108</v>
      </c>
      <c r="G39" s="559"/>
      <c r="H39" s="560"/>
      <c r="I39" s="559"/>
      <c r="J39" s="694">
        <f t="shared" si="0"/>
        <v>1108</v>
      </c>
      <c r="K39" s="601">
        <f t="shared" si="1"/>
        <v>26.634615384615383</v>
      </c>
      <c r="L39" s="539"/>
      <c r="M39" s="679"/>
      <c r="N39" s="701"/>
      <c r="O39" s="702"/>
    </row>
    <row r="40" spans="1:15" ht="15.75" thickBot="1" x14ac:dyDescent="0.3">
      <c r="A40" s="564" t="s">
        <v>535</v>
      </c>
      <c r="B40" s="604">
        <v>604</v>
      </c>
      <c r="C40" s="557">
        <v>0</v>
      </c>
      <c r="D40" s="714">
        <v>0</v>
      </c>
      <c r="E40" s="714">
        <v>0</v>
      </c>
      <c r="F40" s="715">
        <v>0</v>
      </c>
      <c r="G40" s="559"/>
      <c r="H40" s="560"/>
      <c r="I40" s="559"/>
      <c r="J40" s="694">
        <f t="shared" si="0"/>
        <v>0</v>
      </c>
      <c r="K40" s="601" t="e">
        <f t="shared" si="1"/>
        <v>#DIV/0!</v>
      </c>
      <c r="L40" s="539"/>
      <c r="M40" s="679"/>
      <c r="N40" s="701"/>
      <c r="O40" s="702"/>
    </row>
    <row r="41" spans="1:15" ht="15.75" thickBot="1" x14ac:dyDescent="0.3">
      <c r="A41" s="564" t="s">
        <v>536</v>
      </c>
      <c r="B41" s="604" t="s">
        <v>537</v>
      </c>
      <c r="C41" s="557">
        <v>44464</v>
      </c>
      <c r="D41" s="714">
        <v>44130</v>
      </c>
      <c r="E41" s="714">
        <v>48334</v>
      </c>
      <c r="F41" s="715">
        <v>13063</v>
      </c>
      <c r="G41" s="559"/>
      <c r="H41" s="560"/>
      <c r="I41" s="559"/>
      <c r="J41" s="694">
        <f t="shared" si="0"/>
        <v>13063</v>
      </c>
      <c r="K41" s="601">
        <f t="shared" si="1"/>
        <v>27.026523772085902</v>
      </c>
      <c r="L41" s="539"/>
      <c r="M41" s="679"/>
      <c r="N41" s="701"/>
      <c r="O41" s="702"/>
    </row>
    <row r="42" spans="1:15" ht="15.75" thickBot="1" x14ac:dyDescent="0.3">
      <c r="A42" s="529" t="s">
        <v>538</v>
      </c>
      <c r="B42" s="624" t="s">
        <v>539</v>
      </c>
      <c r="C42" s="569">
        <v>866</v>
      </c>
      <c r="D42" s="716">
        <v>498</v>
      </c>
      <c r="E42" s="716">
        <v>498</v>
      </c>
      <c r="F42" s="717">
        <v>146</v>
      </c>
      <c r="G42" s="628"/>
      <c r="H42" s="573"/>
      <c r="I42" s="559"/>
      <c r="J42" s="694">
        <f t="shared" si="0"/>
        <v>146</v>
      </c>
      <c r="K42" s="601">
        <f t="shared" si="1"/>
        <v>29.317269076305219</v>
      </c>
      <c r="L42" s="539"/>
      <c r="M42" s="676"/>
      <c r="N42" s="718"/>
      <c r="O42" s="719"/>
    </row>
    <row r="43" spans="1:15" ht="15.75" thickBot="1" x14ac:dyDescent="0.3">
      <c r="A43" s="632" t="s">
        <v>540</v>
      </c>
      <c r="B43" s="633" t="s">
        <v>499</v>
      </c>
      <c r="C43" s="720">
        <f t="shared" ref="C43:I43" si="3">SUM(C38:C42)</f>
        <v>49591</v>
      </c>
      <c r="D43" s="721">
        <f t="shared" si="3"/>
        <v>48383</v>
      </c>
      <c r="E43" s="721">
        <f t="shared" si="3"/>
        <v>52992</v>
      </c>
      <c r="F43" s="639">
        <f t="shared" si="3"/>
        <v>14317</v>
      </c>
      <c r="G43" s="722">
        <f t="shared" si="3"/>
        <v>0</v>
      </c>
      <c r="H43" s="639">
        <f t="shared" si="3"/>
        <v>0</v>
      </c>
      <c r="I43" s="723">
        <f t="shared" si="3"/>
        <v>0</v>
      </c>
      <c r="J43" s="694">
        <f t="shared" si="0"/>
        <v>14317</v>
      </c>
      <c r="K43" s="601">
        <f t="shared" si="1"/>
        <v>27.017285628019323</v>
      </c>
      <c r="L43" s="539"/>
      <c r="M43" s="638">
        <f>SUM(M38:M42)</f>
        <v>0</v>
      </c>
      <c r="N43" s="644">
        <f>SUM(N38:N42)</f>
        <v>0</v>
      </c>
      <c r="O43" s="638">
        <f>SUM(O38:O42)</f>
        <v>0</v>
      </c>
    </row>
    <row r="44" spans="1:15" ht="5.25" customHeight="1" thickBot="1" x14ac:dyDescent="0.3">
      <c r="A44" s="529"/>
      <c r="B44" s="645"/>
      <c r="C44" s="646"/>
      <c r="D44" s="726"/>
      <c r="E44" s="726"/>
      <c r="F44" s="648"/>
      <c r="G44" s="649"/>
      <c r="H44" s="650">
        <f>N44-G44</f>
        <v>0</v>
      </c>
      <c r="I44" s="649"/>
      <c r="J44" s="694">
        <f t="shared" si="0"/>
        <v>0</v>
      </c>
      <c r="K44" s="601" t="e">
        <f t="shared" si="1"/>
        <v>#DIV/0!</v>
      </c>
      <c r="L44" s="539"/>
      <c r="M44" s="727"/>
      <c r="N44" s="728"/>
      <c r="O44" s="728"/>
    </row>
    <row r="45" spans="1:15" ht="15.75" thickBot="1" x14ac:dyDescent="0.3">
      <c r="A45" s="654" t="s">
        <v>541</v>
      </c>
      <c r="B45" s="633" t="s">
        <v>499</v>
      </c>
      <c r="C45" s="639">
        <f t="shared" ref="C45:I45" si="4">C43-C41</f>
        <v>5127</v>
      </c>
      <c r="D45" s="720">
        <f t="shared" si="4"/>
        <v>4253</v>
      </c>
      <c r="E45" s="720">
        <f t="shared" si="4"/>
        <v>4658</v>
      </c>
      <c r="F45" s="639">
        <f t="shared" si="4"/>
        <v>1254</v>
      </c>
      <c r="G45" s="722">
        <f t="shared" si="4"/>
        <v>0</v>
      </c>
      <c r="H45" s="639">
        <f t="shared" si="4"/>
        <v>0</v>
      </c>
      <c r="I45" s="640">
        <f t="shared" si="4"/>
        <v>0</v>
      </c>
      <c r="J45" s="694">
        <f t="shared" si="0"/>
        <v>1254</v>
      </c>
      <c r="K45" s="601">
        <f t="shared" si="1"/>
        <v>26.921425504508374</v>
      </c>
      <c r="L45" s="539"/>
      <c r="M45" s="638">
        <f>M43-M41</f>
        <v>0</v>
      </c>
      <c r="N45" s="644">
        <f>N43-N41</f>
        <v>0</v>
      </c>
      <c r="O45" s="638">
        <f>O43-O41</f>
        <v>0</v>
      </c>
    </row>
    <row r="46" spans="1:15" ht="15.75" thickBot="1" x14ac:dyDescent="0.3">
      <c r="A46" s="632" t="s">
        <v>542</v>
      </c>
      <c r="B46" s="633" t="s">
        <v>499</v>
      </c>
      <c r="C46" s="639">
        <f t="shared" ref="C46:I46" si="5">C43-C37</f>
        <v>0</v>
      </c>
      <c r="D46" s="720">
        <f t="shared" si="5"/>
        <v>117</v>
      </c>
      <c r="E46" s="720">
        <f t="shared" si="5"/>
        <v>0</v>
      </c>
      <c r="F46" s="639">
        <f t="shared" si="5"/>
        <v>0</v>
      </c>
      <c r="G46" s="722">
        <f t="shared" si="5"/>
        <v>0</v>
      </c>
      <c r="H46" s="639">
        <f t="shared" si="5"/>
        <v>0</v>
      </c>
      <c r="I46" s="640">
        <f t="shared" si="5"/>
        <v>0</v>
      </c>
      <c r="J46" s="694">
        <f t="shared" si="0"/>
        <v>0</v>
      </c>
      <c r="K46" s="601" t="e">
        <f t="shared" si="1"/>
        <v>#DIV/0!</v>
      </c>
      <c r="L46" s="539"/>
      <c r="M46" s="638">
        <f>M43-M37</f>
        <v>0</v>
      </c>
      <c r="N46" s="644">
        <f>N43-N37</f>
        <v>0</v>
      </c>
      <c r="O46" s="638">
        <f>O43-O37</f>
        <v>0</v>
      </c>
    </row>
    <row r="47" spans="1:15" ht="15.75" thickBot="1" x14ac:dyDescent="0.3">
      <c r="A47" s="655" t="s">
        <v>543</v>
      </c>
      <c r="B47" s="656" t="s">
        <v>499</v>
      </c>
      <c r="C47" s="639">
        <f t="shared" ref="C47:I47" si="6">C46-C41</f>
        <v>-44464</v>
      </c>
      <c r="D47" s="720">
        <f t="shared" si="6"/>
        <v>-44013</v>
      </c>
      <c r="E47" s="720">
        <f t="shared" si="6"/>
        <v>-48334</v>
      </c>
      <c r="F47" s="639">
        <f t="shared" si="6"/>
        <v>-13063</v>
      </c>
      <c r="G47" s="722">
        <f t="shared" si="6"/>
        <v>0</v>
      </c>
      <c r="H47" s="639">
        <f t="shared" si="6"/>
        <v>0</v>
      </c>
      <c r="I47" s="640">
        <f t="shared" si="6"/>
        <v>0</v>
      </c>
      <c r="J47" s="694">
        <f t="shared" si="0"/>
        <v>-13063</v>
      </c>
      <c r="K47" s="638">
        <f t="shared" si="1"/>
        <v>27.026523772085902</v>
      </c>
      <c r="L47" s="539"/>
      <c r="M47" s="638">
        <f>M46-M41</f>
        <v>0</v>
      </c>
      <c r="N47" s="644">
        <f>N46-N41</f>
        <v>0</v>
      </c>
      <c r="O47" s="638">
        <f>O46-O41</f>
        <v>0</v>
      </c>
    </row>
    <row r="50" spans="1:10" ht="14.25" x14ac:dyDescent="0.2">
      <c r="A50" s="657" t="s">
        <v>544</v>
      </c>
    </row>
    <row r="51" spans="1:10" ht="14.25" x14ac:dyDescent="0.2">
      <c r="A51" s="660" t="s">
        <v>545</v>
      </c>
    </row>
    <row r="52" spans="1:10" ht="14.25" x14ac:dyDescent="0.2">
      <c r="A52" s="661" t="s">
        <v>546</v>
      </c>
    </row>
    <row r="53" spans="1:10" s="663" customFormat="1" ht="14.25" x14ac:dyDescent="0.2">
      <c r="A53" s="661" t="s">
        <v>547</v>
      </c>
      <c r="B53" s="662"/>
      <c r="E53" s="664"/>
      <c r="F53" s="664"/>
      <c r="G53" s="664"/>
      <c r="H53" s="664"/>
      <c r="I53" s="664"/>
      <c r="J53" s="664"/>
    </row>
    <row r="56" spans="1:10" x14ac:dyDescent="0.2">
      <c r="A56" s="665" t="s">
        <v>612</v>
      </c>
    </row>
    <row r="58" spans="1:10" x14ac:dyDescent="0.2">
      <c r="A58" s="665" t="s">
        <v>613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zoomScaleNormal="100" workbookViewId="0">
      <selection activeCell="A25" sqref="A25"/>
    </sheetView>
  </sheetViews>
  <sheetFormatPr defaultColWidth="8.7109375" defaultRowHeight="12.75" x14ac:dyDescent="0.2"/>
  <cols>
    <col min="1" max="1" width="37.7109375" style="1235" customWidth="1"/>
    <col min="2" max="2" width="7.28515625" style="1289" customWidth="1"/>
    <col min="3" max="4" width="11.5703125" style="1238" customWidth="1"/>
    <col min="5" max="5" width="11.5703125" style="1290" customWidth="1"/>
    <col min="6" max="6" width="11.42578125" style="1290" customWidth="1"/>
    <col min="7" max="7" width="9.85546875" style="1290" customWidth="1"/>
    <col min="8" max="8" width="9.140625" style="1290" customWidth="1"/>
    <col min="9" max="9" width="9.28515625" style="1290" customWidth="1"/>
    <col min="10" max="10" width="9.140625" style="1290" customWidth="1"/>
    <col min="11" max="11" width="12" style="1238" customWidth="1"/>
    <col min="12" max="12" width="8.7109375" style="1238"/>
    <col min="13" max="13" width="11.85546875" style="1238" customWidth="1"/>
    <col min="14" max="14" width="12.5703125" style="1238" customWidth="1"/>
    <col min="15" max="15" width="11.85546875" style="1238" customWidth="1"/>
    <col min="16" max="16" width="12" style="1238" customWidth="1"/>
    <col min="17" max="16384" width="8.7109375" style="1238"/>
  </cols>
  <sheetData>
    <row r="1" spans="1:15" x14ac:dyDescent="0.2">
      <c r="B1" s="1235"/>
      <c r="C1" s="1235"/>
      <c r="D1" s="1235"/>
      <c r="E1" s="1236"/>
      <c r="F1" s="1236"/>
      <c r="G1" s="1236"/>
      <c r="H1" s="1236"/>
      <c r="I1" s="1236"/>
      <c r="J1" s="1236"/>
      <c r="K1" s="1235"/>
      <c r="L1" s="1235"/>
      <c r="M1" s="1235"/>
      <c r="N1" s="1235"/>
      <c r="O1" s="1237"/>
    </row>
    <row r="2" spans="1:15" ht="18.75" x14ac:dyDescent="0.2">
      <c r="A2" s="1239" t="s">
        <v>550</v>
      </c>
      <c r="B2" s="1235"/>
      <c r="C2" s="1235"/>
      <c r="D2" s="1235"/>
      <c r="E2" s="1236"/>
      <c r="F2" s="511"/>
      <c r="G2" s="511"/>
      <c r="H2" s="1236"/>
      <c r="I2" s="1236"/>
      <c r="J2" s="1236"/>
      <c r="K2" s="1235"/>
      <c r="L2" s="1235"/>
      <c r="M2" s="1235"/>
      <c r="N2" s="1235"/>
      <c r="O2" s="1235"/>
    </row>
    <row r="3" spans="1:15" ht="21.75" customHeight="1" x14ac:dyDescent="0.2">
      <c r="A3" s="345"/>
      <c r="B3" s="1235"/>
      <c r="C3" s="1235"/>
      <c r="D3" s="1235"/>
      <c r="E3" s="1236"/>
      <c r="F3" s="511"/>
      <c r="G3" s="511"/>
      <c r="H3" s="1236"/>
      <c r="I3" s="1236"/>
      <c r="J3" s="1236"/>
      <c r="K3" s="1235"/>
      <c r="L3" s="1235"/>
      <c r="M3" s="1235"/>
      <c r="N3" s="1235"/>
      <c r="O3" s="1235"/>
    </row>
    <row r="4" spans="1:15" ht="6" customHeight="1" x14ac:dyDescent="0.2">
      <c r="B4" s="1240"/>
      <c r="C4" s="1240"/>
      <c r="D4" s="1235"/>
      <c r="E4" s="1236"/>
      <c r="F4" s="511"/>
      <c r="G4" s="511"/>
      <c r="H4" s="1236"/>
      <c r="I4" s="1236"/>
      <c r="J4" s="1236"/>
      <c r="K4" s="1235"/>
      <c r="L4" s="1235"/>
      <c r="M4" s="1235"/>
      <c r="N4" s="1235"/>
      <c r="O4" s="1235"/>
    </row>
    <row r="5" spans="1:15" ht="24.75" customHeight="1" x14ac:dyDescent="0.2">
      <c r="A5" s="1241" t="s">
        <v>477</v>
      </c>
      <c r="B5" s="1242"/>
      <c r="C5" s="1444" t="s">
        <v>614</v>
      </c>
      <c r="D5" s="1444"/>
      <c r="E5" s="1444"/>
      <c r="F5" s="1444"/>
      <c r="G5" s="1445"/>
      <c r="H5" s="1445"/>
      <c r="I5" s="1445"/>
      <c r="J5" s="1445"/>
      <c r="K5" s="1445"/>
      <c r="L5" s="1427"/>
      <c r="M5" s="1427"/>
      <c r="N5" s="1427"/>
      <c r="O5" s="1427"/>
    </row>
    <row r="6" spans="1:15" ht="23.25" customHeight="1" thickBot="1" x14ac:dyDescent="0.25">
      <c r="A6" s="346" t="s">
        <v>479</v>
      </c>
      <c r="B6" s="1235"/>
      <c r="C6" s="1235"/>
      <c r="D6" s="1235"/>
      <c r="E6" s="1236"/>
      <c r="F6" s="511"/>
      <c r="G6" s="511"/>
      <c r="H6" s="1236"/>
      <c r="I6" s="1236"/>
      <c r="J6" s="1236"/>
      <c r="K6" s="1235"/>
      <c r="L6" s="1235"/>
      <c r="M6" s="1235"/>
      <c r="N6" s="1235"/>
      <c r="O6" s="1235"/>
    </row>
    <row r="7" spans="1:15" ht="13.5" thickBot="1" x14ac:dyDescent="0.25">
      <c r="A7" s="1386" t="s">
        <v>13</v>
      </c>
      <c r="B7" s="1446" t="s">
        <v>480</v>
      </c>
      <c r="C7" s="1243" t="s">
        <v>0</v>
      </c>
      <c r="D7" s="352" t="s">
        <v>481</v>
      </c>
      <c r="E7" s="353" t="s">
        <v>482</v>
      </c>
      <c r="F7" s="1390" t="s">
        <v>483</v>
      </c>
      <c r="G7" s="1447"/>
      <c r="H7" s="1447"/>
      <c r="I7" s="1448"/>
      <c r="J7" s="354" t="s">
        <v>484</v>
      </c>
      <c r="K7" s="355" t="s">
        <v>485</v>
      </c>
      <c r="M7" s="1244" t="s">
        <v>486</v>
      </c>
      <c r="N7" s="1244" t="s">
        <v>487</v>
      </c>
      <c r="O7" s="1244" t="s">
        <v>486</v>
      </c>
    </row>
    <row r="8" spans="1:15" ht="13.5" thickBot="1" x14ac:dyDescent="0.25">
      <c r="A8" s="1396"/>
      <c r="B8" s="1397"/>
      <c r="C8" s="1245" t="s">
        <v>488</v>
      </c>
      <c r="D8" s="358">
        <v>2019</v>
      </c>
      <c r="E8" s="359">
        <v>2019</v>
      </c>
      <c r="F8" s="360" t="s">
        <v>489</v>
      </c>
      <c r="G8" s="1246" t="s">
        <v>490</v>
      </c>
      <c r="H8" s="1246" t="s">
        <v>491</v>
      </c>
      <c r="I8" s="1247" t="s">
        <v>492</v>
      </c>
      <c r="J8" s="363" t="s">
        <v>493</v>
      </c>
      <c r="K8" s="364" t="s">
        <v>494</v>
      </c>
      <c r="M8" s="1248" t="s">
        <v>495</v>
      </c>
      <c r="N8" s="1249" t="s">
        <v>496</v>
      </c>
      <c r="O8" s="1249" t="s">
        <v>497</v>
      </c>
    </row>
    <row r="9" spans="1:15" x14ac:dyDescent="0.2">
      <c r="A9" s="367" t="s">
        <v>498</v>
      </c>
      <c r="B9" s="1250"/>
      <c r="C9" s="1111">
        <v>18</v>
      </c>
      <c r="D9" s="1113">
        <v>19</v>
      </c>
      <c r="E9" s="1113">
        <v>19</v>
      </c>
      <c r="F9" s="1251">
        <v>18</v>
      </c>
      <c r="G9" s="1252">
        <f>M9</f>
        <v>0</v>
      </c>
      <c r="H9" s="1252">
        <f>N9</f>
        <v>0</v>
      </c>
      <c r="I9" s="1253">
        <f>O9</f>
        <v>0</v>
      </c>
      <c r="J9" s="375" t="s">
        <v>499</v>
      </c>
      <c r="K9" s="376" t="s">
        <v>499</v>
      </c>
      <c r="L9" s="1254"/>
      <c r="M9" s="1255"/>
      <c r="N9" s="1111"/>
      <c r="O9" s="1111"/>
    </row>
    <row r="10" spans="1:15" ht="13.5" thickBot="1" x14ac:dyDescent="0.25">
      <c r="A10" s="379" t="s">
        <v>500</v>
      </c>
      <c r="B10" s="1256"/>
      <c r="C10" s="1119">
        <v>15.266</v>
      </c>
      <c r="D10" s="1121">
        <v>15</v>
      </c>
      <c r="E10" s="1121">
        <v>15</v>
      </c>
      <c r="F10" s="1122">
        <v>15.257999999999999</v>
      </c>
      <c r="G10" s="1257">
        <f t="shared" ref="G10:I21" si="0">M10</f>
        <v>0</v>
      </c>
      <c r="H10" s="1258">
        <f>N10</f>
        <v>0</v>
      </c>
      <c r="I10" s="1259">
        <f>O10</f>
        <v>0</v>
      </c>
      <c r="J10" s="387"/>
      <c r="K10" s="388" t="s">
        <v>499</v>
      </c>
      <c r="L10" s="1254"/>
      <c r="M10" s="1260"/>
      <c r="N10" s="1119"/>
      <c r="O10" s="1119"/>
    </row>
    <row r="11" spans="1:15" x14ac:dyDescent="0.2">
      <c r="A11" s="391" t="s">
        <v>559</v>
      </c>
      <c r="B11" s="1261" t="s">
        <v>560</v>
      </c>
      <c r="C11" s="433">
        <v>5687</v>
      </c>
      <c r="D11" s="1128" t="s">
        <v>499</v>
      </c>
      <c r="E11" s="1128" t="s">
        <v>499</v>
      </c>
      <c r="F11" s="395">
        <v>5748</v>
      </c>
      <c r="G11" s="1262">
        <f t="shared" si="0"/>
        <v>0</v>
      </c>
      <c r="H11" s="1262">
        <f>N11</f>
        <v>0</v>
      </c>
      <c r="I11" s="1263">
        <f>O11</f>
        <v>0</v>
      </c>
      <c r="J11" s="399" t="s">
        <v>499</v>
      </c>
      <c r="K11" s="399" t="s">
        <v>499</v>
      </c>
      <c r="L11" s="1254"/>
      <c r="M11" s="1264"/>
      <c r="N11" s="433"/>
      <c r="O11" s="433"/>
    </row>
    <row r="12" spans="1:15" x14ac:dyDescent="0.2">
      <c r="A12" s="402" t="s">
        <v>561</v>
      </c>
      <c r="B12" s="1265" t="s">
        <v>562</v>
      </c>
      <c r="C12" s="433">
        <v>5510</v>
      </c>
      <c r="D12" s="1130" t="s">
        <v>499</v>
      </c>
      <c r="E12" s="1130" t="s">
        <v>499</v>
      </c>
      <c r="F12" s="395">
        <v>5582</v>
      </c>
      <c r="G12" s="1266">
        <f t="shared" si="0"/>
        <v>0</v>
      </c>
      <c r="H12" s="1266">
        <f t="shared" si="0"/>
        <v>0</v>
      </c>
      <c r="I12" s="1267">
        <f t="shared" si="0"/>
        <v>0</v>
      </c>
      <c r="J12" s="399" t="s">
        <v>499</v>
      </c>
      <c r="K12" s="399" t="s">
        <v>499</v>
      </c>
      <c r="L12" s="1254"/>
      <c r="M12" s="1268"/>
      <c r="N12" s="433"/>
      <c r="O12" s="433"/>
    </row>
    <row r="13" spans="1:15" x14ac:dyDescent="0.2">
      <c r="A13" s="402" t="s">
        <v>505</v>
      </c>
      <c r="B13" s="1265" t="s">
        <v>506</v>
      </c>
      <c r="C13" s="433">
        <v>38</v>
      </c>
      <c r="D13" s="1130" t="s">
        <v>499</v>
      </c>
      <c r="E13" s="1130" t="s">
        <v>499</v>
      </c>
      <c r="F13" s="395">
        <v>31</v>
      </c>
      <c r="G13" s="1266">
        <f t="shared" si="0"/>
        <v>0</v>
      </c>
      <c r="H13" s="1266">
        <f t="shared" si="0"/>
        <v>0</v>
      </c>
      <c r="I13" s="1267">
        <f t="shared" si="0"/>
        <v>0</v>
      </c>
      <c r="J13" s="399" t="s">
        <v>499</v>
      </c>
      <c r="K13" s="399" t="s">
        <v>499</v>
      </c>
      <c r="L13" s="1254"/>
      <c r="M13" s="1268"/>
      <c r="N13" s="433"/>
      <c r="O13" s="433"/>
    </row>
    <row r="14" spans="1:15" x14ac:dyDescent="0.2">
      <c r="A14" s="402" t="s">
        <v>507</v>
      </c>
      <c r="B14" s="1265" t="s">
        <v>499</v>
      </c>
      <c r="C14" s="433">
        <v>203</v>
      </c>
      <c r="D14" s="1130" t="s">
        <v>499</v>
      </c>
      <c r="E14" s="1130" t="s">
        <v>499</v>
      </c>
      <c r="F14" s="395">
        <v>3310</v>
      </c>
      <c r="G14" s="1266">
        <f t="shared" si="0"/>
        <v>0</v>
      </c>
      <c r="H14" s="1266">
        <f t="shared" si="0"/>
        <v>0</v>
      </c>
      <c r="I14" s="1267">
        <f t="shared" si="0"/>
        <v>0</v>
      </c>
      <c r="J14" s="399" t="s">
        <v>499</v>
      </c>
      <c r="K14" s="399" t="s">
        <v>499</v>
      </c>
      <c r="L14" s="1254"/>
      <c r="M14" s="1268"/>
      <c r="N14" s="433"/>
      <c r="O14" s="433"/>
    </row>
    <row r="15" spans="1:15" ht="13.5" thickBot="1" x14ac:dyDescent="0.25">
      <c r="A15" s="411" t="s">
        <v>508</v>
      </c>
      <c r="B15" s="1269" t="s">
        <v>509</v>
      </c>
      <c r="C15" s="431">
        <v>1460</v>
      </c>
      <c r="D15" s="1132" t="s">
        <v>499</v>
      </c>
      <c r="E15" s="1132" t="s">
        <v>499</v>
      </c>
      <c r="F15" s="395">
        <v>2500</v>
      </c>
      <c r="G15" s="1270">
        <f t="shared" si="0"/>
        <v>0</v>
      </c>
      <c r="H15" s="1271">
        <f t="shared" si="0"/>
        <v>0</v>
      </c>
      <c r="I15" s="1267">
        <f t="shared" si="0"/>
        <v>0</v>
      </c>
      <c r="J15" s="376" t="s">
        <v>499</v>
      </c>
      <c r="K15" s="376" t="s">
        <v>499</v>
      </c>
      <c r="L15" s="1254"/>
      <c r="M15" s="1272"/>
      <c r="N15" s="431"/>
      <c r="O15" s="431"/>
    </row>
    <row r="16" spans="1:15" ht="13.5" thickBot="1" x14ac:dyDescent="0.25">
      <c r="A16" s="420" t="s">
        <v>510</v>
      </c>
      <c r="B16" s="421"/>
      <c r="C16" s="1273">
        <f t="shared" ref="C16" si="1">C11-C12+C13+C14+C15</f>
        <v>1878</v>
      </c>
      <c r="D16" s="423" t="s">
        <v>499</v>
      </c>
      <c r="E16" s="423" t="s">
        <v>499</v>
      </c>
      <c r="F16" s="1134">
        <f>F11-F12+F13+F14+F15</f>
        <v>6007</v>
      </c>
      <c r="G16" s="1134">
        <f>G11-G12+G13+G14+G15</f>
        <v>0</v>
      </c>
      <c r="H16" s="1134">
        <f>H11-H12+H13+H14+H15</f>
        <v>0</v>
      </c>
      <c r="I16" s="1134">
        <f>I11-I12+I13+I14+I15</f>
        <v>0</v>
      </c>
      <c r="J16" s="426" t="s">
        <v>499</v>
      </c>
      <c r="K16" s="426" t="s">
        <v>499</v>
      </c>
      <c r="L16" s="1254"/>
      <c r="M16" s="1273">
        <f>M11-M12+M13+M14+M15</f>
        <v>0</v>
      </c>
      <c r="N16" s="1273">
        <f t="shared" ref="N16:O16" si="2">N11-N12+N13+N14+N15</f>
        <v>0</v>
      </c>
      <c r="O16" s="1273">
        <f t="shared" si="2"/>
        <v>0</v>
      </c>
    </row>
    <row r="17" spans="1:15" x14ac:dyDescent="0.2">
      <c r="A17" s="411" t="s">
        <v>511</v>
      </c>
      <c r="B17" s="1274">
        <v>401</v>
      </c>
      <c r="C17" s="431">
        <v>56</v>
      </c>
      <c r="D17" s="1128" t="s">
        <v>499</v>
      </c>
      <c r="E17" s="1128" t="s">
        <v>499</v>
      </c>
      <c r="F17" s="428">
        <v>44</v>
      </c>
      <c r="G17" s="1275">
        <f t="shared" si="0"/>
        <v>0</v>
      </c>
      <c r="H17" s="1262">
        <f t="shared" si="0"/>
        <v>0</v>
      </c>
      <c r="I17" s="1267">
        <f t="shared" si="0"/>
        <v>0</v>
      </c>
      <c r="J17" s="376" t="s">
        <v>499</v>
      </c>
      <c r="K17" s="376" t="s">
        <v>499</v>
      </c>
      <c r="L17" s="1254"/>
      <c r="M17" s="1276"/>
      <c r="N17" s="431"/>
      <c r="O17" s="431"/>
    </row>
    <row r="18" spans="1:15" x14ac:dyDescent="0.2">
      <c r="A18" s="402" t="s">
        <v>512</v>
      </c>
      <c r="B18" s="1265" t="s">
        <v>513</v>
      </c>
      <c r="C18" s="433">
        <v>863</v>
      </c>
      <c r="D18" s="1130" t="s">
        <v>499</v>
      </c>
      <c r="E18" s="1130" t="s">
        <v>499</v>
      </c>
      <c r="F18" s="432">
        <v>858</v>
      </c>
      <c r="G18" s="1266">
        <f t="shared" si="0"/>
        <v>0</v>
      </c>
      <c r="H18" s="1266">
        <f t="shared" si="0"/>
        <v>0</v>
      </c>
      <c r="I18" s="1267">
        <f t="shared" si="0"/>
        <v>0</v>
      </c>
      <c r="J18" s="399" t="s">
        <v>499</v>
      </c>
      <c r="K18" s="399" t="s">
        <v>499</v>
      </c>
      <c r="L18" s="1254"/>
      <c r="M18" s="1268"/>
      <c r="N18" s="433"/>
      <c r="O18" s="433"/>
    </row>
    <row r="19" spans="1:15" x14ac:dyDescent="0.2">
      <c r="A19" s="402" t="s">
        <v>514</v>
      </c>
      <c r="B19" s="1265" t="s">
        <v>499</v>
      </c>
      <c r="C19" s="433">
        <v>0</v>
      </c>
      <c r="D19" s="1130" t="s">
        <v>499</v>
      </c>
      <c r="E19" s="1130" t="s">
        <v>499</v>
      </c>
      <c r="F19" s="432">
        <v>0</v>
      </c>
      <c r="G19" s="1266">
        <f t="shared" si="0"/>
        <v>0</v>
      </c>
      <c r="H19" s="1266">
        <f t="shared" si="0"/>
        <v>0</v>
      </c>
      <c r="I19" s="1267">
        <f t="shared" si="0"/>
        <v>0</v>
      </c>
      <c r="J19" s="399" t="s">
        <v>499</v>
      </c>
      <c r="K19" s="399" t="s">
        <v>499</v>
      </c>
      <c r="L19" s="1254"/>
      <c r="M19" s="1268"/>
      <c r="N19" s="433"/>
      <c r="O19" s="433"/>
    </row>
    <row r="20" spans="1:15" x14ac:dyDescent="0.2">
      <c r="A20" s="402" t="s">
        <v>515</v>
      </c>
      <c r="B20" s="1265" t="s">
        <v>499</v>
      </c>
      <c r="C20" s="433">
        <v>956</v>
      </c>
      <c r="D20" s="1130" t="s">
        <v>499</v>
      </c>
      <c r="E20" s="1130" t="s">
        <v>499</v>
      </c>
      <c r="F20" s="432">
        <v>5044</v>
      </c>
      <c r="G20" s="1266">
        <f t="shared" si="0"/>
        <v>0</v>
      </c>
      <c r="H20" s="1266">
        <f t="shared" si="0"/>
        <v>0</v>
      </c>
      <c r="I20" s="1267">
        <f t="shared" si="0"/>
        <v>0</v>
      </c>
      <c r="J20" s="399" t="s">
        <v>499</v>
      </c>
      <c r="K20" s="399" t="s">
        <v>499</v>
      </c>
      <c r="L20" s="1254"/>
      <c r="M20" s="1268"/>
      <c r="N20" s="433"/>
      <c r="O20" s="433"/>
    </row>
    <row r="21" spans="1:15" ht="13.5" thickBot="1" x14ac:dyDescent="0.25">
      <c r="A21" s="379" t="s">
        <v>516</v>
      </c>
      <c r="B21" s="1277" t="s">
        <v>499</v>
      </c>
      <c r="C21" s="1135">
        <v>0</v>
      </c>
      <c r="D21" s="1132" t="s">
        <v>499</v>
      </c>
      <c r="E21" s="1132" t="s">
        <v>499</v>
      </c>
      <c r="F21" s="436">
        <v>0</v>
      </c>
      <c r="G21" s="1270">
        <f t="shared" si="0"/>
        <v>0</v>
      </c>
      <c r="H21" s="1271">
        <f t="shared" si="0"/>
        <v>0</v>
      </c>
      <c r="I21" s="1278">
        <f t="shared" si="0"/>
        <v>0</v>
      </c>
      <c r="J21" s="438" t="s">
        <v>499</v>
      </c>
      <c r="K21" s="438" t="s">
        <v>499</v>
      </c>
      <c r="L21" s="1254"/>
      <c r="M21" s="1279"/>
      <c r="N21" s="1135"/>
      <c r="O21" s="1135"/>
    </row>
    <row r="22" spans="1:15" ht="15" x14ac:dyDescent="0.2">
      <c r="A22" s="391" t="s">
        <v>517</v>
      </c>
      <c r="B22" s="440" t="s">
        <v>499</v>
      </c>
      <c r="C22" s="441">
        <v>9811</v>
      </c>
      <c r="D22" s="1139">
        <v>9800</v>
      </c>
      <c r="E22" s="1139">
        <v>9800</v>
      </c>
      <c r="F22" s="443">
        <v>2397</v>
      </c>
      <c r="G22" s="1263"/>
      <c r="H22" s="1263">
        <f>N22-M22</f>
        <v>0</v>
      </c>
      <c r="I22" s="1263">
        <f>O22-N22</f>
        <v>0</v>
      </c>
      <c r="J22" s="1140">
        <f t="shared" ref="J22:J45" si="3">SUM(F22:I22)</f>
        <v>2397</v>
      </c>
      <c r="K22" s="447">
        <f t="shared" ref="K22:K45" si="4">(J22/E22)*100</f>
        <v>24.459183673469386</v>
      </c>
      <c r="L22" s="1254"/>
      <c r="M22" s="1264"/>
      <c r="N22" s="1141"/>
      <c r="O22" s="441"/>
    </row>
    <row r="23" spans="1:15" ht="15" x14ac:dyDescent="0.2">
      <c r="A23" s="402" t="s">
        <v>518</v>
      </c>
      <c r="B23" s="449" t="s">
        <v>499</v>
      </c>
      <c r="C23" s="1142">
        <v>0</v>
      </c>
      <c r="D23" s="1143">
        <v>0</v>
      </c>
      <c r="E23" s="1143">
        <v>0</v>
      </c>
      <c r="F23" s="452">
        <v>0</v>
      </c>
      <c r="G23" s="1267"/>
      <c r="H23" s="1280">
        <f t="shared" ref="H23:I40" si="5">N23-M23</f>
        <v>0</v>
      </c>
      <c r="I23" s="1280">
        <f t="shared" si="5"/>
        <v>0</v>
      </c>
      <c r="J23" s="1145">
        <f t="shared" si="3"/>
        <v>0</v>
      </c>
      <c r="K23" s="455" t="e">
        <f t="shared" si="4"/>
        <v>#DIV/0!</v>
      </c>
      <c r="L23" s="1254"/>
      <c r="M23" s="1268"/>
      <c r="N23" s="469"/>
      <c r="O23" s="1142"/>
    </row>
    <row r="24" spans="1:15" ht="15.75" thickBot="1" x14ac:dyDescent="0.25">
      <c r="A24" s="379" t="s">
        <v>519</v>
      </c>
      <c r="B24" s="456">
        <v>672</v>
      </c>
      <c r="C24" s="1146">
        <v>1700</v>
      </c>
      <c r="D24" s="1148">
        <v>1700</v>
      </c>
      <c r="E24" s="1148">
        <v>1700</v>
      </c>
      <c r="F24" s="459">
        <v>420</v>
      </c>
      <c r="G24" s="1278"/>
      <c r="H24" s="1281">
        <f t="shared" si="5"/>
        <v>0</v>
      </c>
      <c r="I24" s="1281">
        <f t="shared" si="5"/>
        <v>0</v>
      </c>
      <c r="J24" s="1150">
        <f t="shared" si="3"/>
        <v>420</v>
      </c>
      <c r="K24" s="462">
        <f t="shared" si="4"/>
        <v>24.705882352941178</v>
      </c>
      <c r="L24" s="1254"/>
      <c r="M24" s="1272"/>
      <c r="N24" s="1151"/>
      <c r="O24" s="1146"/>
    </row>
    <row r="25" spans="1:15" ht="15" x14ac:dyDescent="0.2">
      <c r="A25" s="391" t="s">
        <v>520</v>
      </c>
      <c r="B25" s="1282">
        <v>501</v>
      </c>
      <c r="C25" s="1152">
        <v>1110</v>
      </c>
      <c r="D25" s="1153">
        <v>1100</v>
      </c>
      <c r="E25" s="1153">
        <v>1100</v>
      </c>
      <c r="F25" s="1154">
        <v>226</v>
      </c>
      <c r="G25" s="1263"/>
      <c r="H25" s="1263">
        <f t="shared" si="5"/>
        <v>0</v>
      </c>
      <c r="I25" s="1280">
        <f t="shared" si="5"/>
        <v>0</v>
      </c>
      <c r="J25" s="1140">
        <f t="shared" si="3"/>
        <v>226</v>
      </c>
      <c r="K25" s="447">
        <f t="shared" si="4"/>
        <v>20.545454545454543</v>
      </c>
      <c r="L25" s="1254"/>
      <c r="M25" s="1276"/>
      <c r="N25" s="467"/>
      <c r="O25" s="1152"/>
    </row>
    <row r="26" spans="1:15" ht="15" x14ac:dyDescent="0.2">
      <c r="A26" s="402" t="s">
        <v>521</v>
      </c>
      <c r="B26" s="1283">
        <v>502</v>
      </c>
      <c r="C26" s="1142">
        <v>283</v>
      </c>
      <c r="D26" s="1143">
        <v>290</v>
      </c>
      <c r="E26" s="1143">
        <v>290</v>
      </c>
      <c r="F26" s="452">
        <v>100</v>
      </c>
      <c r="G26" s="1267"/>
      <c r="H26" s="1280">
        <f t="shared" si="5"/>
        <v>0</v>
      </c>
      <c r="I26" s="1280">
        <f t="shared" si="5"/>
        <v>0</v>
      </c>
      <c r="J26" s="1145">
        <f t="shared" si="3"/>
        <v>100</v>
      </c>
      <c r="K26" s="455">
        <f t="shared" si="4"/>
        <v>34.482758620689658</v>
      </c>
      <c r="L26" s="1254"/>
      <c r="M26" s="1268"/>
      <c r="N26" s="469"/>
      <c r="O26" s="1142"/>
    </row>
    <row r="27" spans="1:15" ht="15" x14ac:dyDescent="0.2">
      <c r="A27" s="402" t="s">
        <v>522</v>
      </c>
      <c r="B27" s="1283">
        <v>504</v>
      </c>
      <c r="C27" s="1142">
        <v>0</v>
      </c>
      <c r="D27" s="1143">
        <v>0</v>
      </c>
      <c r="E27" s="1143">
        <v>0</v>
      </c>
      <c r="F27" s="452">
        <v>0</v>
      </c>
      <c r="G27" s="1267"/>
      <c r="H27" s="1280">
        <f t="shared" si="5"/>
        <v>0</v>
      </c>
      <c r="I27" s="1280">
        <f t="shared" si="5"/>
        <v>0</v>
      </c>
      <c r="J27" s="1145">
        <f t="shared" si="3"/>
        <v>0</v>
      </c>
      <c r="K27" s="455" t="e">
        <f t="shared" si="4"/>
        <v>#DIV/0!</v>
      </c>
      <c r="L27" s="1254"/>
      <c r="M27" s="1268"/>
      <c r="N27" s="469"/>
      <c r="O27" s="1142"/>
    </row>
    <row r="28" spans="1:15" ht="15" x14ac:dyDescent="0.2">
      <c r="A28" s="402" t="s">
        <v>523</v>
      </c>
      <c r="B28" s="1283">
        <v>511</v>
      </c>
      <c r="C28" s="1142">
        <v>404</v>
      </c>
      <c r="D28" s="1143">
        <v>400</v>
      </c>
      <c r="E28" s="1143">
        <v>400</v>
      </c>
      <c r="F28" s="452">
        <v>108</v>
      </c>
      <c r="G28" s="1267"/>
      <c r="H28" s="1280">
        <f t="shared" si="5"/>
        <v>0</v>
      </c>
      <c r="I28" s="1280">
        <f t="shared" si="5"/>
        <v>0</v>
      </c>
      <c r="J28" s="1145">
        <f t="shared" si="3"/>
        <v>108</v>
      </c>
      <c r="K28" s="455">
        <f t="shared" si="4"/>
        <v>27</v>
      </c>
      <c r="L28" s="1254"/>
      <c r="M28" s="1268"/>
      <c r="N28" s="469"/>
      <c r="O28" s="1142"/>
    </row>
    <row r="29" spans="1:15" ht="15" x14ac:dyDescent="0.2">
      <c r="A29" s="402" t="s">
        <v>524</v>
      </c>
      <c r="B29" s="1283">
        <v>518</v>
      </c>
      <c r="C29" s="1142">
        <v>631</v>
      </c>
      <c r="D29" s="1143">
        <v>620</v>
      </c>
      <c r="E29" s="1143">
        <v>620</v>
      </c>
      <c r="F29" s="452">
        <v>60</v>
      </c>
      <c r="G29" s="1267"/>
      <c r="H29" s="1280">
        <f t="shared" si="5"/>
        <v>0</v>
      </c>
      <c r="I29" s="1280">
        <f t="shared" si="5"/>
        <v>0</v>
      </c>
      <c r="J29" s="1145">
        <f t="shared" si="3"/>
        <v>60</v>
      </c>
      <c r="K29" s="455">
        <f t="shared" si="4"/>
        <v>9.67741935483871</v>
      </c>
      <c r="L29" s="1254"/>
      <c r="M29" s="1268"/>
      <c r="N29" s="469"/>
      <c r="O29" s="1142"/>
    </row>
    <row r="30" spans="1:15" ht="15" x14ac:dyDescent="0.2">
      <c r="A30" s="402" t="s">
        <v>525</v>
      </c>
      <c r="B30" s="1283">
        <v>521</v>
      </c>
      <c r="C30" s="1142">
        <v>5862</v>
      </c>
      <c r="D30" s="1143">
        <v>5900</v>
      </c>
      <c r="E30" s="1143">
        <v>5900</v>
      </c>
      <c r="F30" s="452">
        <v>1443</v>
      </c>
      <c r="G30" s="1267"/>
      <c r="H30" s="1280">
        <f t="shared" si="5"/>
        <v>0</v>
      </c>
      <c r="I30" s="1280">
        <f t="shared" si="5"/>
        <v>0</v>
      </c>
      <c r="J30" s="1145">
        <f t="shared" si="3"/>
        <v>1443</v>
      </c>
      <c r="K30" s="455">
        <f t="shared" si="4"/>
        <v>24.457627118644069</v>
      </c>
      <c r="L30" s="1254"/>
      <c r="M30" s="1268"/>
      <c r="N30" s="469"/>
      <c r="O30" s="1142"/>
    </row>
    <row r="31" spans="1:15" ht="15" x14ac:dyDescent="0.2">
      <c r="A31" s="402" t="s">
        <v>526</v>
      </c>
      <c r="B31" s="1283" t="s">
        <v>527</v>
      </c>
      <c r="C31" s="1142">
        <v>2190</v>
      </c>
      <c r="D31" s="1143">
        <v>2190</v>
      </c>
      <c r="E31" s="1143">
        <v>2190</v>
      </c>
      <c r="F31" s="452">
        <v>537</v>
      </c>
      <c r="G31" s="1267"/>
      <c r="H31" s="1280">
        <f t="shared" si="5"/>
        <v>0</v>
      </c>
      <c r="I31" s="1280">
        <f t="shared" si="5"/>
        <v>0</v>
      </c>
      <c r="J31" s="1145">
        <f t="shared" si="3"/>
        <v>537</v>
      </c>
      <c r="K31" s="455">
        <f t="shared" si="4"/>
        <v>24.520547945205479</v>
      </c>
      <c r="L31" s="1254"/>
      <c r="M31" s="1268"/>
      <c r="N31" s="469"/>
      <c r="O31" s="1142"/>
    </row>
    <row r="32" spans="1:15" ht="15" x14ac:dyDescent="0.2">
      <c r="A32" s="402" t="s">
        <v>528</v>
      </c>
      <c r="B32" s="1283">
        <v>557</v>
      </c>
      <c r="C32" s="1142">
        <v>0</v>
      </c>
      <c r="D32" s="1143">
        <v>0</v>
      </c>
      <c r="E32" s="1143">
        <v>0</v>
      </c>
      <c r="F32" s="452">
        <v>0</v>
      </c>
      <c r="G32" s="1267"/>
      <c r="H32" s="1280">
        <f t="shared" si="5"/>
        <v>0</v>
      </c>
      <c r="I32" s="1280">
        <f t="shared" si="5"/>
        <v>0</v>
      </c>
      <c r="J32" s="1145">
        <f t="shared" si="3"/>
        <v>0</v>
      </c>
      <c r="K32" s="455" t="e">
        <f t="shared" si="4"/>
        <v>#DIV/0!</v>
      </c>
      <c r="L32" s="1254"/>
      <c r="M32" s="1268"/>
      <c r="N32" s="469"/>
      <c r="O32" s="1142"/>
    </row>
    <row r="33" spans="1:15" ht="15" x14ac:dyDescent="0.2">
      <c r="A33" s="402" t="s">
        <v>529</v>
      </c>
      <c r="B33" s="1283">
        <v>551</v>
      </c>
      <c r="C33" s="1142">
        <v>61</v>
      </c>
      <c r="D33" s="1143">
        <v>61</v>
      </c>
      <c r="E33" s="1143">
        <v>61</v>
      </c>
      <c r="F33" s="452">
        <v>12</v>
      </c>
      <c r="G33" s="1267"/>
      <c r="H33" s="1280">
        <f t="shared" si="5"/>
        <v>0</v>
      </c>
      <c r="I33" s="1280">
        <f t="shared" si="5"/>
        <v>0</v>
      </c>
      <c r="J33" s="1145">
        <f t="shared" si="3"/>
        <v>12</v>
      </c>
      <c r="K33" s="455">
        <f t="shared" si="4"/>
        <v>19.672131147540984</v>
      </c>
      <c r="L33" s="1254"/>
      <c r="M33" s="1268"/>
      <c r="N33" s="469"/>
      <c r="O33" s="1142"/>
    </row>
    <row r="34" spans="1:15" ht="15.75" thickBot="1" x14ac:dyDescent="0.25">
      <c r="A34" s="470" t="s">
        <v>530</v>
      </c>
      <c r="B34" s="1284" t="s">
        <v>531</v>
      </c>
      <c r="C34" s="1157">
        <v>133</v>
      </c>
      <c r="D34" s="1158">
        <v>130</v>
      </c>
      <c r="E34" s="1158">
        <v>130</v>
      </c>
      <c r="F34" s="1159">
        <v>61</v>
      </c>
      <c r="G34" s="1267"/>
      <c r="H34" s="1280">
        <f t="shared" si="5"/>
        <v>0</v>
      </c>
      <c r="I34" s="1280">
        <f t="shared" si="5"/>
        <v>0</v>
      </c>
      <c r="J34" s="1150">
        <f t="shared" si="3"/>
        <v>61</v>
      </c>
      <c r="K34" s="462">
        <f t="shared" si="4"/>
        <v>46.92307692307692</v>
      </c>
      <c r="L34" s="1254"/>
      <c r="M34" s="1279"/>
      <c r="N34" s="475"/>
      <c r="O34" s="1157"/>
    </row>
    <row r="35" spans="1:15" ht="15.75" thickBot="1" x14ac:dyDescent="0.25">
      <c r="A35" s="476" t="s">
        <v>532</v>
      </c>
      <c r="B35" s="477"/>
      <c r="C35" s="478">
        <f t="shared" ref="C35" si="6">SUM(C25:C34)</f>
        <v>10674</v>
      </c>
      <c r="D35" s="479">
        <f t="shared" ref="D35:I35" si="7">SUM(D25:D34)</f>
        <v>10691</v>
      </c>
      <c r="E35" s="479">
        <f t="shared" si="7"/>
        <v>10691</v>
      </c>
      <c r="F35" s="479">
        <f t="shared" si="7"/>
        <v>2547</v>
      </c>
      <c r="G35" s="1160">
        <f t="shared" si="7"/>
        <v>0</v>
      </c>
      <c r="H35" s="1160">
        <f t="shared" si="7"/>
        <v>0</v>
      </c>
      <c r="I35" s="1160">
        <f t="shared" si="7"/>
        <v>0</v>
      </c>
      <c r="J35" s="478">
        <f t="shared" si="3"/>
        <v>2547</v>
      </c>
      <c r="K35" s="482">
        <f t="shared" si="4"/>
        <v>23.823777008698904</v>
      </c>
      <c r="L35" s="1254"/>
      <c r="M35" s="478">
        <f>SUM(M25:M34)</f>
        <v>0</v>
      </c>
      <c r="N35" s="478">
        <f t="shared" ref="N35:O35" si="8">SUM(N25:N34)</f>
        <v>0</v>
      </c>
      <c r="O35" s="478">
        <f t="shared" si="8"/>
        <v>0</v>
      </c>
    </row>
    <row r="36" spans="1:15" ht="15" x14ac:dyDescent="0.2">
      <c r="A36" s="483" t="s">
        <v>533</v>
      </c>
      <c r="B36" s="1282">
        <v>601</v>
      </c>
      <c r="C36" s="1152">
        <v>0</v>
      </c>
      <c r="D36" s="1153">
        <v>0</v>
      </c>
      <c r="E36" s="1153">
        <v>0</v>
      </c>
      <c r="F36" s="443">
        <v>0</v>
      </c>
      <c r="G36" s="1267"/>
      <c r="H36" s="1280">
        <f t="shared" si="5"/>
        <v>0</v>
      </c>
      <c r="I36" s="1280">
        <f t="shared" si="5"/>
        <v>0</v>
      </c>
      <c r="J36" s="1140">
        <f t="shared" si="3"/>
        <v>0</v>
      </c>
      <c r="K36" s="447" t="e">
        <f t="shared" si="4"/>
        <v>#DIV/0!</v>
      </c>
      <c r="L36" s="1254"/>
      <c r="M36" s="1276"/>
      <c r="N36" s="467"/>
      <c r="O36" s="1152"/>
    </row>
    <row r="37" spans="1:15" ht="15" x14ac:dyDescent="0.2">
      <c r="A37" s="486" t="s">
        <v>534</v>
      </c>
      <c r="B37" s="1283">
        <v>602</v>
      </c>
      <c r="C37" s="1142">
        <v>640</v>
      </c>
      <c r="D37" s="1143">
        <v>650</v>
      </c>
      <c r="E37" s="1143">
        <v>650</v>
      </c>
      <c r="F37" s="452">
        <v>174</v>
      </c>
      <c r="G37" s="1267"/>
      <c r="H37" s="1280">
        <f t="shared" si="5"/>
        <v>0</v>
      </c>
      <c r="I37" s="1280">
        <f t="shared" si="5"/>
        <v>0</v>
      </c>
      <c r="J37" s="1145">
        <f t="shared" si="3"/>
        <v>174</v>
      </c>
      <c r="K37" s="455">
        <f t="shared" si="4"/>
        <v>26.769230769230766</v>
      </c>
      <c r="L37" s="1254"/>
      <c r="M37" s="1268"/>
      <c r="N37" s="469"/>
      <c r="O37" s="1142"/>
    </row>
    <row r="38" spans="1:15" ht="15" x14ac:dyDescent="0.2">
      <c r="A38" s="486" t="s">
        <v>535</v>
      </c>
      <c r="B38" s="1283">
        <v>604</v>
      </c>
      <c r="C38" s="1142">
        <v>0</v>
      </c>
      <c r="D38" s="1143">
        <v>0</v>
      </c>
      <c r="E38" s="1143">
        <v>0</v>
      </c>
      <c r="F38" s="452">
        <v>0</v>
      </c>
      <c r="G38" s="1267"/>
      <c r="H38" s="1280">
        <f t="shared" si="5"/>
        <v>0</v>
      </c>
      <c r="I38" s="1280">
        <f t="shared" si="5"/>
        <v>0</v>
      </c>
      <c r="J38" s="1145">
        <f t="shared" si="3"/>
        <v>0</v>
      </c>
      <c r="K38" s="455" t="e">
        <f t="shared" si="4"/>
        <v>#DIV/0!</v>
      </c>
      <c r="L38" s="1254"/>
      <c r="M38" s="1268"/>
      <c r="N38" s="469"/>
      <c r="O38" s="1142"/>
    </row>
    <row r="39" spans="1:15" ht="15" x14ac:dyDescent="0.2">
      <c r="A39" s="486" t="s">
        <v>536</v>
      </c>
      <c r="B39" s="1283" t="s">
        <v>537</v>
      </c>
      <c r="C39" s="1142">
        <v>9811</v>
      </c>
      <c r="D39" s="1143">
        <v>9800</v>
      </c>
      <c r="E39" s="1143">
        <v>9800</v>
      </c>
      <c r="F39" s="452">
        <v>2397</v>
      </c>
      <c r="G39" s="1267"/>
      <c r="H39" s="1280">
        <f t="shared" si="5"/>
        <v>0</v>
      </c>
      <c r="I39" s="1280">
        <f t="shared" si="5"/>
        <v>0</v>
      </c>
      <c r="J39" s="1145">
        <f t="shared" si="3"/>
        <v>2397</v>
      </c>
      <c r="K39" s="455">
        <f t="shared" si="4"/>
        <v>24.459183673469386</v>
      </c>
      <c r="L39" s="1254"/>
      <c r="M39" s="1268"/>
      <c r="N39" s="469"/>
      <c r="O39" s="1142"/>
    </row>
    <row r="40" spans="1:15" ht="15.75" thickBot="1" x14ac:dyDescent="0.25">
      <c r="A40" s="487" t="s">
        <v>538</v>
      </c>
      <c r="B40" s="1284" t="s">
        <v>539</v>
      </c>
      <c r="C40" s="1157">
        <v>227</v>
      </c>
      <c r="D40" s="1158">
        <v>241</v>
      </c>
      <c r="E40" s="1158">
        <v>241</v>
      </c>
      <c r="F40" s="1159">
        <v>33</v>
      </c>
      <c r="G40" s="1278"/>
      <c r="H40" s="1281">
        <f t="shared" si="5"/>
        <v>0</v>
      </c>
      <c r="I40" s="1281">
        <f t="shared" si="5"/>
        <v>0</v>
      </c>
      <c r="J40" s="1150">
        <f t="shared" si="3"/>
        <v>33</v>
      </c>
      <c r="K40" s="488">
        <f t="shared" si="4"/>
        <v>13.692946058091287</v>
      </c>
      <c r="L40" s="1254"/>
      <c r="M40" s="1279"/>
      <c r="N40" s="475"/>
      <c r="O40" s="1157"/>
    </row>
    <row r="41" spans="1:15" ht="15.75" thickBot="1" x14ac:dyDescent="0.25">
      <c r="A41" s="476" t="s">
        <v>540</v>
      </c>
      <c r="B41" s="477" t="s">
        <v>499</v>
      </c>
      <c r="C41" s="478">
        <f>SUM(C36:C40)</f>
        <v>10678</v>
      </c>
      <c r="D41" s="479">
        <f t="shared" ref="D41:I41" si="9">SUM(D36:D40)</f>
        <v>10691</v>
      </c>
      <c r="E41" s="479">
        <f t="shared" si="9"/>
        <v>10691</v>
      </c>
      <c r="F41" s="478">
        <f t="shared" si="9"/>
        <v>2604</v>
      </c>
      <c r="G41" s="1161">
        <f t="shared" si="9"/>
        <v>0</v>
      </c>
      <c r="H41" s="478">
        <f t="shared" si="9"/>
        <v>0</v>
      </c>
      <c r="I41" s="1162">
        <f t="shared" si="9"/>
        <v>0</v>
      </c>
      <c r="J41" s="478">
        <f t="shared" si="3"/>
        <v>2604</v>
      </c>
      <c r="K41" s="482">
        <f t="shared" si="4"/>
        <v>24.356935740342344</v>
      </c>
      <c r="L41" s="1254"/>
      <c r="M41" s="478">
        <f>SUM(M36:M40)</f>
        <v>0</v>
      </c>
      <c r="N41" s="481">
        <f>SUM(N36:N40)</f>
        <v>0</v>
      </c>
      <c r="O41" s="478">
        <f>SUM(O36:O40)</f>
        <v>0</v>
      </c>
    </row>
    <row r="42" spans="1:15" ht="5.25" customHeight="1" thickBot="1" x14ac:dyDescent="0.25">
      <c r="A42" s="487"/>
      <c r="B42" s="491"/>
      <c r="C42" s="492"/>
      <c r="D42" s="493"/>
      <c r="E42" s="493"/>
      <c r="F42" s="1285"/>
      <c r="G42" s="1286"/>
      <c r="H42" s="1287"/>
      <c r="I42" s="1286"/>
      <c r="J42" s="497"/>
      <c r="K42" s="447"/>
      <c r="L42" s="1254"/>
      <c r="M42" s="1288"/>
      <c r="N42" s="492"/>
      <c r="O42" s="492"/>
    </row>
    <row r="43" spans="1:15" ht="15.75" thickBot="1" x14ac:dyDescent="0.25">
      <c r="A43" s="499" t="s">
        <v>541</v>
      </c>
      <c r="B43" s="477" t="s">
        <v>499</v>
      </c>
      <c r="C43" s="478">
        <f>C41-C39</f>
        <v>867</v>
      </c>
      <c r="D43" s="480">
        <f t="shared" ref="D43:I43" si="10">D41-D39</f>
        <v>891</v>
      </c>
      <c r="E43" s="480">
        <f t="shared" si="10"/>
        <v>891</v>
      </c>
      <c r="F43" s="478">
        <f t="shared" si="10"/>
        <v>207</v>
      </c>
      <c r="G43" s="489">
        <f t="shared" si="10"/>
        <v>0</v>
      </c>
      <c r="H43" s="478">
        <f t="shared" si="10"/>
        <v>0</v>
      </c>
      <c r="I43" s="481">
        <f t="shared" si="10"/>
        <v>0</v>
      </c>
      <c r="J43" s="497">
        <f t="shared" si="3"/>
        <v>207</v>
      </c>
      <c r="K43" s="447">
        <f t="shared" si="4"/>
        <v>23.232323232323232</v>
      </c>
      <c r="L43" s="1254"/>
      <c r="M43" s="478">
        <f>M41-M39</f>
        <v>0</v>
      </c>
      <c r="N43" s="481">
        <f>N41-N39</f>
        <v>0</v>
      </c>
      <c r="O43" s="478">
        <f>O41-O39</f>
        <v>0</v>
      </c>
    </row>
    <row r="44" spans="1:15" ht="15.75" thickBot="1" x14ac:dyDescent="0.25">
      <c r="A44" s="476" t="s">
        <v>542</v>
      </c>
      <c r="B44" s="477" t="s">
        <v>499</v>
      </c>
      <c r="C44" s="478">
        <f>C41-C35</f>
        <v>4</v>
      </c>
      <c r="D44" s="480">
        <f t="shared" ref="D44:I44" si="11">D41-D35</f>
        <v>0</v>
      </c>
      <c r="E44" s="480">
        <f t="shared" si="11"/>
        <v>0</v>
      </c>
      <c r="F44" s="478">
        <f t="shared" si="11"/>
        <v>57</v>
      </c>
      <c r="G44" s="489">
        <f t="shared" si="11"/>
        <v>0</v>
      </c>
      <c r="H44" s="478">
        <f t="shared" si="11"/>
        <v>0</v>
      </c>
      <c r="I44" s="481">
        <f t="shared" si="11"/>
        <v>0</v>
      </c>
      <c r="J44" s="497">
        <f t="shared" si="3"/>
        <v>57</v>
      </c>
      <c r="K44" s="447" t="e">
        <f t="shared" si="4"/>
        <v>#DIV/0!</v>
      </c>
      <c r="L44" s="1254"/>
      <c r="M44" s="478">
        <f>M41-M35</f>
        <v>0</v>
      </c>
      <c r="N44" s="481">
        <f>N41-N35</f>
        <v>0</v>
      </c>
      <c r="O44" s="478">
        <f>O41-O35</f>
        <v>0</v>
      </c>
    </row>
    <row r="45" spans="1:15" ht="15.75" thickBot="1" x14ac:dyDescent="0.25">
      <c r="A45" s="500" t="s">
        <v>543</v>
      </c>
      <c r="B45" s="501" t="s">
        <v>499</v>
      </c>
      <c r="C45" s="478">
        <f>C44-C39</f>
        <v>-9807</v>
      </c>
      <c r="D45" s="480">
        <f t="shared" ref="D45:I45" si="12">D44-D39</f>
        <v>-9800</v>
      </c>
      <c r="E45" s="480">
        <f t="shared" si="12"/>
        <v>-9800</v>
      </c>
      <c r="F45" s="478">
        <f t="shared" si="12"/>
        <v>-2340</v>
      </c>
      <c r="G45" s="489">
        <f t="shared" si="12"/>
        <v>0</v>
      </c>
      <c r="H45" s="478">
        <f t="shared" si="12"/>
        <v>0</v>
      </c>
      <c r="I45" s="481">
        <f t="shared" si="12"/>
        <v>0</v>
      </c>
      <c r="J45" s="497">
        <f t="shared" si="3"/>
        <v>-2340</v>
      </c>
      <c r="K45" s="482">
        <f t="shared" si="4"/>
        <v>23.877551020408163</v>
      </c>
      <c r="L45" s="1254"/>
      <c r="M45" s="478">
        <f>M44-M39</f>
        <v>0</v>
      </c>
      <c r="N45" s="481">
        <f>N44-N39</f>
        <v>0</v>
      </c>
      <c r="O45" s="478">
        <f>O44-O39</f>
        <v>0</v>
      </c>
    </row>
    <row r="47" spans="1:15" ht="14.25" x14ac:dyDescent="0.2">
      <c r="A47" s="502" t="s">
        <v>544</v>
      </c>
    </row>
    <row r="48" spans="1:15" ht="14.25" x14ac:dyDescent="0.2">
      <c r="A48" s="503" t="s">
        <v>545</v>
      </c>
    </row>
    <row r="49" spans="1:10" ht="14.25" x14ac:dyDescent="0.2">
      <c r="A49" s="1291" t="s">
        <v>546</v>
      </c>
    </row>
    <row r="50" spans="1:10" s="1293" customFormat="1" ht="14.25" x14ac:dyDescent="0.2">
      <c r="A50" s="1291" t="s">
        <v>547</v>
      </c>
      <c r="B50" s="1292"/>
      <c r="E50" s="1294"/>
      <c r="F50" s="1294"/>
      <c r="G50" s="1294"/>
      <c r="H50" s="1294"/>
      <c r="I50" s="1294"/>
      <c r="J50" s="1294"/>
    </row>
    <row r="51" spans="1:10" s="1293" customFormat="1" ht="14.25" x14ac:dyDescent="0.2">
      <c r="A51" s="1291"/>
      <c r="B51" s="1292"/>
      <c r="E51" s="1294"/>
      <c r="F51" s="1294"/>
      <c r="G51" s="1294"/>
      <c r="H51" s="1294"/>
      <c r="I51" s="1294"/>
      <c r="J51" s="1294"/>
    </row>
    <row r="52" spans="1:10" s="1293" customFormat="1" ht="14.25" x14ac:dyDescent="0.2">
      <c r="A52" s="1291" t="s">
        <v>615</v>
      </c>
      <c r="B52" s="1292"/>
      <c r="E52" s="1294"/>
      <c r="F52" s="1294"/>
      <c r="G52" s="1294"/>
      <c r="H52" s="1294"/>
      <c r="I52" s="1294"/>
      <c r="J52" s="1294"/>
    </row>
    <row r="53" spans="1:10" s="1293" customFormat="1" ht="14.25" x14ac:dyDescent="0.2">
      <c r="A53" s="1291"/>
      <c r="B53" s="1292"/>
      <c r="E53" s="1294"/>
      <c r="F53" s="1294"/>
      <c r="G53" s="1294"/>
      <c r="H53" s="1294"/>
      <c r="I53" s="1294"/>
      <c r="J53" s="1294"/>
    </row>
    <row r="54" spans="1:10" s="1293" customFormat="1" ht="14.25" x14ac:dyDescent="0.2">
      <c r="A54" s="1291"/>
      <c r="B54" s="1292"/>
      <c r="E54" s="1294"/>
      <c r="F54" s="1294"/>
      <c r="G54" s="1294"/>
      <c r="H54" s="1294"/>
      <c r="I54" s="1294"/>
      <c r="J54" s="1294"/>
    </row>
    <row r="56" spans="1:10" x14ac:dyDescent="0.2">
      <c r="A56" s="1235" t="s">
        <v>593</v>
      </c>
    </row>
    <row r="58" spans="1:10" x14ac:dyDescent="0.2">
      <c r="A58" s="1235" t="s">
        <v>616</v>
      </c>
    </row>
  </sheetData>
  <mergeCells count="4">
    <mergeCell ref="C5:O5"/>
    <mergeCell ref="A7:A8"/>
    <mergeCell ref="B7:B8"/>
    <mergeCell ref="F7:I7"/>
  </mergeCells>
  <pageMargins left="1.0629921259842521" right="0.31496062992125984" top="0.39370078740157483" bottom="0.31496062992125984" header="0.51181102362204722" footer="0.51181102362204722"/>
  <pageSetup paperSize="9" scale="6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Normal="100" workbookViewId="0">
      <selection activeCell="F3" sqref="F3"/>
    </sheetView>
  </sheetViews>
  <sheetFormatPr defaultColWidth="8.7109375" defaultRowHeight="12.75" x14ac:dyDescent="0.2"/>
  <cols>
    <col min="1" max="1" width="37.7109375" style="1363" customWidth="1"/>
    <col min="2" max="2" width="7.28515625" style="1357" customWidth="1"/>
    <col min="3" max="4" width="11.5703125" style="1296" customWidth="1"/>
    <col min="5" max="5" width="11.5703125" style="1358" customWidth="1"/>
    <col min="6" max="6" width="11.42578125" style="1358" customWidth="1"/>
    <col min="7" max="7" width="9.85546875" style="1358" customWidth="1"/>
    <col min="8" max="8" width="9.140625" style="1358" customWidth="1"/>
    <col min="9" max="9" width="9.28515625" style="1358" customWidth="1"/>
    <col min="10" max="10" width="9.140625" style="1358" customWidth="1"/>
    <col min="11" max="11" width="12" style="1296" customWidth="1"/>
    <col min="12" max="12" width="8.7109375" style="1296"/>
    <col min="13" max="13" width="11.85546875" style="1296" customWidth="1"/>
    <col min="14" max="14" width="12.5703125" style="1296" customWidth="1"/>
    <col min="15" max="15" width="11.85546875" style="1296" customWidth="1"/>
    <col min="16" max="16" width="12" style="1296" customWidth="1"/>
    <col min="17" max="16384" width="8.7109375" style="1296"/>
  </cols>
  <sheetData>
    <row r="1" spans="1:16" ht="24" customHeight="1" x14ac:dyDescent="0.2">
      <c r="A1" s="1449"/>
      <c r="B1" s="1450"/>
      <c r="C1" s="1450"/>
      <c r="D1" s="1450"/>
      <c r="E1" s="1450"/>
      <c r="F1" s="1450"/>
      <c r="G1" s="1450"/>
      <c r="H1" s="1450"/>
      <c r="I1" s="1450"/>
      <c r="J1" s="1450"/>
      <c r="K1" s="1450"/>
      <c r="L1" s="1450"/>
      <c r="M1" s="1450"/>
      <c r="N1" s="1450"/>
      <c r="O1" s="1450"/>
      <c r="P1" s="1295"/>
    </row>
    <row r="2" spans="1:16" x14ac:dyDescent="0.2">
      <c r="A2" s="1235"/>
      <c r="B2" s="1235"/>
      <c r="C2" s="1235"/>
      <c r="D2" s="1235"/>
      <c r="E2" s="1236"/>
      <c r="F2" s="1236"/>
      <c r="G2" s="1236"/>
      <c r="H2" s="1236"/>
      <c r="I2" s="1236"/>
      <c r="J2" s="1236"/>
      <c r="K2" s="1235"/>
      <c r="L2" s="1235"/>
      <c r="M2" s="1235"/>
      <c r="N2" s="1235"/>
      <c r="O2" s="1237"/>
    </row>
    <row r="3" spans="1:16" ht="18.75" x14ac:dyDescent="0.2">
      <c r="A3" s="1239" t="s">
        <v>617</v>
      </c>
      <c r="B3" s="1235"/>
      <c r="C3" s="1235"/>
      <c r="D3" s="1235"/>
      <c r="E3" s="1236"/>
      <c r="F3" s="511"/>
      <c r="G3" s="511"/>
      <c r="H3" s="1236"/>
      <c r="I3" s="1236"/>
      <c r="J3" s="1236"/>
      <c r="K3" s="1235"/>
      <c r="L3" s="1235"/>
      <c r="M3" s="1235"/>
      <c r="N3" s="1235"/>
      <c r="O3" s="1235"/>
    </row>
    <row r="4" spans="1:16" ht="21.75" customHeight="1" x14ac:dyDescent="0.2">
      <c r="A4" s="345"/>
      <c r="B4" s="1235"/>
      <c r="C4" s="1235"/>
      <c r="D4" s="1235"/>
      <c r="E4" s="1236"/>
      <c r="F4" s="511"/>
      <c r="G4" s="511"/>
      <c r="H4" s="1236"/>
      <c r="I4" s="1236"/>
      <c r="J4" s="1236"/>
      <c r="K4" s="1235"/>
      <c r="L4" s="1235"/>
      <c r="M4" s="1235"/>
      <c r="N4" s="1235"/>
      <c r="O4" s="1235"/>
    </row>
    <row r="5" spans="1:16" x14ac:dyDescent="0.2">
      <c r="A5" s="346"/>
      <c r="B5" s="1235"/>
      <c r="C5" s="1235"/>
      <c r="D5" s="1235"/>
      <c r="E5" s="1236"/>
      <c r="F5" s="511"/>
      <c r="G5" s="511"/>
      <c r="H5" s="1236"/>
      <c r="I5" s="1236"/>
      <c r="J5" s="1236"/>
      <c r="K5" s="1235"/>
      <c r="L5" s="1235"/>
      <c r="M5" s="1235"/>
      <c r="N5" s="1235"/>
      <c r="O5" s="1235"/>
    </row>
    <row r="6" spans="1:16" ht="6" customHeight="1" x14ac:dyDescent="0.2">
      <c r="A6" s="1235"/>
      <c r="B6" s="1240"/>
      <c r="C6" s="1240"/>
      <c r="D6" s="1235"/>
      <c r="E6" s="1236"/>
      <c r="F6" s="511"/>
      <c r="G6" s="511"/>
      <c r="H6" s="1236"/>
      <c r="I6" s="1236"/>
      <c r="J6" s="1236"/>
      <c r="K6" s="1235"/>
      <c r="L6" s="1235"/>
      <c r="M6" s="1235"/>
      <c r="N6" s="1235"/>
      <c r="O6" s="1235"/>
    </row>
    <row r="7" spans="1:16" ht="24.75" customHeight="1" x14ac:dyDescent="0.2">
      <c r="A7" s="1241" t="s">
        <v>477</v>
      </c>
      <c r="B7" s="513"/>
      <c r="C7" s="1415" t="s">
        <v>618</v>
      </c>
      <c r="D7" s="1451"/>
      <c r="E7" s="1451"/>
      <c r="F7" s="1451"/>
      <c r="G7" s="1451"/>
      <c r="H7" s="1451"/>
      <c r="I7" s="1451"/>
      <c r="J7" s="1451"/>
      <c r="K7" s="1451"/>
      <c r="L7" s="1451"/>
      <c r="M7" s="1451"/>
      <c r="N7" s="1451"/>
      <c r="O7" s="1452"/>
    </row>
    <row r="8" spans="1:16" ht="23.25" customHeight="1" thickBot="1" x14ac:dyDescent="0.25">
      <c r="A8" s="346" t="s">
        <v>479</v>
      </c>
      <c r="B8" s="1235"/>
      <c r="C8" s="1235"/>
      <c r="D8" s="1235"/>
      <c r="E8" s="1236"/>
      <c r="F8" s="511"/>
      <c r="G8" s="511"/>
      <c r="H8" s="1236"/>
      <c r="I8" s="1236"/>
      <c r="J8" s="1236"/>
      <c r="K8" s="1235"/>
      <c r="L8" s="1235"/>
      <c r="M8" s="1235"/>
      <c r="N8" s="1235"/>
      <c r="O8" s="1235"/>
    </row>
    <row r="9" spans="1:16" ht="13.5" thickBot="1" x14ac:dyDescent="0.25">
      <c r="A9" s="1386" t="s">
        <v>13</v>
      </c>
      <c r="B9" s="1446" t="s">
        <v>480</v>
      </c>
      <c r="C9" s="1297" t="s">
        <v>0</v>
      </c>
      <c r="D9" s="515" t="s">
        <v>481</v>
      </c>
      <c r="E9" s="516" t="s">
        <v>482</v>
      </c>
      <c r="F9" s="1398" t="s">
        <v>483</v>
      </c>
      <c r="G9" s="1453"/>
      <c r="H9" s="1453"/>
      <c r="I9" s="1454"/>
      <c r="J9" s="517" t="s">
        <v>574</v>
      </c>
      <c r="K9" s="518" t="s">
        <v>485</v>
      </c>
      <c r="M9" s="1298" t="s">
        <v>486</v>
      </c>
      <c r="N9" s="1298" t="s">
        <v>487</v>
      </c>
      <c r="O9" s="1298" t="s">
        <v>486</v>
      </c>
    </row>
    <row r="10" spans="1:16" ht="13.5" thickBot="1" x14ac:dyDescent="0.25">
      <c r="A10" s="1396"/>
      <c r="B10" s="1397"/>
      <c r="C10" s="1299" t="s">
        <v>553</v>
      </c>
      <c r="D10" s="521">
        <v>2019</v>
      </c>
      <c r="E10" s="522">
        <v>2019</v>
      </c>
      <c r="F10" s="523" t="s">
        <v>489</v>
      </c>
      <c r="G10" s="1300" t="s">
        <v>490</v>
      </c>
      <c r="H10" s="1300" t="s">
        <v>491</v>
      </c>
      <c r="I10" s="1301" t="s">
        <v>492</v>
      </c>
      <c r="J10" s="525" t="s">
        <v>493</v>
      </c>
      <c r="K10" s="526" t="s">
        <v>494</v>
      </c>
      <c r="M10" s="1302" t="s">
        <v>554</v>
      </c>
      <c r="N10" s="1303" t="s">
        <v>555</v>
      </c>
      <c r="O10" s="1303" t="s">
        <v>556</v>
      </c>
    </row>
    <row r="11" spans="1:16" x14ac:dyDescent="0.2">
      <c r="A11" s="529" t="s">
        <v>557</v>
      </c>
      <c r="B11" s="1304"/>
      <c r="C11" s="1305">
        <v>40</v>
      </c>
      <c r="D11" s="532">
        <v>40</v>
      </c>
      <c r="E11" s="532">
        <v>40</v>
      </c>
      <c r="F11" s="533">
        <v>40</v>
      </c>
      <c r="G11" s="1306"/>
      <c r="H11" s="1307"/>
      <c r="I11" s="1308"/>
      <c r="J11" s="537" t="s">
        <v>499</v>
      </c>
      <c r="K11" s="538" t="s">
        <v>499</v>
      </c>
      <c r="L11" s="1309"/>
      <c r="M11" s="1310"/>
      <c r="N11" s="541"/>
      <c r="O11" s="541"/>
    </row>
    <row r="12" spans="1:16" ht="13.5" thickBot="1" x14ac:dyDescent="0.25">
      <c r="A12" s="542" t="s">
        <v>558</v>
      </c>
      <c r="B12" s="1311"/>
      <c r="C12" s="1312">
        <v>34</v>
      </c>
      <c r="D12" s="545">
        <v>34</v>
      </c>
      <c r="E12" s="545">
        <v>34</v>
      </c>
      <c r="F12" s="546">
        <v>34</v>
      </c>
      <c r="G12" s="1313"/>
      <c r="H12" s="1314"/>
      <c r="I12" s="1315"/>
      <c r="J12" s="550"/>
      <c r="K12" s="551" t="s">
        <v>499</v>
      </c>
      <c r="L12" s="1309"/>
      <c r="M12" s="1316"/>
      <c r="N12" s="677"/>
      <c r="O12" s="677"/>
    </row>
    <row r="13" spans="1:16" x14ac:dyDescent="0.2">
      <c r="A13" s="555" t="s">
        <v>559</v>
      </c>
      <c r="B13" s="1317" t="s">
        <v>560</v>
      </c>
      <c r="C13" s="1318">
        <v>6774</v>
      </c>
      <c r="D13" s="532" t="s">
        <v>499</v>
      </c>
      <c r="E13" s="532" t="s">
        <v>499</v>
      </c>
      <c r="F13" s="558">
        <v>6836</v>
      </c>
      <c r="G13" s="1319"/>
      <c r="H13" s="1320"/>
      <c r="I13" s="1319"/>
      <c r="J13" s="561" t="s">
        <v>499</v>
      </c>
      <c r="K13" s="562" t="s">
        <v>499</v>
      </c>
      <c r="L13" s="1309"/>
      <c r="M13" s="1310"/>
      <c r="N13" s="678"/>
      <c r="O13" s="678"/>
    </row>
    <row r="14" spans="1:16" x14ac:dyDescent="0.2">
      <c r="A14" s="564" t="s">
        <v>561</v>
      </c>
      <c r="B14" s="1317" t="s">
        <v>562</v>
      </c>
      <c r="C14" s="1318">
        <v>6524</v>
      </c>
      <c r="D14" s="565" t="s">
        <v>499</v>
      </c>
      <c r="E14" s="565" t="s">
        <v>499</v>
      </c>
      <c r="F14" s="566">
        <v>6589</v>
      </c>
      <c r="G14" s="1319"/>
      <c r="H14" s="1320"/>
      <c r="I14" s="1319"/>
      <c r="J14" s="561" t="s">
        <v>499</v>
      </c>
      <c r="K14" s="562" t="s">
        <v>499</v>
      </c>
      <c r="L14" s="1309"/>
      <c r="M14" s="1321"/>
      <c r="N14" s="678"/>
      <c r="O14" s="678"/>
    </row>
    <row r="15" spans="1:16" x14ac:dyDescent="0.2">
      <c r="A15" s="564" t="s">
        <v>505</v>
      </c>
      <c r="B15" s="1317" t="s">
        <v>506</v>
      </c>
      <c r="C15" s="1318"/>
      <c r="D15" s="565" t="s">
        <v>499</v>
      </c>
      <c r="E15" s="565" t="s">
        <v>499</v>
      </c>
      <c r="F15" s="566"/>
      <c r="G15" s="1319"/>
      <c r="H15" s="1320"/>
      <c r="I15" s="1319"/>
      <c r="J15" s="561" t="s">
        <v>499</v>
      </c>
      <c r="K15" s="562" t="s">
        <v>499</v>
      </c>
      <c r="L15" s="1309"/>
      <c r="M15" s="1321"/>
      <c r="N15" s="678"/>
      <c r="O15" s="678"/>
    </row>
    <row r="16" spans="1:16" x14ac:dyDescent="0.2">
      <c r="A16" s="564" t="s">
        <v>507</v>
      </c>
      <c r="B16" s="1317" t="s">
        <v>499</v>
      </c>
      <c r="C16" s="1318">
        <v>103</v>
      </c>
      <c r="D16" s="565" t="s">
        <v>499</v>
      </c>
      <c r="E16" s="565" t="s">
        <v>499</v>
      </c>
      <c r="F16" s="566">
        <v>515</v>
      </c>
      <c r="G16" s="1319"/>
      <c r="H16" s="1320"/>
      <c r="I16" s="1319"/>
      <c r="J16" s="561" t="s">
        <v>499</v>
      </c>
      <c r="K16" s="562" t="s">
        <v>499</v>
      </c>
      <c r="L16" s="1309"/>
      <c r="M16" s="1321"/>
      <c r="N16" s="678"/>
      <c r="O16" s="678"/>
    </row>
    <row r="17" spans="1:15" ht="13.5" thickBot="1" x14ac:dyDescent="0.25">
      <c r="A17" s="529" t="s">
        <v>508</v>
      </c>
      <c r="B17" s="1322" t="s">
        <v>509</v>
      </c>
      <c r="C17" s="1323">
        <v>3070</v>
      </c>
      <c r="D17" s="570" t="s">
        <v>499</v>
      </c>
      <c r="E17" s="570" t="s">
        <v>499</v>
      </c>
      <c r="F17" s="571">
        <v>4749</v>
      </c>
      <c r="G17" s="1306"/>
      <c r="H17" s="1324"/>
      <c r="I17" s="1325"/>
      <c r="J17" s="575" t="s">
        <v>499</v>
      </c>
      <c r="K17" s="538" t="s">
        <v>499</v>
      </c>
      <c r="L17" s="1309"/>
      <c r="M17" s="1326"/>
      <c r="N17" s="681"/>
      <c r="O17" s="681"/>
    </row>
    <row r="18" spans="1:15" ht="15" thickBot="1" x14ac:dyDescent="0.25">
      <c r="A18" s="576" t="s">
        <v>510</v>
      </c>
      <c r="B18" s="577"/>
      <c r="C18" s="578">
        <v>3423</v>
      </c>
      <c r="D18" s="579" t="s">
        <v>499</v>
      </c>
      <c r="E18" s="579" t="s">
        <v>499</v>
      </c>
      <c r="F18" s="580">
        <f>F13-F14+F15+F16+F17</f>
        <v>5511</v>
      </c>
      <c r="G18" s="682"/>
      <c r="H18" s="1327"/>
      <c r="I18" s="1328"/>
      <c r="J18" s="584" t="s">
        <v>499</v>
      </c>
      <c r="K18" s="585" t="s">
        <v>499</v>
      </c>
      <c r="L18" s="1309"/>
      <c r="M18" s="1329"/>
      <c r="N18" s="686"/>
      <c r="O18" s="686"/>
    </row>
    <row r="19" spans="1:15" x14ac:dyDescent="0.2">
      <c r="A19" s="529" t="s">
        <v>511</v>
      </c>
      <c r="B19" s="1322">
        <v>401</v>
      </c>
      <c r="C19" s="1323">
        <v>250</v>
      </c>
      <c r="D19" s="532" t="s">
        <v>499</v>
      </c>
      <c r="E19" s="532" t="s">
        <v>499</v>
      </c>
      <c r="F19" s="571">
        <v>248</v>
      </c>
      <c r="G19" s="1306"/>
      <c r="H19" s="1330"/>
      <c r="I19" s="1331"/>
      <c r="J19" s="575" t="s">
        <v>499</v>
      </c>
      <c r="K19" s="538" t="s">
        <v>499</v>
      </c>
      <c r="L19" s="1309"/>
      <c r="M19" s="1332"/>
      <c r="N19" s="681"/>
      <c r="O19" s="681"/>
    </row>
    <row r="20" spans="1:15" x14ac:dyDescent="0.2">
      <c r="A20" s="564" t="s">
        <v>512</v>
      </c>
      <c r="B20" s="1317" t="s">
        <v>513</v>
      </c>
      <c r="C20" s="1318">
        <v>483</v>
      </c>
      <c r="D20" s="565" t="s">
        <v>499</v>
      </c>
      <c r="E20" s="565" t="s">
        <v>499</v>
      </c>
      <c r="F20" s="566">
        <v>512</v>
      </c>
      <c r="G20" s="1319"/>
      <c r="H20" s="1320"/>
      <c r="I20" s="1319"/>
      <c r="J20" s="561" t="s">
        <v>499</v>
      </c>
      <c r="K20" s="562" t="s">
        <v>499</v>
      </c>
      <c r="L20" s="1309"/>
      <c r="M20" s="1321"/>
      <c r="N20" s="678"/>
      <c r="O20" s="678"/>
    </row>
    <row r="21" spans="1:15" x14ac:dyDescent="0.2">
      <c r="A21" s="564" t="s">
        <v>514</v>
      </c>
      <c r="B21" s="1317" t="s">
        <v>499</v>
      </c>
      <c r="C21" s="1318"/>
      <c r="D21" s="565" t="s">
        <v>499</v>
      </c>
      <c r="E21" s="565" t="s">
        <v>499</v>
      </c>
      <c r="F21" s="566"/>
      <c r="G21" s="1319"/>
      <c r="H21" s="1320"/>
      <c r="I21" s="1319"/>
      <c r="J21" s="561" t="s">
        <v>499</v>
      </c>
      <c r="K21" s="562" t="s">
        <v>499</v>
      </c>
      <c r="L21" s="1309"/>
      <c r="M21" s="1321"/>
      <c r="N21" s="678"/>
      <c r="O21" s="678"/>
    </row>
    <row r="22" spans="1:15" x14ac:dyDescent="0.2">
      <c r="A22" s="564" t="s">
        <v>515</v>
      </c>
      <c r="B22" s="1317" t="s">
        <v>499</v>
      </c>
      <c r="C22" s="1318">
        <v>2690</v>
      </c>
      <c r="D22" s="565" t="s">
        <v>499</v>
      </c>
      <c r="E22" s="565" t="s">
        <v>499</v>
      </c>
      <c r="F22" s="566">
        <v>4559</v>
      </c>
      <c r="G22" s="1319"/>
      <c r="H22" s="1320"/>
      <c r="I22" s="1319"/>
      <c r="J22" s="561" t="s">
        <v>499</v>
      </c>
      <c r="K22" s="562" t="s">
        <v>499</v>
      </c>
      <c r="L22" s="1309"/>
      <c r="M22" s="1321"/>
      <c r="N22" s="678"/>
      <c r="O22" s="678"/>
    </row>
    <row r="23" spans="1:15" ht="13.5" thickBot="1" x14ac:dyDescent="0.25">
      <c r="A23" s="542" t="s">
        <v>516</v>
      </c>
      <c r="B23" s="1333" t="s">
        <v>499</v>
      </c>
      <c r="C23" s="1318"/>
      <c r="D23" s="570" t="s">
        <v>499</v>
      </c>
      <c r="E23" s="570" t="s">
        <v>499</v>
      </c>
      <c r="F23" s="590"/>
      <c r="G23" s="1325"/>
      <c r="H23" s="1324"/>
      <c r="I23" s="1325"/>
      <c r="J23" s="592" t="s">
        <v>499</v>
      </c>
      <c r="K23" s="593" t="s">
        <v>499</v>
      </c>
      <c r="L23" s="1309"/>
      <c r="M23" s="1316"/>
      <c r="N23" s="688"/>
      <c r="O23" s="688"/>
    </row>
    <row r="24" spans="1:15" ht="15" x14ac:dyDescent="0.25">
      <c r="A24" s="555" t="s">
        <v>517</v>
      </c>
      <c r="B24" s="595" t="s">
        <v>499</v>
      </c>
      <c r="C24" s="1334">
        <v>17149</v>
      </c>
      <c r="D24" s="690">
        <v>19174</v>
      </c>
      <c r="E24" s="690">
        <v>19533</v>
      </c>
      <c r="F24" s="691">
        <v>4536</v>
      </c>
      <c r="G24" s="1335"/>
      <c r="H24" s="1336"/>
      <c r="I24" s="1335"/>
      <c r="J24" s="798">
        <f t="shared" ref="J24:J47" si="0">SUM(F24:I24)</f>
        <v>4536</v>
      </c>
      <c r="K24" s="1337">
        <f t="shared" ref="K24:K47" si="1">(J24/E24)*100</f>
        <v>23.222239287359852</v>
      </c>
      <c r="L24" s="1309"/>
      <c r="M24" s="1310"/>
      <c r="N24" s="695"/>
      <c r="O24" s="696"/>
    </row>
    <row r="25" spans="1:15" ht="15" x14ac:dyDescent="0.25">
      <c r="A25" s="564" t="s">
        <v>518</v>
      </c>
      <c r="B25" s="604" t="s">
        <v>499</v>
      </c>
      <c r="C25" s="1318"/>
      <c r="D25" s="698"/>
      <c r="E25" s="698"/>
      <c r="F25" s="699"/>
      <c r="G25" s="1319"/>
      <c r="H25" s="1320"/>
      <c r="I25" s="1319"/>
      <c r="J25" s="763">
        <f t="shared" si="0"/>
        <v>0</v>
      </c>
      <c r="K25" s="1338" t="e">
        <f t="shared" si="1"/>
        <v>#DIV/0!</v>
      </c>
      <c r="L25" s="1309"/>
      <c r="M25" s="1321"/>
      <c r="N25" s="701"/>
      <c r="O25" s="702"/>
    </row>
    <row r="26" spans="1:15" ht="15.75" thickBot="1" x14ac:dyDescent="0.3">
      <c r="A26" s="542" t="s">
        <v>519</v>
      </c>
      <c r="B26" s="611">
        <v>672</v>
      </c>
      <c r="C26" s="1339">
        <v>600</v>
      </c>
      <c r="D26" s="704">
        <v>600</v>
      </c>
      <c r="E26" s="704">
        <v>600</v>
      </c>
      <c r="F26" s="705">
        <v>150</v>
      </c>
      <c r="G26" s="1340"/>
      <c r="H26" s="1341"/>
      <c r="I26" s="1342"/>
      <c r="J26" s="812">
        <f t="shared" si="0"/>
        <v>150</v>
      </c>
      <c r="K26" s="1343">
        <f t="shared" si="1"/>
        <v>25</v>
      </c>
      <c r="L26" s="1309"/>
      <c r="M26" s="1326"/>
      <c r="N26" s="708"/>
      <c r="O26" s="709"/>
    </row>
    <row r="27" spans="1:15" ht="15" x14ac:dyDescent="0.25">
      <c r="A27" s="555" t="s">
        <v>520</v>
      </c>
      <c r="B27" s="1344">
        <v>501</v>
      </c>
      <c r="C27" s="1318">
        <v>349</v>
      </c>
      <c r="D27" s="710">
        <v>690</v>
      </c>
      <c r="E27" s="710">
        <v>690</v>
      </c>
      <c r="F27" s="711">
        <v>146</v>
      </c>
      <c r="G27" s="1331"/>
      <c r="H27" s="1330"/>
      <c r="I27" s="1331"/>
      <c r="J27" s="798">
        <f t="shared" si="0"/>
        <v>146</v>
      </c>
      <c r="K27" s="1337">
        <f t="shared" si="1"/>
        <v>21.159420289855071</v>
      </c>
      <c r="L27" s="1309"/>
      <c r="M27" s="1332"/>
      <c r="N27" s="712"/>
      <c r="O27" s="713"/>
    </row>
    <row r="28" spans="1:15" ht="15" x14ac:dyDescent="0.25">
      <c r="A28" s="564" t="s">
        <v>521</v>
      </c>
      <c r="B28" s="1345">
        <v>502</v>
      </c>
      <c r="C28" s="1318">
        <v>376</v>
      </c>
      <c r="D28" s="714">
        <v>384</v>
      </c>
      <c r="E28" s="714">
        <v>384</v>
      </c>
      <c r="F28" s="715">
        <v>148</v>
      </c>
      <c r="G28" s="1319"/>
      <c r="H28" s="1320"/>
      <c r="I28" s="1319"/>
      <c r="J28" s="763">
        <f t="shared" si="0"/>
        <v>148</v>
      </c>
      <c r="K28" s="1338">
        <f t="shared" si="1"/>
        <v>38.541666666666671</v>
      </c>
      <c r="L28" s="1309"/>
      <c r="M28" s="1321"/>
      <c r="N28" s="701"/>
      <c r="O28" s="702"/>
    </row>
    <row r="29" spans="1:15" ht="15" x14ac:dyDescent="0.25">
      <c r="A29" s="564" t="s">
        <v>522</v>
      </c>
      <c r="B29" s="1345">
        <v>504</v>
      </c>
      <c r="C29" s="1318"/>
      <c r="D29" s="714"/>
      <c r="E29" s="714"/>
      <c r="F29" s="715"/>
      <c r="G29" s="1319"/>
      <c r="H29" s="1320"/>
      <c r="I29" s="1319"/>
      <c r="J29" s="763">
        <f t="shared" si="0"/>
        <v>0</v>
      </c>
      <c r="K29" s="1338" t="e">
        <f t="shared" si="1"/>
        <v>#DIV/0!</v>
      </c>
      <c r="L29" s="1309"/>
      <c r="M29" s="1321"/>
      <c r="N29" s="701"/>
      <c r="O29" s="702"/>
    </row>
    <row r="30" spans="1:15" ht="15" x14ac:dyDescent="0.25">
      <c r="A30" s="564" t="s">
        <v>523</v>
      </c>
      <c r="B30" s="1345">
        <v>511</v>
      </c>
      <c r="C30" s="1318">
        <v>332</v>
      </c>
      <c r="D30" s="714">
        <v>424</v>
      </c>
      <c r="E30" s="714">
        <v>424</v>
      </c>
      <c r="F30" s="715">
        <v>40</v>
      </c>
      <c r="G30" s="1319"/>
      <c r="H30" s="1320"/>
      <c r="I30" s="1319"/>
      <c r="J30" s="763">
        <f t="shared" si="0"/>
        <v>40</v>
      </c>
      <c r="K30" s="1338">
        <f t="shared" si="1"/>
        <v>9.433962264150944</v>
      </c>
      <c r="L30" s="1309"/>
      <c r="M30" s="1321"/>
      <c r="N30" s="701"/>
      <c r="O30" s="702"/>
    </row>
    <row r="31" spans="1:15" ht="15" x14ac:dyDescent="0.25">
      <c r="A31" s="564" t="s">
        <v>524</v>
      </c>
      <c r="B31" s="1345">
        <v>518</v>
      </c>
      <c r="C31" s="1318">
        <v>506</v>
      </c>
      <c r="D31" s="714">
        <v>501</v>
      </c>
      <c r="E31" s="714">
        <v>551</v>
      </c>
      <c r="F31" s="715">
        <v>173</v>
      </c>
      <c r="G31" s="1319"/>
      <c r="H31" s="1320"/>
      <c r="I31" s="1319"/>
      <c r="J31" s="763">
        <f t="shared" si="0"/>
        <v>173</v>
      </c>
      <c r="K31" s="1338">
        <f t="shared" si="1"/>
        <v>31.397459165154263</v>
      </c>
      <c r="L31" s="1309"/>
      <c r="M31" s="1321"/>
      <c r="N31" s="701"/>
      <c r="O31" s="702"/>
    </row>
    <row r="32" spans="1:15" ht="15" x14ac:dyDescent="0.25">
      <c r="A32" s="564" t="s">
        <v>525</v>
      </c>
      <c r="B32" s="1345">
        <v>521</v>
      </c>
      <c r="C32" s="1318">
        <v>12798</v>
      </c>
      <c r="D32" s="714">
        <v>13267</v>
      </c>
      <c r="E32" s="714">
        <v>14282</v>
      </c>
      <c r="F32" s="715">
        <v>3268</v>
      </c>
      <c r="G32" s="1319"/>
      <c r="H32" s="1320"/>
      <c r="I32" s="1319"/>
      <c r="J32" s="763">
        <f t="shared" si="0"/>
        <v>3268</v>
      </c>
      <c r="K32" s="1338">
        <f t="shared" si="1"/>
        <v>22.881949306819774</v>
      </c>
      <c r="L32" s="1309"/>
      <c r="M32" s="1321"/>
      <c r="N32" s="701"/>
      <c r="O32" s="702"/>
    </row>
    <row r="33" spans="1:15" ht="15" x14ac:dyDescent="0.25">
      <c r="A33" s="564" t="s">
        <v>526</v>
      </c>
      <c r="B33" s="1345" t="s">
        <v>527</v>
      </c>
      <c r="C33" s="1318">
        <v>4710</v>
      </c>
      <c r="D33" s="714">
        <v>4914</v>
      </c>
      <c r="E33" s="714">
        <v>5208</v>
      </c>
      <c r="F33" s="715">
        <v>1193</v>
      </c>
      <c r="G33" s="1319"/>
      <c r="H33" s="1320"/>
      <c r="I33" s="1319"/>
      <c r="J33" s="763">
        <f t="shared" si="0"/>
        <v>1193</v>
      </c>
      <c r="K33" s="1338">
        <f t="shared" si="1"/>
        <v>22.907066052227343</v>
      </c>
      <c r="L33" s="1309"/>
      <c r="M33" s="1321"/>
      <c r="N33" s="701"/>
      <c r="O33" s="702"/>
    </row>
    <row r="34" spans="1:15" ht="15" x14ac:dyDescent="0.25">
      <c r="A34" s="564" t="s">
        <v>528</v>
      </c>
      <c r="B34" s="1345">
        <v>557</v>
      </c>
      <c r="C34" s="1318"/>
      <c r="D34" s="714"/>
      <c r="E34" s="714"/>
      <c r="F34" s="715"/>
      <c r="G34" s="1319"/>
      <c r="H34" s="1320"/>
      <c r="I34" s="1319"/>
      <c r="J34" s="763">
        <f t="shared" si="0"/>
        <v>0</v>
      </c>
      <c r="K34" s="1338" t="e">
        <f t="shared" si="1"/>
        <v>#DIV/0!</v>
      </c>
      <c r="L34" s="1309"/>
      <c r="M34" s="1321"/>
      <c r="N34" s="701"/>
      <c r="O34" s="702"/>
    </row>
    <row r="35" spans="1:15" ht="15" x14ac:dyDescent="0.25">
      <c r="A35" s="564" t="s">
        <v>529</v>
      </c>
      <c r="B35" s="1345">
        <v>551</v>
      </c>
      <c r="C35" s="1318">
        <v>64</v>
      </c>
      <c r="D35" s="714">
        <v>10</v>
      </c>
      <c r="E35" s="714">
        <v>10</v>
      </c>
      <c r="F35" s="715">
        <v>3</v>
      </c>
      <c r="G35" s="1319"/>
      <c r="H35" s="1320"/>
      <c r="I35" s="1319"/>
      <c r="J35" s="763">
        <f t="shared" si="0"/>
        <v>3</v>
      </c>
      <c r="K35" s="1338">
        <f t="shared" si="1"/>
        <v>30</v>
      </c>
      <c r="L35" s="1309"/>
      <c r="M35" s="1321"/>
      <c r="N35" s="701"/>
      <c r="O35" s="702"/>
    </row>
    <row r="36" spans="1:15" ht="15.75" thickBot="1" x14ac:dyDescent="0.3">
      <c r="A36" s="529" t="s">
        <v>530</v>
      </c>
      <c r="B36" s="1346" t="s">
        <v>531</v>
      </c>
      <c r="C36" s="1347">
        <v>187</v>
      </c>
      <c r="D36" s="716">
        <v>29</v>
      </c>
      <c r="E36" s="716">
        <v>29</v>
      </c>
      <c r="F36" s="717">
        <v>11</v>
      </c>
      <c r="G36" s="1306"/>
      <c r="H36" s="1324"/>
      <c r="I36" s="1319"/>
      <c r="J36" s="789">
        <f t="shared" si="0"/>
        <v>11</v>
      </c>
      <c r="K36" s="1348">
        <f t="shared" si="1"/>
        <v>37.931034482758619</v>
      </c>
      <c r="L36" s="1309"/>
      <c r="M36" s="1316"/>
      <c r="N36" s="718"/>
      <c r="O36" s="719"/>
    </row>
    <row r="37" spans="1:15" ht="15.75" thickBot="1" x14ac:dyDescent="0.3">
      <c r="A37" s="632" t="s">
        <v>532</v>
      </c>
      <c r="B37" s="633"/>
      <c r="C37" s="720">
        <f t="shared" ref="C37:I37" si="2">SUM(C27:C36)</f>
        <v>19322</v>
      </c>
      <c r="D37" s="721">
        <f t="shared" si="2"/>
        <v>20219</v>
      </c>
      <c r="E37" s="721">
        <f t="shared" si="2"/>
        <v>21578</v>
      </c>
      <c r="F37" s="639">
        <f t="shared" si="2"/>
        <v>4982</v>
      </c>
      <c r="G37" s="722">
        <f t="shared" si="2"/>
        <v>0</v>
      </c>
      <c r="H37" s="639">
        <f t="shared" si="2"/>
        <v>0</v>
      </c>
      <c r="I37" s="722">
        <f t="shared" si="2"/>
        <v>0</v>
      </c>
      <c r="J37" s="639">
        <f t="shared" si="0"/>
        <v>4982</v>
      </c>
      <c r="K37" s="644">
        <f t="shared" si="1"/>
        <v>23.088330707201781</v>
      </c>
      <c r="L37" s="1309"/>
      <c r="M37" s="638">
        <f>SUM(M27:M36)</f>
        <v>0</v>
      </c>
      <c r="N37" s="644">
        <f>SUM(N27:N36)</f>
        <v>0</v>
      </c>
      <c r="O37" s="638">
        <f>SUM(O27:O36)</f>
        <v>0</v>
      </c>
    </row>
    <row r="38" spans="1:15" ht="15" x14ac:dyDescent="0.25">
      <c r="A38" s="555" t="s">
        <v>533</v>
      </c>
      <c r="B38" s="1344">
        <v>601</v>
      </c>
      <c r="C38" s="1349"/>
      <c r="D38" s="710"/>
      <c r="E38" s="710"/>
      <c r="F38" s="725"/>
      <c r="G38" s="1331"/>
      <c r="H38" s="1330"/>
      <c r="I38" s="1319"/>
      <c r="J38" s="1350">
        <f t="shared" si="0"/>
        <v>0</v>
      </c>
      <c r="K38" s="1351" t="e">
        <f t="shared" si="1"/>
        <v>#DIV/0!</v>
      </c>
      <c r="L38" s="1309"/>
      <c r="M38" s="1332"/>
      <c r="N38" s="712"/>
      <c r="O38" s="713"/>
    </row>
    <row r="39" spans="1:15" ht="15" x14ac:dyDescent="0.25">
      <c r="A39" s="564" t="s">
        <v>534</v>
      </c>
      <c r="B39" s="1345">
        <v>602</v>
      </c>
      <c r="C39" s="1318">
        <v>2029</v>
      </c>
      <c r="D39" s="714">
        <v>2018</v>
      </c>
      <c r="E39" s="714">
        <v>1985</v>
      </c>
      <c r="F39" s="715">
        <v>627</v>
      </c>
      <c r="G39" s="1319"/>
      <c r="H39" s="1320"/>
      <c r="I39" s="1319"/>
      <c r="J39" s="763">
        <f t="shared" si="0"/>
        <v>627</v>
      </c>
      <c r="K39" s="1338">
        <f t="shared" si="1"/>
        <v>31.58690176322418</v>
      </c>
      <c r="L39" s="1309"/>
      <c r="M39" s="1321"/>
      <c r="N39" s="701"/>
      <c r="O39" s="702"/>
    </row>
    <row r="40" spans="1:15" ht="15" x14ac:dyDescent="0.25">
      <c r="A40" s="564" t="s">
        <v>535</v>
      </c>
      <c r="B40" s="1345">
        <v>604</v>
      </c>
      <c r="C40" s="1318"/>
      <c r="D40" s="714"/>
      <c r="E40" s="714"/>
      <c r="F40" s="715"/>
      <c r="G40" s="1319"/>
      <c r="H40" s="1320"/>
      <c r="I40" s="1319"/>
      <c r="J40" s="763">
        <f t="shared" si="0"/>
        <v>0</v>
      </c>
      <c r="K40" s="1338" t="e">
        <f t="shared" si="1"/>
        <v>#DIV/0!</v>
      </c>
      <c r="L40" s="1309"/>
      <c r="M40" s="1321"/>
      <c r="N40" s="701"/>
      <c r="O40" s="702"/>
    </row>
    <row r="41" spans="1:15" ht="15" x14ac:dyDescent="0.25">
      <c r="A41" s="564" t="s">
        <v>536</v>
      </c>
      <c r="B41" s="1345" t="s">
        <v>537</v>
      </c>
      <c r="C41" s="1318">
        <v>17149</v>
      </c>
      <c r="D41" s="714">
        <v>18174</v>
      </c>
      <c r="E41" s="714">
        <v>19533</v>
      </c>
      <c r="F41" s="715">
        <v>4536</v>
      </c>
      <c r="G41" s="1319"/>
      <c r="H41" s="1320"/>
      <c r="I41" s="1319"/>
      <c r="J41" s="763">
        <f t="shared" si="0"/>
        <v>4536</v>
      </c>
      <c r="K41" s="1338">
        <f t="shared" si="1"/>
        <v>23.222239287359852</v>
      </c>
      <c r="L41" s="1309"/>
      <c r="M41" s="1321"/>
      <c r="N41" s="701"/>
      <c r="O41" s="702"/>
    </row>
    <row r="42" spans="1:15" ht="15.75" thickBot="1" x14ac:dyDescent="0.3">
      <c r="A42" s="529" t="s">
        <v>538</v>
      </c>
      <c r="B42" s="1346" t="s">
        <v>539</v>
      </c>
      <c r="C42" s="1323">
        <v>144</v>
      </c>
      <c r="D42" s="716">
        <v>44</v>
      </c>
      <c r="E42" s="716">
        <v>77</v>
      </c>
      <c r="F42" s="717">
        <v>11</v>
      </c>
      <c r="G42" s="1306"/>
      <c r="H42" s="1324"/>
      <c r="I42" s="1319"/>
      <c r="J42" s="812">
        <f t="shared" si="0"/>
        <v>11</v>
      </c>
      <c r="K42" s="1343">
        <f t="shared" si="1"/>
        <v>14.285714285714285</v>
      </c>
      <c r="L42" s="1309"/>
      <c r="M42" s="1316"/>
      <c r="N42" s="718"/>
      <c r="O42" s="719"/>
    </row>
    <row r="43" spans="1:15" ht="15.75" thickBot="1" x14ac:dyDescent="0.3">
      <c r="A43" s="632" t="s">
        <v>540</v>
      </c>
      <c r="B43" s="633" t="s">
        <v>499</v>
      </c>
      <c r="C43" s="720">
        <f t="shared" ref="C43:I43" si="3">SUM(C38:C42)</f>
        <v>19322</v>
      </c>
      <c r="D43" s="721">
        <f t="shared" si="3"/>
        <v>20236</v>
      </c>
      <c r="E43" s="721">
        <f t="shared" si="3"/>
        <v>21595</v>
      </c>
      <c r="F43" s="639">
        <f t="shared" si="3"/>
        <v>5174</v>
      </c>
      <c r="G43" s="722">
        <f t="shared" si="3"/>
        <v>0</v>
      </c>
      <c r="H43" s="639">
        <f t="shared" si="3"/>
        <v>0</v>
      </c>
      <c r="I43" s="723">
        <f t="shared" si="3"/>
        <v>0</v>
      </c>
      <c r="J43" s="832">
        <f t="shared" si="0"/>
        <v>5174</v>
      </c>
      <c r="K43" s="643">
        <f t="shared" si="1"/>
        <v>23.959249826348692</v>
      </c>
      <c r="L43" s="1309"/>
      <c r="M43" s="638">
        <f>SUM(M38:M42)</f>
        <v>0</v>
      </c>
      <c r="N43" s="644">
        <f>SUM(N38:N42)</f>
        <v>0</v>
      </c>
      <c r="O43" s="638">
        <f>SUM(O38:O42)</f>
        <v>0</v>
      </c>
    </row>
    <row r="44" spans="1:15" ht="5.25" customHeight="1" thickBot="1" x14ac:dyDescent="0.3">
      <c r="A44" s="529"/>
      <c r="B44" s="645"/>
      <c r="C44" s="1352"/>
      <c r="D44" s="726"/>
      <c r="E44" s="726"/>
      <c r="F44" s="1353"/>
      <c r="G44" s="1354"/>
      <c r="H44" s="1355">
        <f>N44-G44</f>
        <v>0</v>
      </c>
      <c r="I44" s="1354"/>
      <c r="J44" s="694">
        <f t="shared" si="0"/>
        <v>0</v>
      </c>
      <c r="K44" s="601" t="e">
        <f t="shared" si="1"/>
        <v>#DIV/0!</v>
      </c>
      <c r="L44" s="1309"/>
      <c r="M44" s="1356"/>
      <c r="N44" s="728"/>
      <c r="O44" s="728"/>
    </row>
    <row r="45" spans="1:15" ht="15.75" thickBot="1" x14ac:dyDescent="0.3">
      <c r="A45" s="654" t="s">
        <v>541</v>
      </c>
      <c r="B45" s="633" t="s">
        <v>499</v>
      </c>
      <c r="C45" s="639">
        <f t="shared" ref="C45:I45" si="4">C43-C41</f>
        <v>2173</v>
      </c>
      <c r="D45" s="720">
        <f t="shared" si="4"/>
        <v>2062</v>
      </c>
      <c r="E45" s="720">
        <f t="shared" si="4"/>
        <v>2062</v>
      </c>
      <c r="F45" s="639">
        <f t="shared" si="4"/>
        <v>638</v>
      </c>
      <c r="G45" s="722">
        <f t="shared" si="4"/>
        <v>0</v>
      </c>
      <c r="H45" s="639">
        <f t="shared" si="4"/>
        <v>0</v>
      </c>
      <c r="I45" s="640">
        <f t="shared" si="4"/>
        <v>0</v>
      </c>
      <c r="J45" s="694">
        <f t="shared" si="0"/>
        <v>638</v>
      </c>
      <c r="K45" s="601">
        <f t="shared" si="1"/>
        <v>30.940834141610086</v>
      </c>
      <c r="L45" s="1309"/>
      <c r="M45" s="638">
        <f>M43-M41</f>
        <v>0</v>
      </c>
      <c r="N45" s="644">
        <f>N43-N41</f>
        <v>0</v>
      </c>
      <c r="O45" s="638">
        <f>O43-O41</f>
        <v>0</v>
      </c>
    </row>
    <row r="46" spans="1:15" ht="15.75" thickBot="1" x14ac:dyDescent="0.3">
      <c r="A46" s="632" t="s">
        <v>542</v>
      </c>
      <c r="B46" s="633" t="s">
        <v>499</v>
      </c>
      <c r="C46" s="639">
        <f t="shared" ref="C46:I46" si="5">C43-C37</f>
        <v>0</v>
      </c>
      <c r="D46" s="720">
        <f t="shared" si="5"/>
        <v>17</v>
      </c>
      <c r="E46" s="720">
        <f t="shared" si="5"/>
        <v>17</v>
      </c>
      <c r="F46" s="639">
        <f t="shared" si="5"/>
        <v>192</v>
      </c>
      <c r="G46" s="722">
        <f t="shared" si="5"/>
        <v>0</v>
      </c>
      <c r="H46" s="639">
        <f t="shared" si="5"/>
        <v>0</v>
      </c>
      <c r="I46" s="640">
        <f t="shared" si="5"/>
        <v>0</v>
      </c>
      <c r="J46" s="694">
        <f t="shared" si="0"/>
        <v>192</v>
      </c>
      <c r="K46" s="601">
        <f t="shared" si="1"/>
        <v>1129.4117647058824</v>
      </c>
      <c r="L46" s="1309"/>
      <c r="M46" s="638">
        <f>M43-M37</f>
        <v>0</v>
      </c>
      <c r="N46" s="644">
        <f>N43-N37</f>
        <v>0</v>
      </c>
      <c r="O46" s="638">
        <f>O43-O37</f>
        <v>0</v>
      </c>
    </row>
    <row r="47" spans="1:15" ht="15.75" thickBot="1" x14ac:dyDescent="0.3">
      <c r="A47" s="655" t="s">
        <v>543</v>
      </c>
      <c r="B47" s="656" t="s">
        <v>499</v>
      </c>
      <c r="C47" s="639">
        <f t="shared" ref="C47:I47" si="6">C46-C41</f>
        <v>-17149</v>
      </c>
      <c r="D47" s="720">
        <f t="shared" si="6"/>
        <v>-18157</v>
      </c>
      <c r="E47" s="720">
        <f t="shared" si="6"/>
        <v>-19516</v>
      </c>
      <c r="F47" s="639">
        <f t="shared" si="6"/>
        <v>-4344</v>
      </c>
      <c r="G47" s="722">
        <f t="shared" si="6"/>
        <v>0</v>
      </c>
      <c r="H47" s="639">
        <f t="shared" si="6"/>
        <v>0</v>
      </c>
      <c r="I47" s="640">
        <f t="shared" si="6"/>
        <v>0</v>
      </c>
      <c r="J47" s="694">
        <f t="shared" si="0"/>
        <v>-4344</v>
      </c>
      <c r="K47" s="638">
        <f t="shared" si="1"/>
        <v>22.258659561385528</v>
      </c>
      <c r="L47" s="1309"/>
      <c r="M47" s="638">
        <f>M46-M41</f>
        <v>0</v>
      </c>
      <c r="N47" s="644">
        <f>N46-N41</f>
        <v>0</v>
      </c>
      <c r="O47" s="638">
        <f>O46-O41</f>
        <v>0</v>
      </c>
    </row>
    <row r="50" spans="1:10" ht="14.25" x14ac:dyDescent="0.2">
      <c r="A50" s="657" t="s">
        <v>544</v>
      </c>
    </row>
    <row r="51" spans="1:10" ht="14.25" x14ac:dyDescent="0.2">
      <c r="A51" s="660" t="s">
        <v>545</v>
      </c>
    </row>
    <row r="52" spans="1:10" ht="14.25" x14ac:dyDescent="0.2">
      <c r="A52" s="1359" t="s">
        <v>546</v>
      </c>
    </row>
    <row r="53" spans="1:10" s="1361" customFormat="1" ht="14.25" x14ac:dyDescent="0.2">
      <c r="A53" s="1359" t="s">
        <v>547</v>
      </c>
      <c r="B53" s="1360"/>
      <c r="E53" s="1362"/>
      <c r="F53" s="1362"/>
      <c r="G53" s="1362"/>
      <c r="H53" s="1362"/>
      <c r="I53" s="1362"/>
      <c r="J53" s="1362"/>
    </row>
    <row r="56" spans="1:10" x14ac:dyDescent="0.2">
      <c r="A56" s="1363" t="s">
        <v>579</v>
      </c>
    </row>
    <row r="58" spans="1:10" x14ac:dyDescent="0.2">
      <c r="A58" s="1363" t="s">
        <v>619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1"/>
  <sheetViews>
    <sheetView topLeftCell="A200" zoomScaleNormal="100" zoomScaleSheetLayoutView="100" workbookViewId="0">
      <pane xSplit="5" topLeftCell="F1" activePane="topRight" state="frozen"/>
      <selection pane="topRight" activeCell="K10" sqref="K10:L10"/>
    </sheetView>
  </sheetViews>
  <sheetFormatPr defaultColWidth="9.140625" defaultRowHeight="12.75" x14ac:dyDescent="0.2"/>
  <cols>
    <col min="1" max="1" width="7.28515625" style="69" customWidth="1"/>
    <col min="2" max="2" width="8.28515625" style="69" customWidth="1"/>
    <col min="3" max="3" width="67" style="69" customWidth="1"/>
    <col min="4" max="4" width="14.5703125" style="68" customWidth="1"/>
    <col min="5" max="5" width="14.7109375" style="68" customWidth="1"/>
    <col min="6" max="6" width="15" style="69" customWidth="1"/>
    <col min="7" max="16384" width="9.140625" style="69"/>
  </cols>
  <sheetData>
    <row r="1" spans="1:7" ht="21" customHeight="1" x14ac:dyDescent="0.25">
      <c r="A1" s="70" t="s">
        <v>96</v>
      </c>
      <c r="B1" s="71"/>
      <c r="C1" s="72"/>
      <c r="D1" s="265"/>
      <c r="E1" s="260"/>
    </row>
    <row r="2" spans="1:7" ht="22.5" customHeight="1" x14ac:dyDescent="0.3">
      <c r="A2" s="70"/>
      <c r="B2" s="71"/>
      <c r="C2" s="113"/>
    </row>
    <row r="3" spans="1:7" s="71" customFormat="1" ht="24" customHeight="1" x14ac:dyDescent="0.3">
      <c r="A3" s="73" t="s">
        <v>323</v>
      </c>
      <c r="B3" s="73"/>
      <c r="C3" s="277" t="s">
        <v>390</v>
      </c>
      <c r="D3" s="261"/>
      <c r="E3" s="261"/>
    </row>
    <row r="4" spans="1:7" s="56" customFormat="1" ht="12.75" hidden="1" customHeight="1" x14ac:dyDescent="0.2">
      <c r="A4" s="74"/>
      <c r="B4" s="75"/>
      <c r="C4" s="74"/>
      <c r="D4" s="61"/>
      <c r="E4" s="61"/>
    </row>
    <row r="5" spans="1:7" s="56" customFormat="1" ht="18" customHeight="1" thickBot="1" x14ac:dyDescent="0.25">
      <c r="A5" s="74"/>
      <c r="B5" s="75"/>
      <c r="C5" s="74"/>
      <c r="D5" s="61"/>
      <c r="E5" s="61"/>
    </row>
    <row r="6" spans="1:7" s="56" customFormat="1" ht="15" customHeight="1" x14ac:dyDescent="0.25">
      <c r="A6" s="114" t="s">
        <v>15</v>
      </c>
      <c r="B6" s="115" t="s">
        <v>14</v>
      </c>
      <c r="C6" s="114" t="s">
        <v>12</v>
      </c>
      <c r="D6" s="262" t="s">
        <v>11</v>
      </c>
      <c r="E6" s="262" t="s">
        <v>11</v>
      </c>
      <c r="F6" s="22" t="s">
        <v>0</v>
      </c>
      <c r="G6" s="121" t="s">
        <v>386</v>
      </c>
    </row>
    <row r="7" spans="1:7" s="56" customFormat="1" ht="21" customHeight="1" thickBot="1" x14ac:dyDescent="0.3">
      <c r="A7" s="116"/>
      <c r="B7" s="117"/>
      <c r="C7" s="118"/>
      <c r="D7" s="263" t="s">
        <v>10</v>
      </c>
      <c r="E7" s="263" t="s">
        <v>9</v>
      </c>
      <c r="F7" s="122" t="s">
        <v>388</v>
      </c>
      <c r="G7" s="123" t="s">
        <v>387</v>
      </c>
    </row>
    <row r="8" spans="1:7" s="56" customFormat="1" ht="18" customHeight="1" thickTop="1" x14ac:dyDescent="0.25">
      <c r="A8" s="276">
        <v>10</v>
      </c>
      <c r="B8" s="276"/>
      <c r="C8" s="101" t="s">
        <v>383</v>
      </c>
      <c r="D8" s="91"/>
      <c r="E8" s="212"/>
      <c r="F8" s="144"/>
      <c r="G8" s="142"/>
    </row>
    <row r="9" spans="1:7" s="56" customFormat="1" ht="15" customHeight="1" x14ac:dyDescent="0.2">
      <c r="A9" s="81"/>
      <c r="B9" s="143">
        <v>2212</v>
      </c>
      <c r="C9" s="80" t="s">
        <v>98</v>
      </c>
      <c r="D9" s="57">
        <f>'[1]Technické služby'!AC41</f>
        <v>9150</v>
      </c>
      <c r="E9" s="213">
        <v>9425</v>
      </c>
      <c r="F9" s="120">
        <v>2067.3000000000002</v>
      </c>
      <c r="G9" s="119">
        <f>(F9/E9)*100</f>
        <v>21.934217506631303</v>
      </c>
    </row>
    <row r="10" spans="1:7" s="56" customFormat="1" ht="15" customHeight="1" x14ac:dyDescent="0.2">
      <c r="A10" s="65"/>
      <c r="B10" s="35">
        <v>2219</v>
      </c>
      <c r="C10" s="79" t="s">
        <v>99</v>
      </c>
      <c r="D10" s="58">
        <f>'[1]Technické služby'!AC42</f>
        <v>7020</v>
      </c>
      <c r="E10" s="199">
        <v>7040</v>
      </c>
      <c r="F10" s="120">
        <v>2429.1999999999998</v>
      </c>
      <c r="G10" s="119">
        <f t="shared" ref="G10:G17" si="0">(F10/E10)*100</f>
        <v>34.505681818181813</v>
      </c>
    </row>
    <row r="11" spans="1:7" s="56" customFormat="1" ht="15" customHeight="1" x14ac:dyDescent="0.2">
      <c r="A11" s="65"/>
      <c r="B11" s="266">
        <v>2221</v>
      </c>
      <c r="C11" s="65" t="s">
        <v>100</v>
      </c>
      <c r="D11" s="59">
        <v>0</v>
      </c>
      <c r="E11" s="201">
        <v>100</v>
      </c>
      <c r="F11" s="120">
        <v>0.6</v>
      </c>
      <c r="G11" s="119">
        <f t="shared" si="0"/>
        <v>0.6</v>
      </c>
    </row>
    <row r="12" spans="1:7" s="56" customFormat="1" ht="15" customHeight="1" x14ac:dyDescent="0.2">
      <c r="A12" s="65"/>
      <c r="B12" s="35">
        <v>3421</v>
      </c>
      <c r="C12" s="80" t="s">
        <v>113</v>
      </c>
      <c r="D12" s="58">
        <f>'[1]Technické služby'!AC50</f>
        <v>200</v>
      </c>
      <c r="E12" s="199">
        <f>'[1]Technické služby'!AD50</f>
        <v>200</v>
      </c>
      <c r="F12" s="120">
        <v>8.3000000000000007</v>
      </c>
      <c r="G12" s="119">
        <f t="shared" si="0"/>
        <v>4.1500000000000004</v>
      </c>
    </row>
    <row r="13" spans="1:7" s="56" customFormat="1" ht="15.75" customHeight="1" x14ac:dyDescent="0.2">
      <c r="A13" s="65"/>
      <c r="B13" s="35">
        <v>3631</v>
      </c>
      <c r="C13" s="80" t="s">
        <v>116</v>
      </c>
      <c r="D13" s="58">
        <f>'[1]Technické služby'!AC51</f>
        <v>6100</v>
      </c>
      <c r="E13" s="199">
        <f>'[1]Technické služby'!AD51</f>
        <v>6100</v>
      </c>
      <c r="F13" s="120">
        <v>1084</v>
      </c>
      <c r="G13" s="119">
        <f t="shared" si="0"/>
        <v>17.770491803278688</v>
      </c>
    </row>
    <row r="14" spans="1:7" s="56" customFormat="1" ht="15" customHeight="1" x14ac:dyDescent="0.2">
      <c r="A14" s="65"/>
      <c r="B14" s="266">
        <v>3639</v>
      </c>
      <c r="C14" s="65" t="s">
        <v>434</v>
      </c>
      <c r="D14" s="59">
        <v>0</v>
      </c>
      <c r="E14" s="201">
        <v>410.6</v>
      </c>
      <c r="F14" s="120">
        <v>0</v>
      </c>
      <c r="G14" s="119">
        <f t="shared" si="0"/>
        <v>0</v>
      </c>
    </row>
    <row r="15" spans="1:7" s="56" customFormat="1" ht="15" customHeight="1" x14ac:dyDescent="0.2">
      <c r="A15" s="65"/>
      <c r="B15" s="35">
        <v>3722</v>
      </c>
      <c r="C15" s="80" t="s">
        <v>121</v>
      </c>
      <c r="D15" s="58">
        <f>'[1]Technické služby'!AC52</f>
        <v>22550</v>
      </c>
      <c r="E15" s="199">
        <f>'[1]Technické služby'!AD52</f>
        <v>22550</v>
      </c>
      <c r="F15" s="120">
        <v>5533.7</v>
      </c>
      <c r="G15" s="119">
        <f t="shared" si="0"/>
        <v>24.539689578713968</v>
      </c>
    </row>
    <row r="16" spans="1:7" s="56" customFormat="1" ht="15" hidden="1" customHeight="1" x14ac:dyDescent="0.2">
      <c r="A16" s="65"/>
      <c r="B16" s="35">
        <v>3726</v>
      </c>
      <c r="C16" s="79" t="s">
        <v>122</v>
      </c>
      <c r="D16" s="58">
        <f>'[1]Technické služby'!AC53</f>
        <v>0</v>
      </c>
      <c r="E16" s="199">
        <f>'[1]Technické služby'!AD53</f>
        <v>0</v>
      </c>
      <c r="F16" s="120">
        <v>0</v>
      </c>
      <c r="G16" s="119" t="e">
        <f t="shared" si="0"/>
        <v>#DIV/0!</v>
      </c>
    </row>
    <row r="17" spans="1:7" s="56" customFormat="1" ht="15" customHeight="1" thickBot="1" x14ac:dyDescent="0.25">
      <c r="A17" s="65"/>
      <c r="B17" s="93">
        <v>3745</v>
      </c>
      <c r="C17" s="83" t="s">
        <v>125</v>
      </c>
      <c r="D17" s="59">
        <f>'[1]Technické služby'!AC54</f>
        <v>20397</v>
      </c>
      <c r="E17" s="201">
        <v>19986.400000000001</v>
      </c>
      <c r="F17" s="130">
        <v>3696.8</v>
      </c>
      <c r="G17" s="131">
        <f t="shared" si="0"/>
        <v>18.496577672817516</v>
      </c>
    </row>
    <row r="18" spans="1:7" s="56" customFormat="1" ht="22.5" customHeight="1" thickTop="1" thickBot="1" x14ac:dyDescent="0.3">
      <c r="A18" s="86"/>
      <c r="B18" s="87"/>
      <c r="C18" s="97" t="s">
        <v>378</v>
      </c>
      <c r="D18" s="95">
        <f t="shared" ref="D18:F18" si="1">SUM(D8:D17)</f>
        <v>65417</v>
      </c>
      <c r="E18" s="202">
        <f t="shared" si="1"/>
        <v>65812</v>
      </c>
      <c r="F18" s="226">
        <f t="shared" si="1"/>
        <v>14819.900000000001</v>
      </c>
      <c r="G18" s="129">
        <f>(F18/E18)*100</f>
        <v>22.518537652707714</v>
      </c>
    </row>
    <row r="19" spans="1:7" s="56" customFormat="1" ht="7.5" customHeight="1" x14ac:dyDescent="0.2">
      <c r="A19" s="74"/>
      <c r="B19" s="75"/>
      <c r="C19" s="74"/>
      <c r="D19" s="61"/>
      <c r="E19" s="61"/>
    </row>
    <row r="20" spans="1:7" s="56" customFormat="1" ht="0.75" hidden="1" customHeight="1" x14ac:dyDescent="0.2">
      <c r="B20" s="76"/>
      <c r="D20" s="204"/>
      <c r="E20" s="204"/>
    </row>
    <row r="21" spans="1:7" s="56" customFormat="1" ht="15" hidden="1" customHeight="1" x14ac:dyDescent="0.2">
      <c r="A21" s="74"/>
      <c r="B21" s="75"/>
      <c r="C21" s="74"/>
      <c r="D21" s="61"/>
      <c r="E21" s="61"/>
    </row>
    <row r="22" spans="1:7" s="56" customFormat="1" ht="21" customHeight="1" thickBot="1" x14ac:dyDescent="0.25">
      <c r="A22" s="74"/>
      <c r="B22" s="75"/>
      <c r="C22" s="74"/>
      <c r="D22" s="261"/>
      <c r="E22" s="261"/>
    </row>
    <row r="23" spans="1:7" s="56" customFormat="1" ht="15.75" x14ac:dyDescent="0.25">
      <c r="A23" s="114" t="s">
        <v>15</v>
      </c>
      <c r="B23" s="115" t="s">
        <v>14</v>
      </c>
      <c r="C23" s="114" t="s">
        <v>12</v>
      </c>
      <c r="D23" s="262" t="s">
        <v>11</v>
      </c>
      <c r="E23" s="262" t="s">
        <v>11</v>
      </c>
      <c r="F23" s="22" t="s">
        <v>0</v>
      </c>
      <c r="G23" s="121" t="s">
        <v>386</v>
      </c>
    </row>
    <row r="24" spans="1:7" s="56" customFormat="1" ht="15.75" customHeight="1" thickBot="1" x14ac:dyDescent="0.3">
      <c r="A24" s="116"/>
      <c r="B24" s="117"/>
      <c r="C24" s="118"/>
      <c r="D24" s="263" t="s">
        <v>10</v>
      </c>
      <c r="E24" s="263" t="s">
        <v>9</v>
      </c>
      <c r="F24" s="122" t="s">
        <v>388</v>
      </c>
      <c r="G24" s="123" t="s">
        <v>387</v>
      </c>
    </row>
    <row r="25" spans="1:7" s="56" customFormat="1" ht="16.5" customHeight="1" thickTop="1" x14ac:dyDescent="0.25">
      <c r="A25" s="63">
        <v>30</v>
      </c>
      <c r="B25" s="63"/>
      <c r="C25" s="94" t="s">
        <v>92</v>
      </c>
      <c r="D25" s="57"/>
      <c r="E25" s="213"/>
      <c r="F25" s="144"/>
      <c r="G25" s="142"/>
    </row>
    <row r="26" spans="1:7" s="56" customFormat="1" ht="16.5" customHeight="1" x14ac:dyDescent="0.2">
      <c r="A26" s="62"/>
      <c r="B26" s="62"/>
      <c r="C26" s="64"/>
      <c r="D26" s="58"/>
      <c r="E26" s="199"/>
      <c r="F26" s="145"/>
      <c r="G26" s="65"/>
    </row>
    <row r="27" spans="1:7" s="56" customFormat="1" ht="15" hidden="1" x14ac:dyDescent="0.2">
      <c r="A27" s="65"/>
      <c r="B27" s="62">
        <v>3341</v>
      </c>
      <c r="C27" s="74" t="s">
        <v>130</v>
      </c>
      <c r="D27" s="58">
        <v>0</v>
      </c>
      <c r="E27" s="199">
        <v>0</v>
      </c>
      <c r="F27" s="120">
        <v>0</v>
      </c>
      <c r="G27" s="119" t="e">
        <f>(#REF!/E27)*100</f>
        <v>#REF!</v>
      </c>
    </row>
    <row r="28" spans="1:7" s="56" customFormat="1" ht="15.75" customHeight="1" x14ac:dyDescent="0.2">
      <c r="A28" s="65"/>
      <c r="B28" s="62">
        <v>3349</v>
      </c>
      <c r="C28" s="79" t="s">
        <v>131</v>
      </c>
      <c r="D28" s="58">
        <v>850</v>
      </c>
      <c r="E28" s="199">
        <v>951.2</v>
      </c>
      <c r="F28" s="120">
        <v>204.2</v>
      </c>
      <c r="G28" s="119">
        <f t="shared" ref="G28:G45" si="2">(F28/E28)*100</f>
        <v>21.467619848612276</v>
      </c>
    </row>
    <row r="29" spans="1:7" s="56" customFormat="1" ht="15.75" customHeight="1" x14ac:dyDescent="0.2">
      <c r="A29" s="65"/>
      <c r="B29" s="78">
        <v>3699</v>
      </c>
      <c r="C29" s="80" t="s">
        <v>120</v>
      </c>
      <c r="D29" s="58">
        <v>398</v>
      </c>
      <c r="E29" s="199">
        <v>387.2</v>
      </c>
      <c r="F29" s="120">
        <v>120.9</v>
      </c>
      <c r="G29" s="119">
        <f t="shared" si="2"/>
        <v>31.224173553719009</v>
      </c>
    </row>
    <row r="30" spans="1:7" s="56" customFormat="1" ht="15.75" customHeight="1" x14ac:dyDescent="0.2">
      <c r="A30" s="65"/>
      <c r="B30" s="78">
        <v>3733</v>
      </c>
      <c r="C30" s="79" t="s">
        <v>123</v>
      </c>
      <c r="D30" s="58">
        <v>40</v>
      </c>
      <c r="E30" s="199">
        <v>40</v>
      </c>
      <c r="F30" s="120">
        <v>24.6</v>
      </c>
      <c r="G30" s="119">
        <f t="shared" si="2"/>
        <v>61.5</v>
      </c>
    </row>
    <row r="31" spans="1:7" s="56" customFormat="1" ht="15.75" hidden="1" customHeight="1" x14ac:dyDescent="0.2">
      <c r="A31" s="65"/>
      <c r="B31" s="62">
        <v>3745</v>
      </c>
      <c r="C31" s="79" t="s">
        <v>125</v>
      </c>
      <c r="D31" s="58">
        <v>0</v>
      </c>
      <c r="E31" s="199">
        <v>0</v>
      </c>
      <c r="F31" s="120">
        <v>0</v>
      </c>
      <c r="G31" s="119" t="e">
        <f t="shared" si="2"/>
        <v>#DIV/0!</v>
      </c>
    </row>
    <row r="32" spans="1:7" s="56" customFormat="1" ht="15.75" customHeight="1" x14ac:dyDescent="0.2">
      <c r="A32" s="65"/>
      <c r="B32" s="62">
        <v>5212</v>
      </c>
      <c r="C32" s="65" t="s">
        <v>132</v>
      </c>
      <c r="D32" s="58">
        <v>100</v>
      </c>
      <c r="E32" s="199">
        <v>100</v>
      </c>
      <c r="F32" s="120">
        <v>0</v>
      </c>
      <c r="G32" s="119">
        <f t="shared" si="2"/>
        <v>0</v>
      </c>
    </row>
    <row r="33" spans="1:7" s="56" customFormat="1" ht="15.75" customHeight="1" x14ac:dyDescent="0.2">
      <c r="A33" s="65"/>
      <c r="B33" s="62">
        <v>5272</v>
      </c>
      <c r="C33" s="65" t="s">
        <v>133</v>
      </c>
      <c r="D33" s="58">
        <v>100</v>
      </c>
      <c r="E33" s="199">
        <v>100</v>
      </c>
      <c r="F33" s="130">
        <v>0</v>
      </c>
      <c r="G33" s="119">
        <f t="shared" si="2"/>
        <v>0</v>
      </c>
    </row>
    <row r="34" spans="1:7" s="56" customFormat="1" ht="15.75" customHeight="1" x14ac:dyDescent="0.2">
      <c r="A34" s="65"/>
      <c r="B34" s="62">
        <v>5279</v>
      </c>
      <c r="C34" s="65" t="s">
        <v>134</v>
      </c>
      <c r="D34" s="58">
        <v>100</v>
      </c>
      <c r="E34" s="199">
        <v>100</v>
      </c>
      <c r="F34" s="120">
        <v>0</v>
      </c>
      <c r="G34" s="119">
        <f t="shared" si="2"/>
        <v>0</v>
      </c>
    </row>
    <row r="35" spans="1:7" s="56" customFormat="1" ht="15.75" hidden="1" customHeight="1" x14ac:dyDescent="0.2">
      <c r="A35" s="65"/>
      <c r="B35" s="62">
        <v>5311</v>
      </c>
      <c r="C35" s="65" t="s">
        <v>307</v>
      </c>
      <c r="D35" s="58">
        <v>0</v>
      </c>
      <c r="E35" s="199">
        <v>0</v>
      </c>
      <c r="F35" s="120">
        <v>0</v>
      </c>
      <c r="G35" s="119" t="e">
        <f t="shared" si="2"/>
        <v>#DIV/0!</v>
      </c>
    </row>
    <row r="36" spans="1:7" s="56" customFormat="1" ht="15" x14ac:dyDescent="0.2">
      <c r="A36" s="65"/>
      <c r="B36" s="62">
        <v>5512</v>
      </c>
      <c r="C36" s="74" t="s">
        <v>135</v>
      </c>
      <c r="D36" s="58">
        <v>1362</v>
      </c>
      <c r="E36" s="199">
        <v>1362</v>
      </c>
      <c r="F36" s="120">
        <v>267.39999999999998</v>
      </c>
      <c r="G36" s="119">
        <f t="shared" si="2"/>
        <v>19.632892804698969</v>
      </c>
    </row>
    <row r="37" spans="1:7" s="56" customFormat="1" ht="15.75" customHeight="1" x14ac:dyDescent="0.2">
      <c r="A37" s="65"/>
      <c r="B37" s="62">
        <v>6112</v>
      </c>
      <c r="C37" s="79" t="s">
        <v>136</v>
      </c>
      <c r="D37" s="58">
        <v>7119</v>
      </c>
      <c r="E37" s="199">
        <v>7119</v>
      </c>
      <c r="F37" s="120">
        <v>2275.9</v>
      </c>
      <c r="G37" s="119">
        <f t="shared" si="2"/>
        <v>31.969377721590114</v>
      </c>
    </row>
    <row r="38" spans="1:7" s="56" customFormat="1" ht="15.75" hidden="1" customHeight="1" x14ac:dyDescent="0.2">
      <c r="A38" s="65"/>
      <c r="B38" s="62">
        <v>6114</v>
      </c>
      <c r="C38" s="79" t="s">
        <v>137</v>
      </c>
      <c r="D38" s="58"/>
      <c r="E38" s="199"/>
      <c r="F38" s="120">
        <v>0</v>
      </c>
      <c r="G38" s="119" t="e">
        <f t="shared" si="2"/>
        <v>#DIV/0!</v>
      </c>
    </row>
    <row r="39" spans="1:7" s="56" customFormat="1" ht="15.75" hidden="1" customHeight="1" x14ac:dyDescent="0.2">
      <c r="A39" s="65"/>
      <c r="B39" s="62">
        <v>6115</v>
      </c>
      <c r="C39" s="79" t="s">
        <v>138</v>
      </c>
      <c r="D39" s="58"/>
      <c r="E39" s="199"/>
      <c r="F39" s="120">
        <v>0</v>
      </c>
      <c r="G39" s="119" t="e">
        <f t="shared" si="2"/>
        <v>#DIV/0!</v>
      </c>
    </row>
    <row r="40" spans="1:7" s="56" customFormat="1" ht="15.75" hidden="1" customHeight="1" x14ac:dyDescent="0.2">
      <c r="A40" s="65"/>
      <c r="B40" s="62">
        <v>6117</v>
      </c>
      <c r="C40" s="79" t="s">
        <v>139</v>
      </c>
      <c r="D40" s="58"/>
      <c r="E40" s="199"/>
      <c r="F40" s="130">
        <v>0</v>
      </c>
      <c r="G40" s="119" t="e">
        <f t="shared" si="2"/>
        <v>#DIV/0!</v>
      </c>
    </row>
    <row r="41" spans="1:7" s="56" customFormat="1" ht="15.75" hidden="1" customHeight="1" x14ac:dyDescent="0.2">
      <c r="A41" s="65"/>
      <c r="B41" s="62">
        <v>6118</v>
      </c>
      <c r="C41" s="79" t="s">
        <v>140</v>
      </c>
      <c r="D41" s="58">
        <v>0</v>
      </c>
      <c r="E41" s="199">
        <v>0</v>
      </c>
      <c r="F41" s="120">
        <v>0</v>
      </c>
      <c r="G41" s="119" t="e">
        <f t="shared" si="2"/>
        <v>#DIV/0!</v>
      </c>
    </row>
    <row r="42" spans="1:7" s="56" customFormat="1" ht="13.5" hidden="1" customHeight="1" x14ac:dyDescent="0.2">
      <c r="A42" s="65"/>
      <c r="B42" s="62">
        <v>6149</v>
      </c>
      <c r="C42" s="79" t="s">
        <v>141</v>
      </c>
      <c r="D42" s="58"/>
      <c r="E42" s="199"/>
      <c r="F42" s="120">
        <v>0</v>
      </c>
      <c r="G42" s="119" t="e">
        <f t="shared" si="2"/>
        <v>#DIV/0!</v>
      </c>
    </row>
    <row r="43" spans="1:7" s="56" customFormat="1" ht="17.25" customHeight="1" x14ac:dyDescent="0.2">
      <c r="A43" s="62"/>
      <c r="B43" s="62">
        <v>6171</v>
      </c>
      <c r="C43" s="79" t="s">
        <v>142</v>
      </c>
      <c r="D43" s="58">
        <v>129194</v>
      </c>
      <c r="E43" s="199">
        <v>130794.7</v>
      </c>
      <c r="F43" s="120">
        <v>29059</v>
      </c>
      <c r="G43" s="119">
        <f t="shared" si="2"/>
        <v>22.217261096971054</v>
      </c>
    </row>
    <row r="44" spans="1:7" s="56" customFormat="1" ht="17.25" customHeight="1" x14ac:dyDescent="0.2">
      <c r="A44" s="62"/>
      <c r="B44" s="62">
        <v>6402</v>
      </c>
      <c r="C44" s="79" t="s">
        <v>143</v>
      </c>
      <c r="D44" s="58">
        <v>0</v>
      </c>
      <c r="E44" s="199">
        <v>225.5</v>
      </c>
      <c r="F44" s="120">
        <v>219.9</v>
      </c>
      <c r="G44" s="119">
        <f t="shared" si="2"/>
        <v>97.516629711751662</v>
      </c>
    </row>
    <row r="45" spans="1:7" s="56" customFormat="1" ht="15" x14ac:dyDescent="0.2">
      <c r="A45" s="65"/>
      <c r="B45" s="78">
        <v>6409</v>
      </c>
      <c r="C45" s="65" t="s">
        <v>336</v>
      </c>
      <c r="D45" s="55">
        <v>0</v>
      </c>
      <c r="E45" s="252">
        <v>0</v>
      </c>
      <c r="F45" s="120">
        <v>1.5</v>
      </c>
      <c r="G45" s="119" t="e">
        <f t="shared" si="2"/>
        <v>#DIV/0!</v>
      </c>
    </row>
    <row r="46" spans="1:7" s="56" customFormat="1" ht="15.75" customHeight="1" thickBot="1" x14ac:dyDescent="0.25">
      <c r="A46" s="88"/>
      <c r="B46" s="88"/>
      <c r="C46" s="82"/>
      <c r="D46" s="59"/>
      <c r="E46" s="201"/>
      <c r="F46" s="146"/>
      <c r="G46" s="82"/>
    </row>
    <row r="47" spans="1:7" s="56" customFormat="1" ht="18.75" customHeight="1" thickTop="1" thickBot="1" x14ac:dyDescent="0.3">
      <c r="A47" s="86"/>
      <c r="B47" s="87"/>
      <c r="C47" s="97" t="s">
        <v>335</v>
      </c>
      <c r="D47" s="95">
        <f t="shared" ref="D47:F47" si="3">SUM(D27:D46)</f>
        <v>139263</v>
      </c>
      <c r="E47" s="202">
        <f t="shared" si="3"/>
        <v>141179.6</v>
      </c>
      <c r="F47" s="226">
        <f t="shared" si="3"/>
        <v>32173.4</v>
      </c>
      <c r="G47" s="119">
        <f>(F47/E47)*100</f>
        <v>22.78898651079901</v>
      </c>
    </row>
    <row r="48" spans="1:7" s="56" customFormat="1" ht="12.75" customHeight="1" x14ac:dyDescent="0.2">
      <c r="A48" s="74"/>
      <c r="B48" s="75"/>
      <c r="C48" s="74"/>
      <c r="D48" s="61"/>
      <c r="E48" s="61"/>
    </row>
    <row r="49" spans="1:7" s="56" customFormat="1" ht="12.75" hidden="1" customHeight="1" x14ac:dyDescent="0.2">
      <c r="A49" s="74"/>
      <c r="B49" s="75"/>
      <c r="C49" s="74"/>
      <c r="D49" s="61"/>
      <c r="E49" s="61"/>
    </row>
    <row r="50" spans="1:7" s="56" customFormat="1" ht="12.75" hidden="1" customHeight="1" x14ac:dyDescent="0.2">
      <c r="A50" s="74"/>
      <c r="B50" s="75"/>
      <c r="C50" s="74"/>
      <c r="D50" s="61"/>
      <c r="E50" s="61"/>
    </row>
    <row r="51" spans="1:7" s="56" customFormat="1" ht="12.75" hidden="1" customHeight="1" x14ac:dyDescent="0.2">
      <c r="A51" s="74"/>
      <c r="B51" s="75"/>
      <c r="C51" s="74"/>
      <c r="D51" s="61"/>
      <c r="E51" s="61"/>
    </row>
    <row r="52" spans="1:7" s="56" customFormat="1" ht="12.75" hidden="1" customHeight="1" x14ac:dyDescent="0.2">
      <c r="A52" s="74"/>
      <c r="B52" s="75"/>
      <c r="C52" s="74"/>
      <c r="D52" s="61"/>
      <c r="E52" s="61"/>
    </row>
    <row r="53" spans="1:7" s="56" customFormat="1" ht="15.75" customHeight="1" thickBot="1" x14ac:dyDescent="0.25">
      <c r="A53" s="74"/>
      <c r="B53" s="75"/>
      <c r="C53" s="74"/>
      <c r="D53" s="61"/>
      <c r="E53" s="61"/>
    </row>
    <row r="54" spans="1:7" s="56" customFormat="1" ht="15.75" x14ac:dyDescent="0.25">
      <c r="A54" s="114" t="s">
        <v>15</v>
      </c>
      <c r="B54" s="115" t="s">
        <v>14</v>
      </c>
      <c r="C54" s="114" t="s">
        <v>12</v>
      </c>
      <c r="D54" s="262" t="s">
        <v>11</v>
      </c>
      <c r="E54" s="262" t="s">
        <v>11</v>
      </c>
      <c r="F54" s="22" t="s">
        <v>0</v>
      </c>
      <c r="G54" s="121" t="s">
        <v>386</v>
      </c>
    </row>
    <row r="55" spans="1:7" s="56" customFormat="1" ht="15.75" customHeight="1" thickBot="1" x14ac:dyDescent="0.3">
      <c r="A55" s="116"/>
      <c r="B55" s="117"/>
      <c r="C55" s="118"/>
      <c r="D55" s="263" t="s">
        <v>10</v>
      </c>
      <c r="E55" s="263" t="s">
        <v>9</v>
      </c>
      <c r="F55" s="122" t="s">
        <v>388</v>
      </c>
      <c r="G55" s="123" t="s">
        <v>387</v>
      </c>
    </row>
    <row r="56" spans="1:7" s="56" customFormat="1" ht="16.5" thickTop="1" x14ac:dyDescent="0.25">
      <c r="A56" s="63">
        <v>50</v>
      </c>
      <c r="B56" s="77"/>
      <c r="C56" s="100" t="s">
        <v>384</v>
      </c>
      <c r="D56" s="57"/>
      <c r="E56" s="213"/>
      <c r="F56" s="142"/>
      <c r="G56" s="142"/>
    </row>
    <row r="57" spans="1:7" s="56" customFormat="1" ht="14.25" customHeight="1" x14ac:dyDescent="0.2">
      <c r="A57" s="63"/>
      <c r="B57" s="77"/>
      <c r="C57" s="81"/>
      <c r="D57" s="57"/>
      <c r="E57" s="213"/>
      <c r="F57" s="65"/>
      <c r="G57" s="65"/>
    </row>
    <row r="58" spans="1:7" s="56" customFormat="1" ht="15" customHeight="1" x14ac:dyDescent="0.2">
      <c r="A58" s="63"/>
      <c r="B58" s="84">
        <v>2169</v>
      </c>
      <c r="C58" s="85" t="s">
        <v>338</v>
      </c>
      <c r="D58" s="58">
        <v>50</v>
      </c>
      <c r="E58" s="199">
        <v>50</v>
      </c>
      <c r="F58" s="120">
        <v>0</v>
      </c>
      <c r="G58" s="119">
        <f t="shared" ref="G58:G94" si="4">(F58/E58)*100</f>
        <v>0</v>
      </c>
    </row>
    <row r="59" spans="1:7" s="56" customFormat="1" ht="15" customHeight="1" x14ac:dyDescent="0.2">
      <c r="A59" s="63"/>
      <c r="B59" s="62">
        <v>2219</v>
      </c>
      <c r="C59" s="65" t="s">
        <v>184</v>
      </c>
      <c r="D59" s="58">
        <v>450</v>
      </c>
      <c r="E59" s="199">
        <v>450</v>
      </c>
      <c r="F59" s="120">
        <v>25.7</v>
      </c>
      <c r="G59" s="119">
        <f t="shared" si="4"/>
        <v>5.7111111111111112</v>
      </c>
    </row>
    <row r="60" spans="1:7" s="56" customFormat="1" ht="15" hidden="1" customHeight="1" x14ac:dyDescent="0.2">
      <c r="A60" s="63"/>
      <c r="B60" s="62">
        <v>2229</v>
      </c>
      <c r="C60" s="65" t="s">
        <v>185</v>
      </c>
      <c r="D60" s="58">
        <v>0</v>
      </c>
      <c r="E60" s="199">
        <v>0</v>
      </c>
      <c r="F60" s="120">
        <v>0</v>
      </c>
      <c r="G60" s="119" t="e">
        <f t="shared" si="4"/>
        <v>#DIV/0!</v>
      </c>
    </row>
    <row r="61" spans="1:7" s="56" customFormat="1" ht="15" customHeight="1" x14ac:dyDescent="0.2">
      <c r="A61" s="63"/>
      <c r="B61" s="62">
        <v>2293</v>
      </c>
      <c r="C61" s="65" t="s">
        <v>339</v>
      </c>
      <c r="D61" s="58">
        <v>21900</v>
      </c>
      <c r="E61" s="199">
        <v>21900</v>
      </c>
      <c r="F61" s="120">
        <v>5513.2</v>
      </c>
      <c r="G61" s="119">
        <f t="shared" si="4"/>
        <v>25.174429223744294</v>
      </c>
    </row>
    <row r="62" spans="1:7" s="56" customFormat="1" ht="15" hidden="1" customHeight="1" x14ac:dyDescent="0.2">
      <c r="A62" s="63"/>
      <c r="B62" s="62">
        <v>2299</v>
      </c>
      <c r="C62" s="65" t="s">
        <v>185</v>
      </c>
      <c r="D62" s="58">
        <v>0</v>
      </c>
      <c r="E62" s="199">
        <v>0</v>
      </c>
      <c r="F62" s="120">
        <v>0</v>
      </c>
      <c r="G62" s="119" t="e">
        <f t="shared" si="4"/>
        <v>#DIV/0!</v>
      </c>
    </row>
    <row r="63" spans="1:7" s="56" customFormat="1" ht="15" customHeight="1" x14ac:dyDescent="0.2">
      <c r="A63" s="63"/>
      <c r="B63" s="84">
        <v>3399</v>
      </c>
      <c r="C63" s="85" t="s">
        <v>186</v>
      </c>
      <c r="D63" s="58">
        <v>200</v>
      </c>
      <c r="E63" s="199">
        <v>200</v>
      </c>
      <c r="F63" s="120">
        <v>9.4</v>
      </c>
      <c r="G63" s="119">
        <f t="shared" si="4"/>
        <v>4.7</v>
      </c>
    </row>
    <row r="64" spans="1:7" s="56" customFormat="1" ht="15" customHeight="1" x14ac:dyDescent="0.2">
      <c r="A64" s="65"/>
      <c r="B64" s="78">
        <v>3541</v>
      </c>
      <c r="C64" s="65" t="s">
        <v>156</v>
      </c>
      <c r="D64" s="58">
        <v>203</v>
      </c>
      <c r="E64" s="199">
        <v>203</v>
      </c>
      <c r="F64" s="130">
        <v>0</v>
      </c>
      <c r="G64" s="119">
        <f t="shared" si="4"/>
        <v>0</v>
      </c>
    </row>
    <row r="65" spans="1:7" s="56" customFormat="1" ht="15" customHeight="1" x14ac:dyDescent="0.2">
      <c r="A65" s="65"/>
      <c r="B65" s="78">
        <v>3599</v>
      </c>
      <c r="C65" s="65" t="s">
        <v>157</v>
      </c>
      <c r="D65" s="58">
        <v>5</v>
      </c>
      <c r="E65" s="199">
        <v>5</v>
      </c>
      <c r="F65" s="120">
        <v>0</v>
      </c>
      <c r="G65" s="119">
        <f t="shared" si="4"/>
        <v>0</v>
      </c>
    </row>
    <row r="66" spans="1:7" s="56" customFormat="1" ht="15" hidden="1" customHeight="1" x14ac:dyDescent="0.2">
      <c r="A66" s="65"/>
      <c r="B66" s="78">
        <v>4193</v>
      </c>
      <c r="C66" s="65" t="s">
        <v>158</v>
      </c>
      <c r="D66" s="58">
        <v>0</v>
      </c>
      <c r="E66" s="199">
        <v>0</v>
      </c>
      <c r="F66" s="120">
        <v>0</v>
      </c>
      <c r="G66" s="119" t="e">
        <f t="shared" si="4"/>
        <v>#DIV/0!</v>
      </c>
    </row>
    <row r="67" spans="1:7" s="56" customFormat="1" ht="15" x14ac:dyDescent="0.2">
      <c r="A67" s="85"/>
      <c r="B67" s="78">
        <v>4312</v>
      </c>
      <c r="C67" s="65" t="s">
        <v>277</v>
      </c>
      <c r="D67" s="58">
        <v>43</v>
      </c>
      <c r="E67" s="199">
        <v>43</v>
      </c>
      <c r="F67" s="120">
        <v>0</v>
      </c>
      <c r="G67" s="119">
        <f t="shared" si="4"/>
        <v>0</v>
      </c>
    </row>
    <row r="68" spans="1:7" s="56" customFormat="1" ht="15" x14ac:dyDescent="0.2">
      <c r="A68" s="85"/>
      <c r="B68" s="78">
        <v>4319</v>
      </c>
      <c r="C68" s="65" t="s">
        <v>342</v>
      </c>
      <c r="D68" s="58">
        <v>464</v>
      </c>
      <c r="E68" s="199">
        <v>464</v>
      </c>
      <c r="F68" s="120">
        <v>88.9</v>
      </c>
      <c r="G68" s="119">
        <f t="shared" si="4"/>
        <v>19.15948275862069</v>
      </c>
    </row>
    <row r="69" spans="1:7" s="56" customFormat="1" ht="15" x14ac:dyDescent="0.2">
      <c r="A69" s="85"/>
      <c r="B69" s="78">
        <v>4329</v>
      </c>
      <c r="C69" s="65" t="s">
        <v>159</v>
      </c>
      <c r="D69" s="58">
        <v>40</v>
      </c>
      <c r="E69" s="199">
        <v>102.1</v>
      </c>
      <c r="F69" s="120">
        <v>62</v>
      </c>
      <c r="G69" s="119">
        <f t="shared" si="4"/>
        <v>60.72477962781587</v>
      </c>
    </row>
    <row r="70" spans="1:7" s="56" customFormat="1" ht="15" hidden="1" x14ac:dyDescent="0.2">
      <c r="A70" s="65"/>
      <c r="B70" s="78">
        <v>4333</v>
      </c>
      <c r="C70" s="65" t="s">
        <v>160</v>
      </c>
      <c r="D70" s="58">
        <v>0</v>
      </c>
      <c r="E70" s="199">
        <v>0</v>
      </c>
      <c r="F70" s="120">
        <v>0</v>
      </c>
      <c r="G70" s="119" t="e">
        <f t="shared" si="4"/>
        <v>#DIV/0!</v>
      </c>
    </row>
    <row r="71" spans="1:7" s="56" customFormat="1" ht="15" x14ac:dyDescent="0.2">
      <c r="A71" s="65"/>
      <c r="B71" s="78">
        <v>4339</v>
      </c>
      <c r="C71" s="65" t="s">
        <v>161</v>
      </c>
      <c r="D71" s="58">
        <v>4000</v>
      </c>
      <c r="E71" s="199">
        <v>4000</v>
      </c>
      <c r="F71" s="130">
        <v>1047.4000000000001</v>
      </c>
      <c r="G71" s="119">
        <f t="shared" si="4"/>
        <v>26.185000000000002</v>
      </c>
    </row>
    <row r="72" spans="1:7" s="56" customFormat="1" ht="15" customHeight="1" x14ac:dyDescent="0.2">
      <c r="A72" s="65"/>
      <c r="B72" s="78">
        <v>4342</v>
      </c>
      <c r="C72" s="65" t="s">
        <v>162</v>
      </c>
      <c r="D72" s="58">
        <v>20</v>
      </c>
      <c r="E72" s="199">
        <v>20</v>
      </c>
      <c r="F72" s="120">
        <v>0</v>
      </c>
      <c r="G72" s="119">
        <f t="shared" si="4"/>
        <v>0</v>
      </c>
    </row>
    <row r="73" spans="1:7" s="56" customFormat="1" ht="15" customHeight="1" x14ac:dyDescent="0.2">
      <c r="A73" s="65"/>
      <c r="B73" s="78">
        <v>4343</v>
      </c>
      <c r="C73" s="65" t="s">
        <v>163</v>
      </c>
      <c r="D73" s="58">
        <v>50</v>
      </c>
      <c r="E73" s="199">
        <v>35.299999999999997</v>
      </c>
      <c r="F73" s="120">
        <v>0</v>
      </c>
      <c r="G73" s="119">
        <f t="shared" si="4"/>
        <v>0</v>
      </c>
    </row>
    <row r="74" spans="1:7" s="56" customFormat="1" ht="15" customHeight="1" x14ac:dyDescent="0.2">
      <c r="A74" s="65"/>
      <c r="B74" s="78">
        <v>4344</v>
      </c>
      <c r="C74" s="65" t="s">
        <v>297</v>
      </c>
      <c r="D74" s="58">
        <v>78</v>
      </c>
      <c r="E74" s="199">
        <v>139.9</v>
      </c>
      <c r="F74" s="120">
        <v>28.3</v>
      </c>
      <c r="G74" s="119">
        <f t="shared" si="4"/>
        <v>20.228734810578985</v>
      </c>
    </row>
    <row r="75" spans="1:7" s="56" customFormat="1" ht="15" customHeight="1" x14ac:dyDescent="0.2">
      <c r="A75" s="65"/>
      <c r="B75" s="78">
        <v>4349</v>
      </c>
      <c r="C75" s="65" t="s">
        <v>164</v>
      </c>
      <c r="D75" s="58">
        <v>2930</v>
      </c>
      <c r="E75" s="199">
        <v>2704.8</v>
      </c>
      <c r="F75" s="120">
        <v>518</v>
      </c>
      <c r="G75" s="119">
        <f t="shared" si="4"/>
        <v>19.151138716356105</v>
      </c>
    </row>
    <row r="76" spans="1:7" s="56" customFormat="1" ht="15" customHeight="1" x14ac:dyDescent="0.2">
      <c r="A76" s="85"/>
      <c r="B76" s="89">
        <v>4351</v>
      </c>
      <c r="C76" s="85" t="s">
        <v>165</v>
      </c>
      <c r="D76" s="58">
        <v>1627</v>
      </c>
      <c r="E76" s="199">
        <v>1627</v>
      </c>
      <c r="F76" s="120">
        <v>3</v>
      </c>
      <c r="G76" s="119">
        <f t="shared" si="4"/>
        <v>0.18438844499078058</v>
      </c>
    </row>
    <row r="77" spans="1:7" s="56" customFormat="1" ht="15" customHeight="1" x14ac:dyDescent="0.2">
      <c r="A77" s="85"/>
      <c r="B77" s="89">
        <v>4353</v>
      </c>
      <c r="C77" s="85" t="s">
        <v>337</v>
      </c>
      <c r="D77" s="58">
        <v>1</v>
      </c>
      <c r="E77" s="199">
        <v>1</v>
      </c>
      <c r="F77" s="120">
        <v>0</v>
      </c>
      <c r="G77" s="119">
        <f t="shared" si="4"/>
        <v>0</v>
      </c>
    </row>
    <row r="78" spans="1:7" s="56" customFormat="1" ht="15" customHeight="1" x14ac:dyDescent="0.2">
      <c r="A78" s="85"/>
      <c r="B78" s="89">
        <v>4356</v>
      </c>
      <c r="C78" s="85" t="s">
        <v>278</v>
      </c>
      <c r="D78" s="58">
        <v>390</v>
      </c>
      <c r="E78" s="199">
        <v>263</v>
      </c>
      <c r="F78" s="120">
        <v>0</v>
      </c>
      <c r="G78" s="119">
        <f t="shared" si="4"/>
        <v>0</v>
      </c>
    </row>
    <row r="79" spans="1:7" s="56" customFormat="1" ht="15" customHeight="1" x14ac:dyDescent="0.2">
      <c r="A79" s="85"/>
      <c r="B79" s="89">
        <v>4357</v>
      </c>
      <c r="C79" s="85" t="s">
        <v>279</v>
      </c>
      <c r="D79" s="58">
        <v>7209</v>
      </c>
      <c r="E79" s="199">
        <v>516</v>
      </c>
      <c r="F79" s="120">
        <v>0</v>
      </c>
      <c r="G79" s="119">
        <f t="shared" si="4"/>
        <v>0</v>
      </c>
    </row>
    <row r="80" spans="1:7" s="56" customFormat="1" ht="15" customHeight="1" x14ac:dyDescent="0.2">
      <c r="A80" s="85"/>
      <c r="B80" s="89">
        <v>4358</v>
      </c>
      <c r="C80" s="85" t="s">
        <v>282</v>
      </c>
      <c r="D80" s="58">
        <v>219</v>
      </c>
      <c r="E80" s="199">
        <v>219</v>
      </c>
      <c r="F80" s="120">
        <v>0</v>
      </c>
      <c r="G80" s="119">
        <f t="shared" si="4"/>
        <v>0</v>
      </c>
    </row>
    <row r="81" spans="1:7" s="56" customFormat="1" ht="15" customHeight="1" x14ac:dyDescent="0.2">
      <c r="A81" s="85"/>
      <c r="B81" s="89">
        <v>4359</v>
      </c>
      <c r="C81" s="85" t="s">
        <v>281</v>
      </c>
      <c r="D81" s="58">
        <v>185</v>
      </c>
      <c r="E81" s="199">
        <v>44</v>
      </c>
      <c r="F81" s="120">
        <v>0</v>
      </c>
      <c r="G81" s="119">
        <f t="shared" si="4"/>
        <v>0</v>
      </c>
    </row>
    <row r="82" spans="1:7" s="56" customFormat="1" ht="15" hidden="1" customHeight="1" x14ac:dyDescent="0.2">
      <c r="A82" s="65"/>
      <c r="B82" s="78">
        <v>4371</v>
      </c>
      <c r="C82" s="96" t="s">
        <v>166</v>
      </c>
      <c r="D82" s="58"/>
      <c r="E82" s="199"/>
      <c r="F82" s="130">
        <v>0</v>
      </c>
      <c r="G82" s="119" t="e">
        <f t="shared" si="4"/>
        <v>#DIV/0!</v>
      </c>
    </row>
    <row r="83" spans="1:7" s="56" customFormat="1" ht="15" hidden="1" x14ac:dyDescent="0.2">
      <c r="A83" s="65"/>
      <c r="B83" s="78">
        <v>4374</v>
      </c>
      <c r="C83" s="65" t="s">
        <v>167</v>
      </c>
      <c r="D83" s="58"/>
      <c r="E83" s="199"/>
      <c r="F83" s="120">
        <v>0</v>
      </c>
      <c r="G83" s="119" t="e">
        <f t="shared" si="4"/>
        <v>#DIV/0!</v>
      </c>
    </row>
    <row r="84" spans="1:7" s="56" customFormat="1" ht="15" x14ac:dyDescent="0.2">
      <c r="A84" s="65"/>
      <c r="B84" s="89">
        <v>4371</v>
      </c>
      <c r="C84" s="85" t="s">
        <v>166</v>
      </c>
      <c r="D84" s="58">
        <v>34</v>
      </c>
      <c r="E84" s="199">
        <v>44</v>
      </c>
      <c r="F84" s="120">
        <v>10</v>
      </c>
      <c r="G84" s="119">
        <f t="shared" si="4"/>
        <v>22.727272727272727</v>
      </c>
    </row>
    <row r="85" spans="1:7" s="56" customFormat="1" ht="15" x14ac:dyDescent="0.2">
      <c r="A85" s="65"/>
      <c r="B85" s="89">
        <v>4372</v>
      </c>
      <c r="C85" s="85" t="s">
        <v>298</v>
      </c>
      <c r="D85" s="58">
        <v>33</v>
      </c>
      <c r="E85" s="199">
        <v>83</v>
      </c>
      <c r="F85" s="120">
        <v>19.899999999999999</v>
      </c>
      <c r="G85" s="119">
        <f t="shared" si="4"/>
        <v>23.975903614457831</v>
      </c>
    </row>
    <row r="86" spans="1:7" s="56" customFormat="1" ht="14.25" customHeight="1" x14ac:dyDescent="0.2">
      <c r="A86" s="65"/>
      <c r="B86" s="89">
        <v>4374</v>
      </c>
      <c r="C86" s="85" t="s">
        <v>299</v>
      </c>
      <c r="D86" s="58">
        <v>0</v>
      </c>
      <c r="E86" s="199">
        <v>12</v>
      </c>
      <c r="F86" s="120">
        <v>12</v>
      </c>
      <c r="G86" s="119">
        <f t="shared" si="4"/>
        <v>100</v>
      </c>
    </row>
    <row r="87" spans="1:7" s="56" customFormat="1" ht="15" x14ac:dyDescent="0.2">
      <c r="A87" s="65"/>
      <c r="B87" s="89">
        <v>4378</v>
      </c>
      <c r="C87" s="85" t="s">
        <v>300</v>
      </c>
      <c r="D87" s="58">
        <v>81</v>
      </c>
      <c r="E87" s="199">
        <v>110.2</v>
      </c>
      <c r="F87" s="120">
        <v>29.1</v>
      </c>
      <c r="G87" s="119">
        <f t="shared" si="4"/>
        <v>26.406533575317603</v>
      </c>
    </row>
    <row r="88" spans="1:7" s="56" customFormat="1" ht="15" x14ac:dyDescent="0.2">
      <c r="A88" s="85"/>
      <c r="B88" s="89">
        <v>4379</v>
      </c>
      <c r="C88" s="85" t="s">
        <v>283</v>
      </c>
      <c r="D88" s="58">
        <v>523</v>
      </c>
      <c r="E88" s="199">
        <v>3537.7</v>
      </c>
      <c r="F88" s="120">
        <v>975.8</v>
      </c>
      <c r="G88" s="119">
        <f t="shared" si="4"/>
        <v>27.582892839980776</v>
      </c>
    </row>
    <row r="89" spans="1:7" s="56" customFormat="1" ht="15" x14ac:dyDescent="0.2">
      <c r="A89" s="85"/>
      <c r="B89" s="89">
        <v>4399</v>
      </c>
      <c r="C89" s="85" t="s">
        <v>168</v>
      </c>
      <c r="D89" s="58">
        <v>1405</v>
      </c>
      <c r="E89" s="199">
        <v>1405</v>
      </c>
      <c r="F89" s="120">
        <v>472.9</v>
      </c>
      <c r="G89" s="119">
        <f t="shared" si="4"/>
        <v>33.658362989323841</v>
      </c>
    </row>
    <row r="90" spans="1:7" s="56" customFormat="1" ht="15.75" thickBot="1" x14ac:dyDescent="0.25">
      <c r="A90" s="85"/>
      <c r="B90" s="84">
        <v>6171</v>
      </c>
      <c r="C90" s="85" t="s">
        <v>286</v>
      </c>
      <c r="D90" s="58">
        <v>0</v>
      </c>
      <c r="E90" s="199">
        <v>0</v>
      </c>
      <c r="F90" s="120">
        <v>28.5</v>
      </c>
      <c r="G90" s="119" t="e">
        <f t="shared" si="4"/>
        <v>#DIV/0!</v>
      </c>
    </row>
    <row r="91" spans="1:7" s="56" customFormat="1" ht="15.75" hidden="1" thickBot="1" x14ac:dyDescent="0.25">
      <c r="A91" s="85"/>
      <c r="B91" s="89">
        <v>6402</v>
      </c>
      <c r="C91" s="85" t="s">
        <v>169</v>
      </c>
      <c r="D91" s="58"/>
      <c r="E91" s="199"/>
      <c r="G91" s="119" t="e">
        <f t="shared" si="4"/>
        <v>#DIV/0!</v>
      </c>
    </row>
    <row r="92" spans="1:7" s="56" customFormat="1" ht="15.75" hidden="1" thickBot="1" x14ac:dyDescent="0.25">
      <c r="A92" s="85"/>
      <c r="B92" s="89">
        <v>6409</v>
      </c>
      <c r="C92" s="85" t="s">
        <v>170</v>
      </c>
      <c r="D92" s="58"/>
      <c r="E92" s="199"/>
      <c r="G92" s="119" t="e">
        <f t="shared" si="4"/>
        <v>#DIV/0!</v>
      </c>
    </row>
    <row r="93" spans="1:7" s="56" customFormat="1" ht="15.75" hidden="1" thickBot="1" x14ac:dyDescent="0.25">
      <c r="A93" s="85"/>
      <c r="B93" s="89"/>
      <c r="C93" s="85"/>
      <c r="D93" s="59"/>
      <c r="E93" s="201"/>
      <c r="G93" s="131" t="e">
        <f t="shared" si="4"/>
        <v>#DIV/0!</v>
      </c>
    </row>
    <row r="94" spans="1:7" s="56" customFormat="1" ht="18.75" customHeight="1" thickTop="1" thickBot="1" x14ac:dyDescent="0.3">
      <c r="A94" s="86"/>
      <c r="B94" s="90"/>
      <c r="C94" s="97" t="s">
        <v>172</v>
      </c>
      <c r="D94" s="95">
        <f t="shared" ref="D94:F94" si="5">SUM(D58:D93)</f>
        <v>42140</v>
      </c>
      <c r="E94" s="202">
        <f t="shared" si="5"/>
        <v>38178.999999999993</v>
      </c>
      <c r="F94" s="226">
        <f t="shared" si="5"/>
        <v>8844.0999999999985</v>
      </c>
      <c r="G94" s="129">
        <f t="shared" si="4"/>
        <v>23.164828832604311</v>
      </c>
    </row>
    <row r="95" spans="1:7" s="56" customFormat="1" ht="22.5" customHeight="1" thickBot="1" x14ac:dyDescent="0.25">
      <c r="A95" s="74"/>
      <c r="B95" s="75"/>
      <c r="C95" s="74"/>
      <c r="D95" s="265"/>
      <c r="E95" s="264"/>
    </row>
    <row r="96" spans="1:7" s="56" customFormat="1" ht="18" customHeight="1" x14ac:dyDescent="0.25">
      <c r="A96" s="114" t="s">
        <v>15</v>
      </c>
      <c r="B96" s="115" t="s">
        <v>14</v>
      </c>
      <c r="C96" s="114" t="s">
        <v>12</v>
      </c>
      <c r="D96" s="262" t="s">
        <v>11</v>
      </c>
      <c r="E96" s="262" t="s">
        <v>11</v>
      </c>
      <c r="F96" s="22" t="s">
        <v>0</v>
      </c>
      <c r="G96" s="121" t="s">
        <v>386</v>
      </c>
    </row>
    <row r="97" spans="1:7" s="56" customFormat="1" ht="18" customHeight="1" thickBot="1" x14ac:dyDescent="0.3">
      <c r="A97" s="116"/>
      <c r="B97" s="117"/>
      <c r="C97" s="118"/>
      <c r="D97" s="263" t="s">
        <v>10</v>
      </c>
      <c r="E97" s="263" t="s">
        <v>9</v>
      </c>
      <c r="F97" s="122" t="s">
        <v>388</v>
      </c>
      <c r="G97" s="123" t="s">
        <v>387</v>
      </c>
    </row>
    <row r="98" spans="1:7" s="56" customFormat="1" ht="18" customHeight="1" thickTop="1" x14ac:dyDescent="0.25">
      <c r="A98" s="63">
        <v>90</v>
      </c>
      <c r="B98" s="63"/>
      <c r="C98" s="100" t="s">
        <v>56</v>
      </c>
      <c r="D98" s="57"/>
      <c r="E98" s="213"/>
      <c r="F98" s="144"/>
      <c r="G98" s="142"/>
    </row>
    <row r="99" spans="1:7" s="56" customFormat="1" ht="15" customHeight="1" x14ac:dyDescent="0.2">
      <c r="A99" s="65"/>
      <c r="B99" s="62"/>
      <c r="C99" s="65"/>
      <c r="D99" s="58"/>
      <c r="E99" s="199"/>
      <c r="F99" s="145"/>
      <c r="G99" s="65"/>
    </row>
    <row r="100" spans="1:7" s="56" customFormat="1" ht="15" customHeight="1" x14ac:dyDescent="0.2">
      <c r="A100" s="65"/>
      <c r="B100" s="62">
        <v>2219</v>
      </c>
      <c r="C100" s="65" t="s">
        <v>99</v>
      </c>
      <c r="D100" s="58">
        <v>3272</v>
      </c>
      <c r="E100" s="199">
        <v>3372</v>
      </c>
      <c r="F100" s="120">
        <v>703.3</v>
      </c>
      <c r="G100" s="119">
        <f t="shared" ref="G100:G103" si="6">(F100/E100)*100</f>
        <v>20.8570581257414</v>
      </c>
    </row>
    <row r="101" spans="1:7" s="56" customFormat="1" ht="15" customHeight="1" x14ac:dyDescent="0.2">
      <c r="A101" s="65"/>
      <c r="B101" s="62">
        <v>3421</v>
      </c>
      <c r="C101" s="65" t="s">
        <v>304</v>
      </c>
      <c r="D101" s="58">
        <v>986</v>
      </c>
      <c r="E101" s="199">
        <v>986</v>
      </c>
      <c r="F101" s="120">
        <v>152.4</v>
      </c>
      <c r="G101" s="119">
        <f t="shared" si="6"/>
        <v>15.456389452332658</v>
      </c>
    </row>
    <row r="102" spans="1:7" s="56" customFormat="1" ht="15" customHeight="1" x14ac:dyDescent="0.2">
      <c r="A102" s="65"/>
      <c r="B102" s="62">
        <v>4349</v>
      </c>
      <c r="C102" s="65" t="s">
        <v>287</v>
      </c>
      <c r="D102" s="58">
        <v>3344</v>
      </c>
      <c r="E102" s="199">
        <v>3344</v>
      </c>
      <c r="F102" s="120">
        <v>746</v>
      </c>
      <c r="G102" s="119">
        <f t="shared" si="6"/>
        <v>22.308612440191389</v>
      </c>
    </row>
    <row r="103" spans="1:7" s="56" customFormat="1" ht="15" customHeight="1" thickBot="1" x14ac:dyDescent="0.25">
      <c r="A103" s="65"/>
      <c r="B103" s="62">
        <v>5311</v>
      </c>
      <c r="C103" s="65" t="s">
        <v>188</v>
      </c>
      <c r="D103" s="58">
        <v>28341</v>
      </c>
      <c r="E103" s="199">
        <v>28477.7</v>
      </c>
      <c r="F103" s="120">
        <v>6411.3</v>
      </c>
      <c r="G103" s="119">
        <f t="shared" si="6"/>
        <v>22.513405225843382</v>
      </c>
    </row>
    <row r="104" spans="1:7" s="56" customFormat="1" ht="15" hidden="1" customHeight="1" thickBot="1" x14ac:dyDescent="0.25">
      <c r="A104" s="84"/>
      <c r="B104" s="147">
        <v>6402</v>
      </c>
      <c r="C104" s="148" t="s">
        <v>187</v>
      </c>
      <c r="D104" s="58">
        <v>0</v>
      </c>
      <c r="E104" s="199">
        <v>0</v>
      </c>
      <c r="F104" s="120">
        <v>0</v>
      </c>
      <c r="G104" s="131" t="e">
        <f>(#REF!/E104)*100</f>
        <v>#REF!</v>
      </c>
    </row>
    <row r="105" spans="1:7" s="56" customFormat="1" ht="18.75" customHeight="1" thickTop="1" thickBot="1" x14ac:dyDescent="0.3">
      <c r="A105" s="86"/>
      <c r="B105" s="87"/>
      <c r="C105" s="97" t="s">
        <v>189</v>
      </c>
      <c r="D105" s="95">
        <f t="shared" ref="D105:F105" si="7">SUM(D100,D101,D102,D103,D104)</f>
        <v>35943</v>
      </c>
      <c r="E105" s="202">
        <f t="shared" si="7"/>
        <v>36179.699999999997</v>
      </c>
      <c r="F105" s="226">
        <f t="shared" si="7"/>
        <v>8013</v>
      </c>
      <c r="G105" s="129">
        <f t="shared" ref="G105" si="8">(F105/E105)*100</f>
        <v>22.147779003142649</v>
      </c>
    </row>
    <row r="106" spans="1:7" s="56" customFormat="1" ht="13.5" customHeight="1" thickBot="1" x14ac:dyDescent="0.3">
      <c r="A106" s="104"/>
      <c r="B106" s="105"/>
      <c r="C106" s="106"/>
      <c r="D106" s="107"/>
      <c r="E106" s="107"/>
    </row>
    <row r="107" spans="1:7" s="56" customFormat="1" ht="12" hidden="1" customHeight="1" thickBot="1" x14ac:dyDescent="0.3">
      <c r="A107" s="108"/>
      <c r="B107" s="109"/>
      <c r="C107" s="110"/>
      <c r="D107" s="111"/>
      <c r="E107" s="111"/>
    </row>
    <row r="108" spans="1:7" s="56" customFormat="1" ht="15.75" x14ac:dyDescent="0.25">
      <c r="A108" s="114" t="s">
        <v>15</v>
      </c>
      <c r="B108" s="115" t="s">
        <v>14</v>
      </c>
      <c r="C108" s="114" t="s">
        <v>12</v>
      </c>
      <c r="D108" s="262" t="s">
        <v>11</v>
      </c>
      <c r="E108" s="262" t="s">
        <v>11</v>
      </c>
      <c r="F108" s="22" t="s">
        <v>0</v>
      </c>
      <c r="G108" s="121" t="s">
        <v>386</v>
      </c>
    </row>
    <row r="109" spans="1:7" s="56" customFormat="1" ht="15.75" customHeight="1" thickBot="1" x14ac:dyDescent="0.3">
      <c r="A109" s="116"/>
      <c r="B109" s="117"/>
      <c r="C109" s="118"/>
      <c r="D109" s="263" t="s">
        <v>10</v>
      </c>
      <c r="E109" s="263" t="s">
        <v>9</v>
      </c>
      <c r="F109" s="122" t="s">
        <v>388</v>
      </c>
      <c r="G109" s="123" t="s">
        <v>387</v>
      </c>
    </row>
    <row r="110" spans="1:7" s="56" customFormat="1" ht="16.5" thickTop="1" x14ac:dyDescent="0.25">
      <c r="A110" s="63">
        <v>100</v>
      </c>
      <c r="B110" s="1375" t="s">
        <v>385</v>
      </c>
      <c r="C110" s="1376"/>
      <c r="D110" s="57"/>
      <c r="E110" s="213"/>
      <c r="F110" s="144"/>
      <c r="G110" s="142"/>
    </row>
    <row r="111" spans="1:7" s="56" customFormat="1" ht="15" x14ac:dyDescent="0.2">
      <c r="A111" s="65"/>
      <c r="B111" s="78"/>
      <c r="C111" s="65"/>
      <c r="D111" s="58"/>
      <c r="E111" s="199"/>
      <c r="F111" s="145"/>
      <c r="G111" s="65"/>
    </row>
    <row r="112" spans="1:7" s="56" customFormat="1" ht="15" x14ac:dyDescent="0.2">
      <c r="A112" s="65"/>
      <c r="B112" s="78">
        <v>1014</v>
      </c>
      <c r="C112" s="65" t="s">
        <v>173</v>
      </c>
      <c r="D112" s="58">
        <v>600</v>
      </c>
      <c r="E112" s="199">
        <v>600</v>
      </c>
      <c r="F112" s="120">
        <v>113.3</v>
      </c>
      <c r="G112" s="119">
        <f t="shared" ref="G112:G129" si="9">(F112/E112)*100</f>
        <v>18.883333333333333</v>
      </c>
    </row>
    <row r="113" spans="1:7" s="56" customFormat="1" ht="15" hidden="1" customHeight="1" x14ac:dyDescent="0.2">
      <c r="A113" s="85"/>
      <c r="B113" s="89">
        <v>1031</v>
      </c>
      <c r="C113" s="85" t="s">
        <v>174</v>
      </c>
      <c r="D113" s="58"/>
      <c r="E113" s="199"/>
      <c r="F113" s="120">
        <v>0</v>
      </c>
      <c r="G113" s="119" t="e">
        <f t="shared" si="9"/>
        <v>#DIV/0!</v>
      </c>
    </row>
    <row r="114" spans="1:7" s="56" customFormat="1" ht="15" hidden="1" x14ac:dyDescent="0.2">
      <c r="A114" s="65"/>
      <c r="B114" s="78">
        <v>1036</v>
      </c>
      <c r="C114" s="65" t="s">
        <v>175</v>
      </c>
      <c r="D114" s="204">
        <v>0</v>
      </c>
      <c r="E114" s="199">
        <v>0</v>
      </c>
      <c r="F114" s="120">
        <v>0</v>
      </c>
      <c r="G114" s="119" t="e">
        <f t="shared" si="9"/>
        <v>#DIV/0!</v>
      </c>
    </row>
    <row r="115" spans="1:7" s="56" customFormat="1" ht="15" hidden="1" customHeight="1" x14ac:dyDescent="0.2">
      <c r="A115" s="85"/>
      <c r="B115" s="89">
        <v>1037</v>
      </c>
      <c r="C115" s="85" t="s">
        <v>176</v>
      </c>
      <c r="D115" s="58"/>
      <c r="E115" s="199"/>
      <c r="F115" s="120">
        <v>0</v>
      </c>
      <c r="G115" s="119" t="e">
        <f t="shared" si="9"/>
        <v>#DIV/0!</v>
      </c>
    </row>
    <row r="116" spans="1:7" s="56" customFormat="1" ht="15" hidden="1" x14ac:dyDescent="0.2">
      <c r="A116" s="85"/>
      <c r="B116" s="89">
        <v>1039</v>
      </c>
      <c r="C116" s="85" t="s">
        <v>177</v>
      </c>
      <c r="D116" s="58"/>
      <c r="E116" s="199"/>
      <c r="F116" s="120">
        <v>0</v>
      </c>
      <c r="G116" s="119" t="e">
        <f t="shared" si="9"/>
        <v>#DIV/0!</v>
      </c>
    </row>
    <row r="117" spans="1:7" s="56" customFormat="1" ht="18" hidden="1" customHeight="1" x14ac:dyDescent="0.2">
      <c r="A117" s="65"/>
      <c r="B117" s="78">
        <v>1036</v>
      </c>
      <c r="C117" s="85" t="s">
        <v>175</v>
      </c>
      <c r="D117" s="58"/>
      <c r="E117" s="199"/>
      <c r="F117" s="120">
        <v>0</v>
      </c>
      <c r="G117" s="119" t="e">
        <f t="shared" si="9"/>
        <v>#DIV/0!</v>
      </c>
    </row>
    <row r="118" spans="1:7" s="56" customFormat="1" ht="18" hidden="1" customHeight="1" x14ac:dyDescent="0.2">
      <c r="A118" s="65"/>
      <c r="B118" s="78">
        <v>1037</v>
      </c>
      <c r="C118" s="85" t="s">
        <v>311</v>
      </c>
      <c r="D118" s="58"/>
      <c r="E118" s="199"/>
      <c r="F118" s="130">
        <v>0</v>
      </c>
      <c r="G118" s="119" t="e">
        <f t="shared" si="9"/>
        <v>#DIV/0!</v>
      </c>
    </row>
    <row r="119" spans="1:7" s="56" customFormat="1" ht="15" x14ac:dyDescent="0.2">
      <c r="A119" s="85"/>
      <c r="B119" s="89">
        <v>1070</v>
      </c>
      <c r="C119" s="85" t="s">
        <v>178</v>
      </c>
      <c r="D119" s="58">
        <v>7</v>
      </c>
      <c r="E119" s="199">
        <v>7</v>
      </c>
      <c r="F119" s="120">
        <v>0</v>
      </c>
      <c r="G119" s="119">
        <f t="shared" si="9"/>
        <v>0</v>
      </c>
    </row>
    <row r="120" spans="1:7" s="56" customFormat="1" ht="15" hidden="1" x14ac:dyDescent="0.2">
      <c r="A120" s="85"/>
      <c r="B120" s="89">
        <v>2331</v>
      </c>
      <c r="C120" s="85" t="s">
        <v>179</v>
      </c>
      <c r="D120" s="58"/>
      <c r="E120" s="199"/>
      <c r="F120" s="120">
        <v>0</v>
      </c>
      <c r="G120" s="119" t="e">
        <f t="shared" si="9"/>
        <v>#DIV/0!</v>
      </c>
    </row>
    <row r="121" spans="1:7" s="56" customFormat="1" ht="15" customHeight="1" x14ac:dyDescent="0.2">
      <c r="A121" s="85"/>
      <c r="B121" s="62">
        <v>2169</v>
      </c>
      <c r="C121" s="65" t="s">
        <v>190</v>
      </c>
      <c r="D121" s="58">
        <v>300</v>
      </c>
      <c r="E121" s="199">
        <v>300</v>
      </c>
      <c r="F121" s="120">
        <v>0</v>
      </c>
      <c r="G121" s="119">
        <f t="shared" si="9"/>
        <v>0</v>
      </c>
    </row>
    <row r="122" spans="1:7" s="56" customFormat="1" ht="15" customHeight="1" x14ac:dyDescent="0.2">
      <c r="A122" s="65"/>
      <c r="B122" s="62">
        <v>3322</v>
      </c>
      <c r="C122" s="65" t="s">
        <v>285</v>
      </c>
      <c r="D122" s="58">
        <v>30</v>
      </c>
      <c r="E122" s="199">
        <v>30</v>
      </c>
      <c r="F122" s="120">
        <v>0</v>
      </c>
      <c r="G122" s="119">
        <f t="shared" si="9"/>
        <v>0</v>
      </c>
    </row>
    <row r="123" spans="1:7" s="56" customFormat="1" ht="15" customHeight="1" x14ac:dyDescent="0.2">
      <c r="A123" s="85"/>
      <c r="B123" s="78">
        <v>3635</v>
      </c>
      <c r="C123" s="80" t="s">
        <v>118</v>
      </c>
      <c r="D123" s="58">
        <v>550</v>
      </c>
      <c r="E123" s="199">
        <v>550</v>
      </c>
      <c r="F123" s="120">
        <v>0</v>
      </c>
      <c r="G123" s="119">
        <f t="shared" si="9"/>
        <v>0</v>
      </c>
    </row>
    <row r="124" spans="1:7" s="56" customFormat="1" ht="15" hidden="1" customHeight="1" x14ac:dyDescent="0.2">
      <c r="A124" s="85"/>
      <c r="B124" s="89">
        <v>3716</v>
      </c>
      <c r="C124" s="85" t="s">
        <v>340</v>
      </c>
      <c r="D124" s="204">
        <v>0</v>
      </c>
      <c r="E124" s="199">
        <v>0</v>
      </c>
      <c r="F124" s="120">
        <v>0</v>
      </c>
      <c r="G124" s="119" t="e">
        <f t="shared" si="9"/>
        <v>#DIV/0!</v>
      </c>
    </row>
    <row r="125" spans="1:7" s="56" customFormat="1" ht="15" customHeight="1" x14ac:dyDescent="0.2">
      <c r="A125" s="85"/>
      <c r="B125" s="89">
        <v>3739</v>
      </c>
      <c r="C125" s="85" t="s">
        <v>180</v>
      </c>
      <c r="D125" s="58">
        <v>50</v>
      </c>
      <c r="E125" s="199">
        <v>50</v>
      </c>
      <c r="F125" s="130">
        <v>0</v>
      </c>
      <c r="G125" s="119">
        <f t="shared" si="9"/>
        <v>0</v>
      </c>
    </row>
    <row r="126" spans="1:7" s="56" customFormat="1" ht="15" customHeight="1" x14ac:dyDescent="0.2">
      <c r="A126" s="65"/>
      <c r="B126" s="78">
        <v>3749</v>
      </c>
      <c r="C126" s="65" t="s">
        <v>181</v>
      </c>
      <c r="D126" s="58">
        <v>70</v>
      </c>
      <c r="E126" s="199">
        <v>70</v>
      </c>
      <c r="F126" s="120">
        <v>0</v>
      </c>
      <c r="G126" s="119">
        <f t="shared" si="9"/>
        <v>0</v>
      </c>
    </row>
    <row r="127" spans="1:7" s="56" customFormat="1" ht="15" hidden="1" x14ac:dyDescent="0.2">
      <c r="A127" s="65"/>
      <c r="B127" s="78">
        <v>5272</v>
      </c>
      <c r="C127" s="65" t="s">
        <v>182</v>
      </c>
      <c r="D127" s="58"/>
      <c r="E127" s="199"/>
      <c r="F127" s="120">
        <v>0</v>
      </c>
      <c r="G127" s="119" t="e">
        <f t="shared" si="9"/>
        <v>#DIV/0!</v>
      </c>
    </row>
    <row r="128" spans="1:7" s="56" customFormat="1" ht="15.75" thickBot="1" x14ac:dyDescent="0.25">
      <c r="A128" s="85"/>
      <c r="B128" s="89">
        <v>6171</v>
      </c>
      <c r="C128" s="85" t="s">
        <v>183</v>
      </c>
      <c r="D128" s="59">
        <v>10</v>
      </c>
      <c r="E128" s="201">
        <v>10</v>
      </c>
      <c r="F128" s="130">
        <v>0</v>
      </c>
      <c r="G128" s="131">
        <f t="shared" si="9"/>
        <v>0</v>
      </c>
    </row>
    <row r="129" spans="1:7" s="56" customFormat="1" ht="18.75" customHeight="1" thickTop="1" thickBot="1" x14ac:dyDescent="0.3">
      <c r="A129" s="86"/>
      <c r="B129" s="87"/>
      <c r="C129" s="97" t="s">
        <v>379</v>
      </c>
      <c r="D129" s="95">
        <f t="shared" ref="D129:E129" si="10">SUM(D112:D128)</f>
        <v>1617</v>
      </c>
      <c r="E129" s="202">
        <f t="shared" si="10"/>
        <v>1617</v>
      </c>
      <c r="F129" s="226">
        <f t="shared" ref="F129" si="11">SUM(F112:F128)</f>
        <v>113.3</v>
      </c>
      <c r="G129" s="129">
        <f t="shared" si="9"/>
        <v>7.0068027210884356</v>
      </c>
    </row>
    <row r="130" spans="1:7" s="56" customFormat="1" ht="15.75" customHeight="1" thickBot="1" x14ac:dyDescent="0.3">
      <c r="A130" s="74"/>
      <c r="B130" s="75"/>
      <c r="C130" s="102"/>
      <c r="D130" s="103"/>
      <c r="E130" s="103"/>
    </row>
    <row r="131" spans="1:7" s="56" customFormat="1" ht="10.5" hidden="1" customHeight="1" thickBot="1" x14ac:dyDescent="0.3">
      <c r="A131" s="74"/>
      <c r="B131" s="75"/>
      <c r="C131" s="102"/>
      <c r="D131" s="103"/>
      <c r="E131" s="103"/>
    </row>
    <row r="132" spans="1:7" s="56" customFormat="1" ht="12.75" hidden="1" customHeight="1" thickBot="1" x14ac:dyDescent="0.25">
      <c r="A132" s="74"/>
      <c r="B132" s="75"/>
      <c r="C132" s="74"/>
      <c r="D132" s="61"/>
      <c r="E132" s="61"/>
    </row>
    <row r="133" spans="1:7" s="74" customFormat="1" ht="15.75" hidden="1" customHeight="1" x14ac:dyDescent="0.2">
      <c r="B133" s="75"/>
      <c r="D133" s="61"/>
      <c r="E133" s="61"/>
      <c r="F133" s="56"/>
      <c r="G133" s="56"/>
    </row>
    <row r="134" spans="1:7" s="56" customFormat="1" ht="15.75" x14ac:dyDescent="0.25">
      <c r="A134" s="114" t="s">
        <v>15</v>
      </c>
      <c r="B134" s="115" t="s">
        <v>14</v>
      </c>
      <c r="C134" s="114" t="s">
        <v>12</v>
      </c>
      <c r="D134" s="262" t="s">
        <v>11</v>
      </c>
      <c r="E134" s="262" t="s">
        <v>11</v>
      </c>
      <c r="F134" s="22" t="s">
        <v>0</v>
      </c>
      <c r="G134" s="121" t="s">
        <v>386</v>
      </c>
    </row>
    <row r="135" spans="1:7" s="56" customFormat="1" ht="15.75" customHeight="1" thickBot="1" x14ac:dyDescent="0.3">
      <c r="A135" s="116"/>
      <c r="B135" s="117"/>
      <c r="C135" s="118"/>
      <c r="D135" s="263" t="s">
        <v>10</v>
      </c>
      <c r="E135" s="263" t="s">
        <v>9</v>
      </c>
      <c r="F135" s="122" t="s">
        <v>388</v>
      </c>
      <c r="G135" s="123" t="s">
        <v>387</v>
      </c>
    </row>
    <row r="136" spans="1:7" s="56" customFormat="1" ht="16.5" thickTop="1" x14ac:dyDescent="0.25">
      <c r="A136" s="63">
        <v>110</v>
      </c>
      <c r="B136" s="63"/>
      <c r="C136" s="100" t="s">
        <v>47</v>
      </c>
      <c r="D136" s="57"/>
      <c r="E136" s="213"/>
      <c r="F136" s="144"/>
      <c r="G136" s="142"/>
    </row>
    <row r="137" spans="1:7" s="56" customFormat="1" ht="15.75" x14ac:dyDescent="0.25">
      <c r="A137" s="63"/>
      <c r="B137" s="77"/>
      <c r="C137" s="100"/>
      <c r="D137" s="57"/>
      <c r="E137" s="213"/>
      <c r="F137" s="145"/>
      <c r="G137" s="65"/>
    </row>
    <row r="138" spans="1:7" s="56" customFormat="1" ht="15" x14ac:dyDescent="0.2">
      <c r="A138" s="63"/>
      <c r="B138" s="78">
        <v>2143</v>
      </c>
      <c r="C138" s="65" t="s">
        <v>351</v>
      </c>
      <c r="D138" s="58">
        <v>590</v>
      </c>
      <c r="E138" s="199">
        <v>578</v>
      </c>
      <c r="F138" s="120">
        <v>496</v>
      </c>
      <c r="G138" s="119">
        <f t="shared" ref="G138:G168" si="12">(F138/E138)*100</f>
        <v>85.813148788927336</v>
      </c>
    </row>
    <row r="139" spans="1:7" s="56" customFormat="1" ht="15" x14ac:dyDescent="0.2">
      <c r="A139" s="63"/>
      <c r="B139" s="78">
        <v>3111</v>
      </c>
      <c r="C139" s="65" t="s">
        <v>144</v>
      </c>
      <c r="D139" s="58">
        <v>8860</v>
      </c>
      <c r="E139" s="199">
        <v>9232.2999999999993</v>
      </c>
      <c r="F139" s="120">
        <v>2305.1</v>
      </c>
      <c r="G139" s="119">
        <f t="shared" si="12"/>
        <v>24.967776177117294</v>
      </c>
    </row>
    <row r="140" spans="1:7" s="56" customFormat="1" ht="15" x14ac:dyDescent="0.2">
      <c r="A140" s="63"/>
      <c r="B140" s="78">
        <v>3113</v>
      </c>
      <c r="C140" s="65" t="s">
        <v>145</v>
      </c>
      <c r="D140" s="58">
        <v>30060</v>
      </c>
      <c r="E140" s="199">
        <v>30122</v>
      </c>
      <c r="F140" s="120">
        <v>7475</v>
      </c>
      <c r="G140" s="119">
        <f t="shared" si="12"/>
        <v>24.815749286235974</v>
      </c>
    </row>
    <row r="141" spans="1:7" s="56" customFormat="1" ht="15" x14ac:dyDescent="0.2">
      <c r="A141" s="63"/>
      <c r="B141" s="78">
        <v>3231</v>
      </c>
      <c r="C141" s="65" t="s">
        <v>146</v>
      </c>
      <c r="D141" s="58">
        <v>600</v>
      </c>
      <c r="E141" s="199">
        <v>600</v>
      </c>
      <c r="F141" s="120">
        <v>150</v>
      </c>
      <c r="G141" s="119">
        <f t="shared" si="12"/>
        <v>25</v>
      </c>
    </row>
    <row r="142" spans="1:7" s="56" customFormat="1" ht="15" x14ac:dyDescent="0.2">
      <c r="A142" s="63"/>
      <c r="B142" s="78">
        <v>3313</v>
      </c>
      <c r="C142" s="65" t="s">
        <v>147</v>
      </c>
      <c r="D142" s="58">
        <v>1200</v>
      </c>
      <c r="E142" s="199">
        <v>1200</v>
      </c>
      <c r="F142" s="120">
        <v>0</v>
      </c>
      <c r="G142" s="119">
        <f t="shared" si="12"/>
        <v>0</v>
      </c>
    </row>
    <row r="143" spans="1:7" s="56" customFormat="1" ht="15" x14ac:dyDescent="0.2">
      <c r="A143" s="63"/>
      <c r="B143" s="78">
        <v>3314</v>
      </c>
      <c r="C143" s="65" t="s">
        <v>148</v>
      </c>
      <c r="D143" s="58">
        <v>11339</v>
      </c>
      <c r="E143" s="199">
        <v>11339</v>
      </c>
      <c r="F143" s="120">
        <v>2850</v>
      </c>
      <c r="G143" s="119">
        <f t="shared" si="12"/>
        <v>25.13449157774054</v>
      </c>
    </row>
    <row r="144" spans="1:7" s="56" customFormat="1" ht="15" x14ac:dyDescent="0.2">
      <c r="A144" s="63"/>
      <c r="B144" s="78">
        <v>3315</v>
      </c>
      <c r="C144" s="65" t="s">
        <v>149</v>
      </c>
      <c r="D144" s="58">
        <v>16811</v>
      </c>
      <c r="E144" s="199">
        <v>16811</v>
      </c>
      <c r="F144" s="130">
        <v>4454.8</v>
      </c>
      <c r="G144" s="119">
        <f t="shared" si="12"/>
        <v>26.499315924097317</v>
      </c>
    </row>
    <row r="145" spans="1:7" s="56" customFormat="1" ht="15" x14ac:dyDescent="0.2">
      <c r="A145" s="63"/>
      <c r="B145" s="78">
        <v>3319</v>
      </c>
      <c r="C145" s="65" t="s">
        <v>150</v>
      </c>
      <c r="D145" s="58">
        <v>770</v>
      </c>
      <c r="E145" s="199">
        <v>770</v>
      </c>
      <c r="F145" s="120">
        <v>125.6</v>
      </c>
      <c r="G145" s="119">
        <f t="shared" si="12"/>
        <v>16.311688311688311</v>
      </c>
    </row>
    <row r="146" spans="1:7" s="56" customFormat="1" ht="15" x14ac:dyDescent="0.2">
      <c r="A146" s="63"/>
      <c r="B146" s="78">
        <v>3322</v>
      </c>
      <c r="C146" s="65" t="s">
        <v>151</v>
      </c>
      <c r="D146" s="58">
        <v>20</v>
      </c>
      <c r="E146" s="199">
        <v>20</v>
      </c>
      <c r="F146" s="120">
        <v>0</v>
      </c>
      <c r="G146" s="119">
        <f t="shared" si="12"/>
        <v>0</v>
      </c>
    </row>
    <row r="147" spans="1:7" s="56" customFormat="1" ht="15" x14ac:dyDescent="0.2">
      <c r="A147" s="63"/>
      <c r="B147" s="78">
        <v>3326</v>
      </c>
      <c r="C147" s="65" t="s">
        <v>152</v>
      </c>
      <c r="D147" s="58">
        <v>20</v>
      </c>
      <c r="E147" s="199">
        <v>20</v>
      </c>
      <c r="F147" s="120">
        <v>0</v>
      </c>
      <c r="G147" s="119">
        <f t="shared" si="12"/>
        <v>0</v>
      </c>
    </row>
    <row r="148" spans="1:7" s="56" customFormat="1" ht="15" x14ac:dyDescent="0.2">
      <c r="A148" s="63"/>
      <c r="B148" s="78">
        <v>3330</v>
      </c>
      <c r="C148" s="65" t="s">
        <v>153</v>
      </c>
      <c r="D148" s="58">
        <v>50</v>
      </c>
      <c r="E148" s="199">
        <v>45</v>
      </c>
      <c r="F148" s="120">
        <v>0</v>
      </c>
      <c r="G148" s="119">
        <f t="shared" si="12"/>
        <v>0</v>
      </c>
    </row>
    <row r="149" spans="1:7" s="56" customFormat="1" ht="15" x14ac:dyDescent="0.2">
      <c r="A149" s="63"/>
      <c r="B149" s="78">
        <v>3392</v>
      </c>
      <c r="C149" s="65" t="s">
        <v>154</v>
      </c>
      <c r="D149" s="58">
        <v>900</v>
      </c>
      <c r="E149" s="199">
        <v>900</v>
      </c>
      <c r="F149" s="120">
        <v>200</v>
      </c>
      <c r="G149" s="119">
        <f t="shared" si="12"/>
        <v>22.222222222222221</v>
      </c>
    </row>
    <row r="150" spans="1:7" s="56" customFormat="1" ht="15" x14ac:dyDescent="0.2">
      <c r="A150" s="63"/>
      <c r="B150" s="78">
        <v>3412</v>
      </c>
      <c r="C150" s="65" t="s">
        <v>284</v>
      </c>
      <c r="D150" s="58">
        <v>18850</v>
      </c>
      <c r="E150" s="199">
        <v>18990</v>
      </c>
      <c r="F150" s="120">
        <v>4110</v>
      </c>
      <c r="G150" s="119">
        <f t="shared" si="12"/>
        <v>21.642969984202214</v>
      </c>
    </row>
    <row r="151" spans="1:7" s="56" customFormat="1" ht="15" x14ac:dyDescent="0.2">
      <c r="A151" s="63"/>
      <c r="B151" s="78">
        <v>3412</v>
      </c>
      <c r="C151" s="65" t="s">
        <v>280</v>
      </c>
      <c r="D151" s="58">
        <v>140</v>
      </c>
      <c r="E151" s="199">
        <v>140</v>
      </c>
      <c r="F151" s="130">
        <v>21.9</v>
      </c>
      <c r="G151" s="119">
        <f t="shared" si="12"/>
        <v>15.642857142857142</v>
      </c>
    </row>
    <row r="152" spans="1:7" s="56" customFormat="1" ht="15" x14ac:dyDescent="0.2">
      <c r="A152" s="63"/>
      <c r="B152" s="78">
        <v>3419</v>
      </c>
      <c r="C152" s="65" t="s">
        <v>275</v>
      </c>
      <c r="D152" s="58">
        <v>1220</v>
      </c>
      <c r="E152" s="199">
        <v>1220</v>
      </c>
      <c r="F152" s="120">
        <v>0</v>
      </c>
      <c r="G152" s="119">
        <f t="shared" si="12"/>
        <v>0</v>
      </c>
    </row>
    <row r="153" spans="1:7" s="56" customFormat="1" ht="15" x14ac:dyDescent="0.2">
      <c r="A153" s="63"/>
      <c r="B153" s="78">
        <v>3421</v>
      </c>
      <c r="C153" s="65" t="s">
        <v>274</v>
      </c>
      <c r="D153" s="58">
        <v>11200</v>
      </c>
      <c r="E153" s="199">
        <v>11450</v>
      </c>
      <c r="F153" s="120">
        <v>0</v>
      </c>
      <c r="G153" s="119">
        <f t="shared" si="12"/>
        <v>0</v>
      </c>
    </row>
    <row r="154" spans="1:7" s="56" customFormat="1" ht="15" x14ac:dyDescent="0.2">
      <c r="A154" s="63"/>
      <c r="B154" s="78">
        <v>3429</v>
      </c>
      <c r="C154" s="65" t="s">
        <v>155</v>
      </c>
      <c r="D154" s="58">
        <v>1700</v>
      </c>
      <c r="E154" s="199">
        <v>1455</v>
      </c>
      <c r="F154" s="120">
        <v>0</v>
      </c>
      <c r="G154" s="119">
        <f t="shared" si="12"/>
        <v>0</v>
      </c>
    </row>
    <row r="155" spans="1:7" s="56" customFormat="1" ht="15" x14ac:dyDescent="0.2">
      <c r="A155" s="63"/>
      <c r="B155" s="78">
        <v>3639</v>
      </c>
      <c r="C155" s="65" t="s">
        <v>276</v>
      </c>
      <c r="D155" s="58">
        <v>8920</v>
      </c>
      <c r="E155" s="199">
        <v>8920</v>
      </c>
      <c r="F155" s="120">
        <v>2230</v>
      </c>
      <c r="G155" s="119">
        <f t="shared" si="12"/>
        <v>25</v>
      </c>
    </row>
    <row r="156" spans="1:7" s="56" customFormat="1" ht="15" x14ac:dyDescent="0.2">
      <c r="A156" s="63"/>
      <c r="B156" s="89">
        <v>4351</v>
      </c>
      <c r="C156" s="85" t="s">
        <v>165</v>
      </c>
      <c r="D156" s="58">
        <v>1247</v>
      </c>
      <c r="E156" s="199">
        <v>1247</v>
      </c>
      <c r="F156" s="120">
        <v>0</v>
      </c>
      <c r="G156" s="119">
        <f t="shared" si="12"/>
        <v>0</v>
      </c>
    </row>
    <row r="157" spans="1:7" s="56" customFormat="1" ht="15" x14ac:dyDescent="0.2">
      <c r="A157" s="63"/>
      <c r="B157" s="89">
        <v>4356</v>
      </c>
      <c r="C157" s="85" t="s">
        <v>278</v>
      </c>
      <c r="D157" s="58">
        <v>706</v>
      </c>
      <c r="E157" s="199">
        <v>1900.7</v>
      </c>
      <c r="F157" s="120">
        <v>31.3</v>
      </c>
      <c r="G157" s="119">
        <f t="shared" si="12"/>
        <v>1.6467617193665491</v>
      </c>
    </row>
    <row r="158" spans="1:7" s="56" customFormat="1" ht="15" x14ac:dyDescent="0.2">
      <c r="A158" s="63"/>
      <c r="B158" s="89">
        <v>4357</v>
      </c>
      <c r="C158" s="85" t="s">
        <v>279</v>
      </c>
      <c r="D158" s="58">
        <v>13974</v>
      </c>
      <c r="E158" s="199">
        <v>49754.3</v>
      </c>
      <c r="F158" s="120">
        <v>7170.1</v>
      </c>
      <c r="G158" s="119">
        <f t="shared" si="12"/>
        <v>14.411015731303625</v>
      </c>
    </row>
    <row r="159" spans="1:7" s="56" customFormat="1" ht="15" x14ac:dyDescent="0.2">
      <c r="A159" s="63"/>
      <c r="B159" s="89">
        <v>4359</v>
      </c>
      <c r="C159" s="85" t="s">
        <v>281</v>
      </c>
      <c r="D159" s="58">
        <v>2175</v>
      </c>
      <c r="E159" s="199">
        <v>3526.6</v>
      </c>
      <c r="F159" s="120">
        <v>34.6</v>
      </c>
      <c r="G159" s="119">
        <f t="shared" si="12"/>
        <v>0.98111495491408163</v>
      </c>
    </row>
    <row r="160" spans="1:7" s="56" customFormat="1" ht="15" customHeight="1" x14ac:dyDescent="0.2">
      <c r="A160" s="65"/>
      <c r="B160" s="78">
        <v>6171</v>
      </c>
      <c r="C160" s="65" t="s">
        <v>288</v>
      </c>
      <c r="D160" s="58">
        <v>615</v>
      </c>
      <c r="E160" s="199">
        <v>615</v>
      </c>
      <c r="F160" s="120">
        <v>39.6</v>
      </c>
      <c r="G160" s="119">
        <f t="shared" si="12"/>
        <v>6.4390243902439028</v>
      </c>
    </row>
    <row r="161" spans="1:7" s="56" customFormat="1" ht="15" customHeight="1" x14ac:dyDescent="0.2">
      <c r="A161" s="65"/>
      <c r="B161" s="78">
        <v>6223</v>
      </c>
      <c r="C161" s="65" t="s">
        <v>171</v>
      </c>
      <c r="D161" s="58">
        <v>30</v>
      </c>
      <c r="E161" s="199">
        <v>30</v>
      </c>
      <c r="F161" s="120">
        <v>0</v>
      </c>
      <c r="G161" s="119">
        <f t="shared" si="12"/>
        <v>0</v>
      </c>
    </row>
    <row r="162" spans="1:7" s="56" customFormat="1" ht="15" customHeight="1" x14ac:dyDescent="0.2">
      <c r="A162" s="65"/>
      <c r="B162" s="62">
        <v>6310</v>
      </c>
      <c r="C162" s="65" t="s">
        <v>192</v>
      </c>
      <c r="D162" s="57">
        <v>2327</v>
      </c>
      <c r="E162" s="213">
        <v>2327</v>
      </c>
      <c r="F162" s="120">
        <v>594.20000000000005</v>
      </c>
      <c r="G162" s="119">
        <f t="shared" si="12"/>
        <v>25.535023635582299</v>
      </c>
    </row>
    <row r="163" spans="1:7" s="56" customFormat="1" ht="15" x14ac:dyDescent="0.2">
      <c r="A163" s="65"/>
      <c r="B163" s="62">
        <v>6399</v>
      </c>
      <c r="C163" s="65" t="s">
        <v>193</v>
      </c>
      <c r="D163" s="57">
        <v>17511</v>
      </c>
      <c r="E163" s="213">
        <v>21703</v>
      </c>
      <c r="F163" s="120">
        <v>1363.7</v>
      </c>
      <c r="G163" s="119">
        <f t="shared" si="12"/>
        <v>6.2834631156982903</v>
      </c>
    </row>
    <row r="164" spans="1:7" s="56" customFormat="1" ht="15" x14ac:dyDescent="0.2">
      <c r="A164" s="65"/>
      <c r="B164" s="62">
        <v>6409</v>
      </c>
      <c r="C164" s="65" t="s">
        <v>435</v>
      </c>
      <c r="D164" s="57">
        <v>0</v>
      </c>
      <c r="E164" s="213">
        <v>0</v>
      </c>
      <c r="F164" s="120">
        <v>29.8</v>
      </c>
      <c r="G164" s="119" t="e">
        <f t="shared" si="12"/>
        <v>#DIV/0!</v>
      </c>
    </row>
    <row r="165" spans="1:7" s="56" customFormat="1" ht="18" hidden="1" customHeight="1" x14ac:dyDescent="0.2">
      <c r="A165" s="65"/>
      <c r="B165" s="62">
        <v>6402</v>
      </c>
      <c r="C165" s="65" t="s">
        <v>194</v>
      </c>
      <c r="D165" s="57"/>
      <c r="E165" s="213"/>
      <c r="F165" s="120">
        <v>0</v>
      </c>
      <c r="G165" s="119" t="e">
        <f t="shared" si="12"/>
        <v>#DIV/0!</v>
      </c>
    </row>
    <row r="166" spans="1:7" s="56" customFormat="1" ht="17.25" hidden="1" customHeight="1" x14ac:dyDescent="0.2">
      <c r="A166" s="65"/>
      <c r="B166" s="62">
        <v>6409</v>
      </c>
      <c r="C166" s="65" t="s">
        <v>195</v>
      </c>
      <c r="D166" s="57">
        <v>0</v>
      </c>
      <c r="E166" s="213">
        <v>0</v>
      </c>
      <c r="F166" s="120">
        <v>0</v>
      </c>
      <c r="G166" s="119" t="e">
        <f t="shared" si="12"/>
        <v>#DIV/0!</v>
      </c>
    </row>
    <row r="167" spans="1:7" s="56" customFormat="1" ht="15.75" customHeight="1" thickBot="1" x14ac:dyDescent="0.25">
      <c r="A167" s="149"/>
      <c r="B167" s="150">
        <v>6409</v>
      </c>
      <c r="C167" s="149" t="s">
        <v>425</v>
      </c>
      <c r="D167" s="151">
        <v>19099</v>
      </c>
      <c r="E167" s="200">
        <v>18899</v>
      </c>
      <c r="F167" s="130">
        <v>0</v>
      </c>
      <c r="G167" s="131">
        <f t="shared" si="12"/>
        <v>0</v>
      </c>
    </row>
    <row r="168" spans="1:7" s="56" customFormat="1" ht="18.75" customHeight="1" thickTop="1" thickBot="1" x14ac:dyDescent="0.3">
      <c r="A168" s="86"/>
      <c r="B168" s="87"/>
      <c r="C168" s="97" t="s">
        <v>196</v>
      </c>
      <c r="D168" s="95">
        <f t="shared" ref="D168:E168" si="13">SUM(D138:D167)</f>
        <v>170934</v>
      </c>
      <c r="E168" s="202">
        <f t="shared" si="13"/>
        <v>213814.9</v>
      </c>
      <c r="F168" s="226">
        <f t="shared" ref="F168" si="14">SUM(F138:F167)</f>
        <v>33681.700000000004</v>
      </c>
      <c r="G168" s="129">
        <f t="shared" si="12"/>
        <v>15.752737531388133</v>
      </c>
    </row>
    <row r="169" spans="1:7" s="56" customFormat="1" ht="17.25" customHeight="1" thickBot="1" x14ac:dyDescent="0.25">
      <c r="A169" s="74"/>
      <c r="B169" s="75"/>
      <c r="C169" s="74"/>
      <c r="D169" s="61"/>
      <c r="E169" s="61"/>
    </row>
    <row r="170" spans="1:7" s="56" customFormat="1" ht="13.5" hidden="1" customHeight="1" x14ac:dyDescent="0.2">
      <c r="A170" s="74"/>
      <c r="B170" s="75"/>
      <c r="C170" s="74"/>
      <c r="D170" s="61"/>
      <c r="E170" s="61"/>
    </row>
    <row r="171" spans="1:7" s="56" customFormat="1" ht="13.5" hidden="1" customHeight="1" x14ac:dyDescent="0.2">
      <c r="A171" s="74"/>
      <c r="B171" s="75"/>
      <c r="C171" s="74"/>
      <c r="D171" s="61"/>
      <c r="E171" s="61"/>
    </row>
    <row r="172" spans="1:7" s="56" customFormat="1" ht="13.5" hidden="1" customHeight="1" x14ac:dyDescent="0.2">
      <c r="A172" s="74"/>
      <c r="B172" s="75"/>
      <c r="C172" s="74"/>
      <c r="D172" s="61"/>
      <c r="E172" s="61"/>
    </row>
    <row r="173" spans="1:7" s="56" customFormat="1" ht="13.5" hidden="1" customHeight="1" x14ac:dyDescent="0.2">
      <c r="A173" s="74"/>
      <c r="B173" s="75"/>
      <c r="C173" s="74"/>
      <c r="D173" s="61"/>
      <c r="E173" s="61"/>
    </row>
    <row r="174" spans="1:7" s="56" customFormat="1" ht="13.5" hidden="1" customHeight="1" x14ac:dyDescent="0.2">
      <c r="A174" s="74"/>
      <c r="B174" s="75"/>
      <c r="C174" s="74"/>
      <c r="D174" s="61"/>
      <c r="E174" s="61"/>
    </row>
    <row r="175" spans="1:7" s="56" customFormat="1" ht="6" hidden="1" customHeight="1" thickBot="1" x14ac:dyDescent="0.25">
      <c r="A175" s="74"/>
      <c r="B175" s="75"/>
      <c r="C175" s="74"/>
      <c r="D175" s="61"/>
      <c r="E175" s="61"/>
    </row>
    <row r="176" spans="1:7" s="56" customFormat="1" ht="2.25" hidden="1" customHeight="1" thickBot="1" x14ac:dyDescent="0.25">
      <c r="A176" s="74"/>
      <c r="B176" s="75"/>
      <c r="C176" s="74"/>
      <c r="D176" s="61"/>
      <c r="E176" s="61"/>
    </row>
    <row r="177" spans="1:7" s="56" customFormat="1" ht="15.75" x14ac:dyDescent="0.25">
      <c r="A177" s="114" t="s">
        <v>15</v>
      </c>
      <c r="B177" s="115" t="s">
        <v>14</v>
      </c>
      <c r="C177" s="114" t="s">
        <v>12</v>
      </c>
      <c r="D177" s="262" t="s">
        <v>11</v>
      </c>
      <c r="E177" s="262" t="s">
        <v>11</v>
      </c>
      <c r="F177" s="22" t="s">
        <v>0</v>
      </c>
      <c r="G177" s="121" t="s">
        <v>386</v>
      </c>
    </row>
    <row r="178" spans="1:7" s="56" customFormat="1" ht="15.75" customHeight="1" thickBot="1" x14ac:dyDescent="0.3">
      <c r="A178" s="116"/>
      <c r="B178" s="117"/>
      <c r="C178" s="118"/>
      <c r="D178" s="263" t="s">
        <v>10</v>
      </c>
      <c r="E178" s="263" t="s">
        <v>9</v>
      </c>
      <c r="F178" s="122" t="s">
        <v>388</v>
      </c>
      <c r="G178" s="123" t="s">
        <v>387</v>
      </c>
    </row>
    <row r="179" spans="1:7" s="56" customFormat="1" ht="16.5" thickTop="1" x14ac:dyDescent="0.25">
      <c r="A179" s="63">
        <v>120</v>
      </c>
      <c r="B179" s="63"/>
      <c r="C179" s="94" t="s">
        <v>31</v>
      </c>
      <c r="D179" s="57"/>
      <c r="E179" s="213"/>
      <c r="F179" s="144"/>
      <c r="G179" s="142"/>
    </row>
    <row r="180" spans="1:7" s="56" customFormat="1" ht="15" customHeight="1" x14ac:dyDescent="0.2">
      <c r="A180" s="65"/>
      <c r="B180" s="62"/>
      <c r="C180" s="64"/>
      <c r="D180" s="58"/>
      <c r="E180" s="199"/>
      <c r="F180" s="145"/>
      <c r="G180" s="65"/>
    </row>
    <row r="181" spans="1:7" s="56" customFormat="1" ht="15" customHeight="1" x14ac:dyDescent="0.2">
      <c r="A181" s="65"/>
      <c r="B181" s="62">
        <v>1014</v>
      </c>
      <c r="C181" s="65" t="s">
        <v>289</v>
      </c>
      <c r="D181" s="59">
        <v>155</v>
      </c>
      <c r="E181" s="201">
        <v>155</v>
      </c>
      <c r="F181" s="120">
        <v>0</v>
      </c>
      <c r="G181" s="119">
        <f t="shared" ref="G181:G201" si="15">(F181/E181)*100</f>
        <v>0</v>
      </c>
    </row>
    <row r="182" spans="1:7" s="56" customFormat="1" ht="15" customHeight="1" x14ac:dyDescent="0.2">
      <c r="A182" s="65"/>
      <c r="B182" s="62">
        <v>2143</v>
      </c>
      <c r="C182" s="65" t="s">
        <v>97</v>
      </c>
      <c r="D182" s="59">
        <v>50</v>
      </c>
      <c r="E182" s="201">
        <v>50</v>
      </c>
      <c r="F182" s="120">
        <v>0</v>
      </c>
      <c r="G182" s="119">
        <f t="shared" si="15"/>
        <v>0</v>
      </c>
    </row>
    <row r="183" spans="1:7" s="56" customFormat="1" ht="15" customHeight="1" x14ac:dyDescent="0.2">
      <c r="A183" s="65"/>
      <c r="B183" s="62">
        <v>2212</v>
      </c>
      <c r="C183" s="65" t="s">
        <v>98</v>
      </c>
      <c r="D183" s="60">
        <v>12254</v>
      </c>
      <c r="E183" s="255">
        <v>12773.3</v>
      </c>
      <c r="F183" s="120">
        <v>61.6</v>
      </c>
      <c r="G183" s="119">
        <f t="shared" si="15"/>
        <v>0.48225595578276559</v>
      </c>
    </row>
    <row r="184" spans="1:7" s="56" customFormat="1" ht="15" customHeight="1" x14ac:dyDescent="0.2">
      <c r="A184" s="65"/>
      <c r="B184" s="62">
        <v>2219</v>
      </c>
      <c r="C184" s="65" t="s">
        <v>99</v>
      </c>
      <c r="D184" s="60">
        <v>24846</v>
      </c>
      <c r="E184" s="255">
        <v>24188.5</v>
      </c>
      <c r="F184" s="120">
        <v>1394.5</v>
      </c>
      <c r="G184" s="119">
        <f t="shared" si="15"/>
        <v>5.7651363251131738</v>
      </c>
    </row>
    <row r="185" spans="1:7" s="56" customFormat="1" ht="15" customHeight="1" x14ac:dyDescent="0.2">
      <c r="A185" s="65"/>
      <c r="B185" s="62">
        <v>2221</v>
      </c>
      <c r="C185" s="65" t="s">
        <v>100</v>
      </c>
      <c r="D185" s="59">
        <v>100</v>
      </c>
      <c r="E185" s="201">
        <v>157.6</v>
      </c>
      <c r="F185" s="120">
        <v>157.5</v>
      </c>
      <c r="G185" s="119">
        <f t="shared" si="15"/>
        <v>99.936548223350258</v>
      </c>
    </row>
    <row r="186" spans="1:7" s="56" customFormat="1" ht="15" customHeight="1" x14ac:dyDescent="0.2">
      <c r="A186" s="65"/>
      <c r="B186" s="62">
        <v>2310</v>
      </c>
      <c r="C186" s="65" t="s">
        <v>197</v>
      </c>
      <c r="D186" s="58">
        <v>20</v>
      </c>
      <c r="E186" s="199">
        <v>20</v>
      </c>
      <c r="F186" s="120">
        <v>0</v>
      </c>
      <c r="G186" s="119">
        <f t="shared" si="15"/>
        <v>0</v>
      </c>
    </row>
    <row r="187" spans="1:7" s="56" customFormat="1" ht="15" customHeight="1" x14ac:dyDescent="0.2">
      <c r="A187" s="65"/>
      <c r="B187" s="62">
        <v>2321</v>
      </c>
      <c r="C187" s="80" t="s">
        <v>374</v>
      </c>
      <c r="D187" s="58">
        <v>3500</v>
      </c>
      <c r="E187" s="199">
        <v>3500</v>
      </c>
      <c r="F187" s="130">
        <v>0</v>
      </c>
      <c r="G187" s="119">
        <f t="shared" si="15"/>
        <v>0</v>
      </c>
    </row>
    <row r="188" spans="1:7" s="56" customFormat="1" ht="15" hidden="1" customHeight="1" x14ac:dyDescent="0.2">
      <c r="A188" s="65"/>
      <c r="B188" s="62">
        <v>2333</v>
      </c>
      <c r="C188" s="65" t="s">
        <v>347</v>
      </c>
      <c r="D188" s="59">
        <v>0</v>
      </c>
      <c r="E188" s="201">
        <v>0</v>
      </c>
      <c r="F188" s="120">
        <v>0</v>
      </c>
      <c r="G188" s="119" t="e">
        <f t="shared" si="15"/>
        <v>#DIV/0!</v>
      </c>
    </row>
    <row r="189" spans="1:7" s="56" customFormat="1" ht="15" customHeight="1" x14ac:dyDescent="0.2">
      <c r="A189" s="65"/>
      <c r="B189" s="62">
        <v>3111</v>
      </c>
      <c r="C189" s="65" t="s">
        <v>348</v>
      </c>
      <c r="D189" s="59">
        <v>100</v>
      </c>
      <c r="E189" s="201">
        <v>100</v>
      </c>
      <c r="F189" s="120">
        <v>22</v>
      </c>
      <c r="G189" s="119">
        <f t="shared" si="15"/>
        <v>22</v>
      </c>
    </row>
    <row r="190" spans="1:7" s="56" customFormat="1" ht="15" customHeight="1" x14ac:dyDescent="0.2">
      <c r="A190" s="65"/>
      <c r="B190" s="62">
        <v>3113</v>
      </c>
      <c r="C190" s="65" t="s">
        <v>106</v>
      </c>
      <c r="D190" s="59">
        <v>100</v>
      </c>
      <c r="E190" s="201">
        <v>314</v>
      </c>
      <c r="F190" s="120">
        <v>264</v>
      </c>
      <c r="G190" s="119">
        <f t="shared" si="15"/>
        <v>84.076433121019107</v>
      </c>
    </row>
    <row r="191" spans="1:7" s="56" customFormat="1" ht="15" customHeight="1" x14ac:dyDescent="0.2">
      <c r="A191" s="65"/>
      <c r="B191" s="62">
        <v>3313</v>
      </c>
      <c r="C191" s="65" t="s">
        <v>290</v>
      </c>
      <c r="D191" s="59">
        <v>5125</v>
      </c>
      <c r="E191" s="201">
        <v>5125</v>
      </c>
      <c r="F191" s="120">
        <v>0</v>
      </c>
      <c r="G191" s="119">
        <f t="shared" si="15"/>
        <v>0</v>
      </c>
    </row>
    <row r="192" spans="1:7" s="56" customFormat="1" ht="15" customHeight="1" x14ac:dyDescent="0.2">
      <c r="A192" s="65"/>
      <c r="B192" s="62">
        <v>3322</v>
      </c>
      <c r="C192" s="65" t="s">
        <v>110</v>
      </c>
      <c r="D192" s="59">
        <v>13000</v>
      </c>
      <c r="E192" s="201">
        <v>13010</v>
      </c>
      <c r="F192" s="120">
        <v>10</v>
      </c>
      <c r="G192" s="119">
        <f t="shared" si="15"/>
        <v>7.6863950807071479E-2</v>
      </c>
    </row>
    <row r="193" spans="1:7" s="56" customFormat="1" ht="15" customHeight="1" x14ac:dyDescent="0.2">
      <c r="A193" s="85"/>
      <c r="B193" s="84">
        <v>3326</v>
      </c>
      <c r="C193" s="79" t="s">
        <v>111</v>
      </c>
      <c r="D193" s="58">
        <v>0</v>
      </c>
      <c r="E193" s="199">
        <v>90</v>
      </c>
      <c r="F193" s="130">
        <v>87.2</v>
      </c>
      <c r="G193" s="119">
        <f t="shared" si="15"/>
        <v>96.888888888888886</v>
      </c>
    </row>
    <row r="194" spans="1:7" s="56" customFormat="1" ht="15" customHeight="1" x14ac:dyDescent="0.2">
      <c r="A194" s="85"/>
      <c r="B194" s="84">
        <v>3392</v>
      </c>
      <c r="C194" s="85" t="s">
        <v>269</v>
      </c>
      <c r="D194" s="59">
        <v>0</v>
      </c>
      <c r="E194" s="201">
        <v>66.099999999999994</v>
      </c>
      <c r="F194" s="120">
        <v>61.3</v>
      </c>
      <c r="G194" s="119">
        <f t="shared" si="15"/>
        <v>92.738275340393344</v>
      </c>
    </row>
    <row r="195" spans="1:7" s="56" customFormat="1" ht="15" customHeight="1" x14ac:dyDescent="0.2">
      <c r="A195" s="85"/>
      <c r="B195" s="84">
        <v>3412</v>
      </c>
      <c r="C195" s="65" t="s">
        <v>112</v>
      </c>
      <c r="D195" s="59">
        <v>11</v>
      </c>
      <c r="E195" s="201">
        <v>1320.2</v>
      </c>
      <c r="F195" s="120">
        <v>1308.7</v>
      </c>
      <c r="G195" s="119">
        <f t="shared" si="15"/>
        <v>99.128919860627178</v>
      </c>
    </row>
    <row r="196" spans="1:7" s="56" customFormat="1" ht="15" customHeight="1" x14ac:dyDescent="0.2">
      <c r="A196" s="85"/>
      <c r="B196" s="78">
        <v>3421</v>
      </c>
      <c r="C196" s="80" t="s">
        <v>113</v>
      </c>
      <c r="D196" s="55">
        <v>45</v>
      </c>
      <c r="E196" s="252">
        <v>45</v>
      </c>
      <c r="F196" s="120">
        <v>0</v>
      </c>
      <c r="G196" s="119">
        <f t="shared" si="15"/>
        <v>0</v>
      </c>
    </row>
    <row r="197" spans="1:7" s="56" customFormat="1" ht="15" hidden="1" customHeight="1" x14ac:dyDescent="0.2">
      <c r="A197" s="85"/>
      <c r="B197" s="84">
        <v>6409</v>
      </c>
      <c r="C197" s="85" t="s">
        <v>204</v>
      </c>
      <c r="D197" s="59">
        <v>0</v>
      </c>
      <c r="E197" s="201">
        <v>0</v>
      </c>
      <c r="F197" s="120">
        <v>0</v>
      </c>
      <c r="G197" s="119" t="e">
        <f t="shared" si="15"/>
        <v>#DIV/0!</v>
      </c>
    </row>
    <row r="198" spans="1:7" s="56" customFormat="1" ht="15" hidden="1" customHeight="1" x14ac:dyDescent="0.2">
      <c r="A198" s="85"/>
      <c r="B198" s="84">
        <v>5599</v>
      </c>
      <c r="C198" s="85" t="s">
        <v>322</v>
      </c>
      <c r="D198" s="59">
        <v>0</v>
      </c>
      <c r="E198" s="201">
        <v>0</v>
      </c>
      <c r="F198" s="120">
        <v>0</v>
      </c>
      <c r="G198" s="119" t="e">
        <f t="shared" si="15"/>
        <v>#DIV/0!</v>
      </c>
    </row>
    <row r="199" spans="1:7" ht="15" hidden="1" customHeight="1" x14ac:dyDescent="0.2">
      <c r="A199" s="65"/>
      <c r="B199" s="78">
        <v>3599</v>
      </c>
      <c r="C199" s="79" t="s">
        <v>157</v>
      </c>
      <c r="D199" s="55">
        <v>0</v>
      </c>
      <c r="E199" s="252">
        <v>0</v>
      </c>
      <c r="F199" s="120">
        <v>0</v>
      </c>
      <c r="G199" s="119" t="e">
        <f t="shared" si="15"/>
        <v>#DIV/0!</v>
      </c>
    </row>
    <row r="200" spans="1:7" ht="15" customHeight="1" x14ac:dyDescent="0.2">
      <c r="A200" s="65"/>
      <c r="B200" s="78">
        <v>3612</v>
      </c>
      <c r="C200" s="79" t="s">
        <v>114</v>
      </c>
      <c r="D200" s="58">
        <v>6403</v>
      </c>
      <c r="E200" s="199">
        <v>7019.5</v>
      </c>
      <c r="F200" s="120">
        <v>1166.5</v>
      </c>
      <c r="G200" s="119">
        <f t="shared" si="15"/>
        <v>16.617992734525249</v>
      </c>
    </row>
    <row r="201" spans="1:7" ht="15" customHeight="1" x14ac:dyDescent="0.2">
      <c r="A201" s="65"/>
      <c r="B201" s="78">
        <v>3613</v>
      </c>
      <c r="C201" s="79" t="s">
        <v>198</v>
      </c>
      <c r="D201" s="58">
        <v>10200</v>
      </c>
      <c r="E201" s="199">
        <v>10459</v>
      </c>
      <c r="F201" s="120">
        <v>2454.3000000000002</v>
      </c>
      <c r="G201" s="119">
        <f t="shared" si="15"/>
        <v>23.465914523376998</v>
      </c>
    </row>
    <row r="202" spans="1:7" ht="15" hidden="1" customHeight="1" x14ac:dyDescent="0.2">
      <c r="A202" s="65"/>
      <c r="B202" s="78">
        <v>2229</v>
      </c>
      <c r="C202" s="79" t="s">
        <v>101</v>
      </c>
      <c r="D202" s="58"/>
      <c r="E202" s="199"/>
      <c r="F202" s="120">
        <v>0</v>
      </c>
      <c r="G202" s="119" t="e">
        <f>(#REF!/E202)*100</f>
        <v>#REF!</v>
      </c>
    </row>
    <row r="203" spans="1:7" ht="15" hidden="1" customHeight="1" x14ac:dyDescent="0.2">
      <c r="A203" s="65"/>
      <c r="B203" s="78">
        <v>2241</v>
      </c>
      <c r="C203" s="79" t="s">
        <v>102</v>
      </c>
      <c r="D203" s="58"/>
      <c r="E203" s="199"/>
      <c r="F203" s="120">
        <v>0</v>
      </c>
      <c r="G203" s="119" t="e">
        <f>(#REF!/E203)*100</f>
        <v>#REF!</v>
      </c>
    </row>
    <row r="204" spans="1:7" ht="15" hidden="1" customHeight="1" x14ac:dyDescent="0.2">
      <c r="A204" s="65"/>
      <c r="B204" s="78">
        <v>2249</v>
      </c>
      <c r="C204" s="79" t="s">
        <v>103</v>
      </c>
      <c r="D204" s="58"/>
      <c r="E204" s="199"/>
      <c r="F204" s="120">
        <v>0</v>
      </c>
      <c r="G204" s="119" t="e">
        <f>(#REF!/E204)*100</f>
        <v>#REF!</v>
      </c>
    </row>
    <row r="205" spans="1:7" ht="15" hidden="1" customHeight="1" x14ac:dyDescent="0.2">
      <c r="A205" s="65"/>
      <c r="B205" s="78">
        <v>2310</v>
      </c>
      <c r="C205" s="79" t="s">
        <v>104</v>
      </c>
      <c r="D205" s="58"/>
      <c r="E205" s="199"/>
      <c r="F205" s="120">
        <v>0</v>
      </c>
      <c r="G205" s="119" t="e">
        <f>(#REF!/E205)*100</f>
        <v>#REF!</v>
      </c>
    </row>
    <row r="206" spans="1:7" ht="15" hidden="1" customHeight="1" x14ac:dyDescent="0.2">
      <c r="A206" s="65"/>
      <c r="B206" s="78">
        <v>2321</v>
      </c>
      <c r="C206" s="79" t="s">
        <v>268</v>
      </c>
      <c r="D206" s="58"/>
      <c r="E206" s="199"/>
      <c r="F206" s="120">
        <v>0</v>
      </c>
      <c r="G206" s="119" t="e">
        <f>(#REF!/E206)*100</f>
        <v>#REF!</v>
      </c>
    </row>
    <row r="207" spans="1:7" ht="15" hidden="1" customHeight="1" x14ac:dyDescent="0.2">
      <c r="A207" s="65"/>
      <c r="B207" s="78">
        <v>2331</v>
      </c>
      <c r="C207" s="79" t="s">
        <v>105</v>
      </c>
      <c r="D207" s="58"/>
      <c r="E207" s="199"/>
      <c r="F207" s="120">
        <v>0</v>
      </c>
      <c r="G207" s="119" t="e">
        <f>(#REF!/E207)*100</f>
        <v>#REF!</v>
      </c>
    </row>
    <row r="208" spans="1:7" ht="15" hidden="1" customHeight="1" x14ac:dyDescent="0.2">
      <c r="A208" s="65"/>
      <c r="B208" s="78">
        <v>3613</v>
      </c>
      <c r="C208" s="79" t="s">
        <v>115</v>
      </c>
      <c r="D208" s="58">
        <v>0</v>
      </c>
      <c r="E208" s="199">
        <v>0</v>
      </c>
      <c r="F208" s="120">
        <v>0</v>
      </c>
      <c r="G208" s="119" t="e">
        <f>(#REF!/E208)*100</f>
        <v>#REF!</v>
      </c>
    </row>
    <row r="209" spans="1:7" ht="15" customHeight="1" x14ac:dyDescent="0.2">
      <c r="A209" s="65"/>
      <c r="B209" s="78">
        <v>3631</v>
      </c>
      <c r="C209" s="79" t="s">
        <v>116</v>
      </c>
      <c r="D209" s="58">
        <v>5000</v>
      </c>
      <c r="E209" s="199">
        <v>5017.5</v>
      </c>
      <c r="F209" s="120">
        <v>17.5</v>
      </c>
      <c r="G209" s="119">
        <f t="shared" ref="G209:G235" si="16">(F209/E209)*100</f>
        <v>0.3487792725460887</v>
      </c>
    </row>
    <row r="210" spans="1:7" ht="15" customHeight="1" x14ac:dyDescent="0.2">
      <c r="A210" s="65"/>
      <c r="B210" s="78">
        <v>3632</v>
      </c>
      <c r="C210" s="80" t="s">
        <v>117</v>
      </c>
      <c r="D210" s="58">
        <v>2600</v>
      </c>
      <c r="E210" s="199">
        <v>5410.8</v>
      </c>
      <c r="F210" s="130">
        <v>326</v>
      </c>
      <c r="G210" s="119">
        <f t="shared" si="16"/>
        <v>6.0249870629112143</v>
      </c>
    </row>
    <row r="211" spans="1:7" ht="15" hidden="1" customHeight="1" x14ac:dyDescent="0.2">
      <c r="A211" s="65"/>
      <c r="B211" s="78">
        <v>3231</v>
      </c>
      <c r="C211" s="79" t="s">
        <v>107</v>
      </c>
      <c r="D211" s="58"/>
      <c r="E211" s="199"/>
      <c r="F211" s="120">
        <v>0</v>
      </c>
      <c r="G211" s="119" t="e">
        <f t="shared" si="16"/>
        <v>#DIV/0!</v>
      </c>
    </row>
    <row r="212" spans="1:7" ht="15" customHeight="1" x14ac:dyDescent="0.2">
      <c r="A212" s="65"/>
      <c r="B212" s="78">
        <v>3634</v>
      </c>
      <c r="C212" s="79" t="s">
        <v>199</v>
      </c>
      <c r="D212" s="58">
        <v>1200</v>
      </c>
      <c r="E212" s="199">
        <v>1200</v>
      </c>
      <c r="F212" s="120">
        <v>138.4</v>
      </c>
      <c r="G212" s="119">
        <f t="shared" si="16"/>
        <v>11.533333333333335</v>
      </c>
    </row>
    <row r="213" spans="1:7" ht="15" hidden="1" customHeight="1" x14ac:dyDescent="0.2">
      <c r="A213" s="81"/>
      <c r="B213" s="78">
        <v>3314</v>
      </c>
      <c r="C213" s="80" t="s">
        <v>108</v>
      </c>
      <c r="D213" s="58"/>
      <c r="E213" s="199"/>
      <c r="F213" s="120">
        <v>0</v>
      </c>
      <c r="G213" s="119" t="e">
        <f t="shared" si="16"/>
        <v>#DIV/0!</v>
      </c>
    </row>
    <row r="214" spans="1:7" ht="15" hidden="1" customHeight="1" x14ac:dyDescent="0.2">
      <c r="A214" s="65"/>
      <c r="B214" s="78">
        <v>3319</v>
      </c>
      <c r="C214" s="80" t="s">
        <v>109</v>
      </c>
      <c r="D214" s="58"/>
      <c r="E214" s="199"/>
      <c r="F214" s="120">
        <v>0</v>
      </c>
      <c r="G214" s="119" t="e">
        <f t="shared" si="16"/>
        <v>#DIV/0!</v>
      </c>
    </row>
    <row r="215" spans="1:7" ht="15" customHeight="1" x14ac:dyDescent="0.2">
      <c r="A215" s="65"/>
      <c r="B215" s="78">
        <v>3639</v>
      </c>
      <c r="C215" s="80" t="s">
        <v>200</v>
      </c>
      <c r="D215" s="58">
        <v>968</v>
      </c>
      <c r="E215" s="199">
        <v>1119</v>
      </c>
      <c r="F215" s="120">
        <v>175.2</v>
      </c>
      <c r="G215" s="119">
        <f t="shared" si="16"/>
        <v>15.656836461126003</v>
      </c>
    </row>
    <row r="216" spans="1:7" ht="15" customHeight="1" x14ac:dyDescent="0.2">
      <c r="A216" s="65"/>
      <c r="B216" s="78">
        <v>3639</v>
      </c>
      <c r="C216" s="80" t="s">
        <v>201</v>
      </c>
      <c r="D216" s="58">
        <v>17</v>
      </c>
      <c r="E216" s="199">
        <v>17</v>
      </c>
      <c r="F216" s="130">
        <v>0</v>
      </c>
      <c r="G216" s="119">
        <f t="shared" si="16"/>
        <v>0</v>
      </c>
    </row>
    <row r="217" spans="1:7" ht="15" customHeight="1" x14ac:dyDescent="0.2">
      <c r="A217" s="65"/>
      <c r="B217" s="78">
        <v>3639</v>
      </c>
      <c r="C217" s="79" t="s">
        <v>202</v>
      </c>
      <c r="D217" s="58">
        <v>13612</v>
      </c>
      <c r="E217" s="199">
        <v>13331</v>
      </c>
      <c r="F217" s="120">
        <v>1021.5</v>
      </c>
      <c r="G217" s="119">
        <f t="shared" si="16"/>
        <v>7.6625909534168475</v>
      </c>
    </row>
    <row r="218" spans="1:7" ht="15" customHeight="1" x14ac:dyDescent="0.2">
      <c r="A218" s="65"/>
      <c r="B218" s="78">
        <v>3729</v>
      </c>
      <c r="C218" s="80" t="s">
        <v>203</v>
      </c>
      <c r="D218" s="58">
        <v>1</v>
      </c>
      <c r="E218" s="199">
        <v>1</v>
      </c>
      <c r="F218" s="120">
        <v>0</v>
      </c>
      <c r="G218" s="119">
        <f t="shared" si="16"/>
        <v>0</v>
      </c>
    </row>
    <row r="219" spans="1:7" ht="15" hidden="1" customHeight="1" x14ac:dyDescent="0.2">
      <c r="A219" s="65"/>
      <c r="B219" s="78">
        <v>3744</v>
      </c>
      <c r="C219" s="80" t="s">
        <v>124</v>
      </c>
      <c r="D219" s="58">
        <v>0</v>
      </c>
      <c r="E219" s="199">
        <v>0</v>
      </c>
      <c r="F219" s="120">
        <v>0</v>
      </c>
      <c r="G219" s="119" t="e">
        <f t="shared" si="16"/>
        <v>#DIV/0!</v>
      </c>
    </row>
    <row r="220" spans="1:7" ht="15" customHeight="1" x14ac:dyDescent="0.2">
      <c r="A220" s="65"/>
      <c r="B220" s="78">
        <v>3745</v>
      </c>
      <c r="C220" s="80" t="s">
        <v>125</v>
      </c>
      <c r="D220" s="58">
        <v>1100</v>
      </c>
      <c r="E220" s="199">
        <v>1347.4</v>
      </c>
      <c r="F220" s="120">
        <v>247.3</v>
      </c>
      <c r="G220" s="119">
        <f t="shared" si="16"/>
        <v>18.353866706249072</v>
      </c>
    </row>
    <row r="221" spans="1:7" ht="15" customHeight="1" x14ac:dyDescent="0.2">
      <c r="A221" s="65"/>
      <c r="B221" s="78">
        <v>4349</v>
      </c>
      <c r="C221" s="80" t="s">
        <v>315</v>
      </c>
      <c r="D221" s="58">
        <v>63</v>
      </c>
      <c r="E221" s="199">
        <v>657.4</v>
      </c>
      <c r="F221" s="120">
        <v>1.8</v>
      </c>
      <c r="G221" s="119">
        <f t="shared" si="16"/>
        <v>0.27380590203833283</v>
      </c>
    </row>
    <row r="222" spans="1:7" ht="15" customHeight="1" x14ac:dyDescent="0.2">
      <c r="A222" s="65"/>
      <c r="B222" s="78">
        <v>4351</v>
      </c>
      <c r="C222" s="79" t="s">
        <v>271</v>
      </c>
      <c r="D222" s="58">
        <v>120</v>
      </c>
      <c r="E222" s="199">
        <v>422.5</v>
      </c>
      <c r="F222" s="120">
        <v>0</v>
      </c>
      <c r="G222" s="119">
        <f t="shared" si="16"/>
        <v>0</v>
      </c>
    </row>
    <row r="223" spans="1:7" ht="15" hidden="1" customHeight="1" x14ac:dyDescent="0.2">
      <c r="A223" s="65"/>
      <c r="B223" s="78">
        <v>3639</v>
      </c>
      <c r="C223" s="79" t="s">
        <v>119</v>
      </c>
      <c r="D223" s="58"/>
      <c r="E223" s="199"/>
      <c r="F223" s="120">
        <v>0</v>
      </c>
      <c r="G223" s="119" t="e">
        <f t="shared" si="16"/>
        <v>#DIV/0!</v>
      </c>
    </row>
    <row r="224" spans="1:7" ht="15" hidden="1" customHeight="1" x14ac:dyDescent="0.2">
      <c r="A224" s="65"/>
      <c r="B224" s="78">
        <v>3725</v>
      </c>
      <c r="C224" s="79" t="s">
        <v>270</v>
      </c>
      <c r="D224" s="58"/>
      <c r="E224" s="199"/>
      <c r="F224" s="120">
        <v>0</v>
      </c>
      <c r="G224" s="119" t="e">
        <f t="shared" si="16"/>
        <v>#DIV/0!</v>
      </c>
    </row>
    <row r="225" spans="1:7" ht="15" customHeight="1" x14ac:dyDescent="0.2">
      <c r="A225" s="65"/>
      <c r="B225" s="78">
        <v>4357</v>
      </c>
      <c r="C225" s="79" t="s">
        <v>126</v>
      </c>
      <c r="D225" s="58">
        <v>37134</v>
      </c>
      <c r="E225" s="199">
        <v>38332.300000000003</v>
      </c>
      <c r="F225" s="120">
        <v>2146.4</v>
      </c>
      <c r="G225" s="119">
        <f t="shared" si="16"/>
        <v>5.5994552896643297</v>
      </c>
    </row>
    <row r="226" spans="1:7" ht="15" customHeight="1" x14ac:dyDescent="0.2">
      <c r="A226" s="65"/>
      <c r="B226" s="78">
        <v>4374</v>
      </c>
      <c r="C226" s="79" t="s">
        <v>317</v>
      </c>
      <c r="D226" s="58">
        <v>155</v>
      </c>
      <c r="E226" s="199">
        <v>158.69999999999999</v>
      </c>
      <c r="F226" s="120">
        <v>14.1</v>
      </c>
      <c r="G226" s="119">
        <f t="shared" si="16"/>
        <v>8.8846880907372405</v>
      </c>
    </row>
    <row r="227" spans="1:7" ht="15" hidden="1" customHeight="1" x14ac:dyDescent="0.2">
      <c r="A227" s="81"/>
      <c r="B227" s="78">
        <v>4374</v>
      </c>
      <c r="C227" s="80" t="s">
        <v>127</v>
      </c>
      <c r="D227" s="58">
        <v>0</v>
      </c>
      <c r="E227" s="199">
        <v>0</v>
      </c>
      <c r="F227" s="120">
        <v>0</v>
      </c>
      <c r="G227" s="119" t="e">
        <f t="shared" si="16"/>
        <v>#DIV/0!</v>
      </c>
    </row>
    <row r="228" spans="1:7" ht="15" hidden="1" customHeight="1" x14ac:dyDescent="0.2">
      <c r="A228" s="81"/>
      <c r="B228" s="78">
        <v>5311</v>
      </c>
      <c r="C228" s="80" t="s">
        <v>128</v>
      </c>
      <c r="D228" s="58">
        <v>0</v>
      </c>
      <c r="E228" s="199">
        <v>0</v>
      </c>
      <c r="F228" s="120">
        <v>0</v>
      </c>
      <c r="G228" s="119" t="e">
        <f t="shared" si="16"/>
        <v>#DIV/0!</v>
      </c>
    </row>
    <row r="229" spans="1:7" ht="15" hidden="1" customHeight="1" x14ac:dyDescent="0.2">
      <c r="A229" s="65"/>
      <c r="B229" s="78">
        <v>4359</v>
      </c>
      <c r="C229" s="80" t="s">
        <v>296</v>
      </c>
      <c r="D229" s="58"/>
      <c r="E229" s="199"/>
      <c r="F229" s="120">
        <v>0</v>
      </c>
      <c r="G229" s="119" t="e">
        <f t="shared" si="16"/>
        <v>#DIV/0!</v>
      </c>
    </row>
    <row r="230" spans="1:7" ht="15" customHeight="1" x14ac:dyDescent="0.2">
      <c r="A230" s="81"/>
      <c r="B230" s="78">
        <v>5512</v>
      </c>
      <c r="C230" s="80" t="s">
        <v>273</v>
      </c>
      <c r="D230" s="58">
        <v>1887</v>
      </c>
      <c r="E230" s="199">
        <v>1887</v>
      </c>
      <c r="F230" s="120">
        <v>39.4</v>
      </c>
      <c r="G230" s="119">
        <f t="shared" si="16"/>
        <v>2.0879703232644409</v>
      </c>
    </row>
    <row r="231" spans="1:7" ht="15" hidden="1" customHeight="1" x14ac:dyDescent="0.2">
      <c r="A231" s="81"/>
      <c r="B231" s="78">
        <v>6171</v>
      </c>
      <c r="C231" s="80" t="s">
        <v>191</v>
      </c>
      <c r="D231" s="58">
        <v>0</v>
      </c>
      <c r="E231" s="199">
        <v>0</v>
      </c>
      <c r="F231" s="120">
        <v>0</v>
      </c>
      <c r="G231" s="119" t="e">
        <f t="shared" si="16"/>
        <v>#DIV/0!</v>
      </c>
    </row>
    <row r="232" spans="1:7" ht="15" hidden="1" customHeight="1" x14ac:dyDescent="0.2">
      <c r="A232" s="81"/>
      <c r="B232" s="78">
        <v>6399</v>
      </c>
      <c r="C232" s="80" t="s">
        <v>129</v>
      </c>
      <c r="D232" s="58"/>
      <c r="E232" s="199"/>
      <c r="F232" s="120">
        <v>0</v>
      </c>
      <c r="G232" s="119" t="e">
        <f t="shared" si="16"/>
        <v>#DIV/0!</v>
      </c>
    </row>
    <row r="233" spans="1:7" ht="15" hidden="1" customHeight="1" x14ac:dyDescent="0.2">
      <c r="A233" s="81"/>
      <c r="B233" s="78">
        <v>6402</v>
      </c>
      <c r="C233" s="80" t="s">
        <v>272</v>
      </c>
      <c r="D233" s="58">
        <v>0</v>
      </c>
      <c r="E233" s="199">
        <v>0</v>
      </c>
      <c r="F233" s="130">
        <v>0</v>
      </c>
      <c r="G233" s="119" t="e">
        <f t="shared" si="16"/>
        <v>#DIV/0!</v>
      </c>
    </row>
    <row r="234" spans="1:7" ht="15" customHeight="1" thickBot="1" x14ac:dyDescent="0.25">
      <c r="A234" s="81"/>
      <c r="B234" s="78">
        <v>6409</v>
      </c>
      <c r="C234" s="112" t="s">
        <v>334</v>
      </c>
      <c r="D234" s="58">
        <v>1000</v>
      </c>
      <c r="E234" s="199">
        <v>639.79999999999995</v>
      </c>
      <c r="F234" s="130">
        <v>0</v>
      </c>
      <c r="G234" s="131">
        <f t="shared" si="16"/>
        <v>0</v>
      </c>
    </row>
    <row r="235" spans="1:7" ht="17.25" thickTop="1" thickBot="1" x14ac:dyDescent="0.3">
      <c r="A235" s="86"/>
      <c r="B235" s="90"/>
      <c r="C235" s="152" t="s">
        <v>380</v>
      </c>
      <c r="D235" s="95">
        <f t="shared" ref="D235:E235" si="17">SUM(D181:D234)</f>
        <v>140766</v>
      </c>
      <c r="E235" s="202">
        <f t="shared" si="17"/>
        <v>147934.59999999998</v>
      </c>
      <c r="F235" s="226">
        <f t="shared" ref="F235" si="18">SUM(F181:F234)</f>
        <v>11115.199999999999</v>
      </c>
      <c r="G235" s="129">
        <f t="shared" si="16"/>
        <v>7.5135904649757403</v>
      </c>
    </row>
    <row r="236" spans="1:7" x14ac:dyDescent="0.2">
      <c r="D236" s="92"/>
      <c r="E236" s="92"/>
    </row>
    <row r="238" spans="1:7" ht="13.5" thickBot="1" x14ac:dyDescent="0.25"/>
    <row r="239" spans="1:7" ht="15.75" x14ac:dyDescent="0.25">
      <c r="A239" s="114" t="s">
        <v>15</v>
      </c>
      <c r="B239" s="115" t="s">
        <v>14</v>
      </c>
      <c r="C239" s="114" t="s">
        <v>12</v>
      </c>
      <c r="D239" s="262" t="s">
        <v>11</v>
      </c>
      <c r="E239" s="262" t="s">
        <v>11</v>
      </c>
      <c r="F239" s="22" t="s">
        <v>0</v>
      </c>
      <c r="G239" s="121" t="s">
        <v>386</v>
      </c>
    </row>
    <row r="240" spans="1:7" ht="16.5" thickBot="1" x14ac:dyDescent="0.3">
      <c r="A240" s="116"/>
      <c r="B240" s="117"/>
      <c r="C240" s="118"/>
      <c r="D240" s="263" t="s">
        <v>10</v>
      </c>
      <c r="E240" s="263" t="s">
        <v>9</v>
      </c>
      <c r="F240" s="122" t="s">
        <v>388</v>
      </c>
      <c r="G240" s="123" t="s">
        <v>387</v>
      </c>
    </row>
    <row r="241" spans="1:7" s="284" customFormat="1" ht="27.75" customHeight="1" thickTop="1" thickBot="1" x14ac:dyDescent="0.3">
      <c r="A241" s="278"/>
      <c r="B241" s="279"/>
      <c r="C241" s="280" t="s">
        <v>205</v>
      </c>
      <c r="D241" s="281">
        <f t="shared" ref="D241:F241" si="19">SUM(D18,D47,D94,D105,D129,D168,D235)</f>
        <v>596080</v>
      </c>
      <c r="E241" s="282">
        <f t="shared" si="19"/>
        <v>644716.79999999993</v>
      </c>
      <c r="F241" s="283">
        <f t="shared" si="19"/>
        <v>108760.6</v>
      </c>
      <c r="G241" s="119">
        <f t="shared" ref="G241" si="20">(F241/E241)*100</f>
        <v>16.869515421344691</v>
      </c>
    </row>
  </sheetData>
  <sortState ref="B148:J177">
    <sortCondition ref="B148"/>
  </sortState>
  <mergeCells count="1">
    <mergeCell ref="B110:C110"/>
  </mergeCells>
  <pageMargins left="0.19685039370078741" right="0.19685039370078741" top="0.19685039370078741" bottom="0.19685039370078741" header="0.31496062992125984" footer="0.35433070866141736"/>
  <pageSetup paperSize="9" scale="7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workbookViewId="0">
      <selection activeCell="D21" sqref="D21"/>
    </sheetView>
  </sheetViews>
  <sheetFormatPr defaultRowHeight="12.75" x14ac:dyDescent="0.2"/>
  <cols>
    <col min="1" max="1" width="4.85546875" style="286" customWidth="1"/>
    <col min="2" max="2" width="10.42578125" style="286" customWidth="1"/>
    <col min="3" max="3" width="10.140625" style="286" customWidth="1"/>
    <col min="4" max="4" width="97.5703125" style="286" customWidth="1"/>
    <col min="5" max="5" width="11.28515625" style="286" customWidth="1"/>
    <col min="6" max="6" width="11.28515625" style="286" hidden="1" customWidth="1"/>
    <col min="7" max="7" width="12.28515625" style="286" hidden="1" customWidth="1"/>
    <col min="8" max="8" width="9.7109375" style="286" bestFit="1" customWidth="1"/>
    <col min="9" max="256" width="9.140625" style="286"/>
    <col min="257" max="257" width="4.85546875" style="286" customWidth="1"/>
    <col min="258" max="258" width="10.42578125" style="286" customWidth="1"/>
    <col min="259" max="259" width="10.140625" style="286" customWidth="1"/>
    <col min="260" max="260" width="97.5703125" style="286" customWidth="1"/>
    <col min="261" max="261" width="11.28515625" style="286" customWidth="1"/>
    <col min="262" max="263" width="0" style="286" hidden="1" customWidth="1"/>
    <col min="264" max="264" width="9.7109375" style="286" bestFit="1" customWidth="1"/>
    <col min="265" max="512" width="9.140625" style="286"/>
    <col min="513" max="513" width="4.85546875" style="286" customWidth="1"/>
    <col min="514" max="514" width="10.42578125" style="286" customWidth="1"/>
    <col min="515" max="515" width="10.140625" style="286" customWidth="1"/>
    <col min="516" max="516" width="97.5703125" style="286" customWidth="1"/>
    <col min="517" max="517" width="11.28515625" style="286" customWidth="1"/>
    <col min="518" max="519" width="0" style="286" hidden="1" customWidth="1"/>
    <col min="520" max="520" width="9.7109375" style="286" bestFit="1" customWidth="1"/>
    <col min="521" max="768" width="9.140625" style="286"/>
    <col min="769" max="769" width="4.85546875" style="286" customWidth="1"/>
    <col min="770" max="770" width="10.42578125" style="286" customWidth="1"/>
    <col min="771" max="771" width="10.140625" style="286" customWidth="1"/>
    <col min="772" max="772" width="97.5703125" style="286" customWidth="1"/>
    <col min="773" max="773" width="11.28515625" style="286" customWidth="1"/>
    <col min="774" max="775" width="0" style="286" hidden="1" customWidth="1"/>
    <col min="776" max="776" width="9.7109375" style="286" bestFit="1" customWidth="1"/>
    <col min="777" max="1024" width="9.140625" style="286"/>
    <col min="1025" max="1025" width="4.85546875" style="286" customWidth="1"/>
    <col min="1026" max="1026" width="10.42578125" style="286" customWidth="1"/>
    <col min="1027" max="1027" width="10.140625" style="286" customWidth="1"/>
    <col min="1028" max="1028" width="97.5703125" style="286" customWidth="1"/>
    <col min="1029" max="1029" width="11.28515625" style="286" customWidth="1"/>
    <col min="1030" max="1031" width="0" style="286" hidden="1" customWidth="1"/>
    <col min="1032" max="1032" width="9.7109375" style="286" bestFit="1" customWidth="1"/>
    <col min="1033" max="1280" width="9.140625" style="286"/>
    <col min="1281" max="1281" width="4.85546875" style="286" customWidth="1"/>
    <col min="1282" max="1282" width="10.42578125" style="286" customWidth="1"/>
    <col min="1283" max="1283" width="10.140625" style="286" customWidth="1"/>
    <col min="1284" max="1284" width="97.5703125" style="286" customWidth="1"/>
    <col min="1285" max="1285" width="11.28515625" style="286" customWidth="1"/>
    <col min="1286" max="1287" width="0" style="286" hidden="1" customWidth="1"/>
    <col min="1288" max="1288" width="9.7109375" style="286" bestFit="1" customWidth="1"/>
    <col min="1289" max="1536" width="9.140625" style="286"/>
    <col min="1537" max="1537" width="4.85546875" style="286" customWidth="1"/>
    <col min="1538" max="1538" width="10.42578125" style="286" customWidth="1"/>
    <col min="1539" max="1539" width="10.140625" style="286" customWidth="1"/>
    <col min="1540" max="1540" width="97.5703125" style="286" customWidth="1"/>
    <col min="1541" max="1541" width="11.28515625" style="286" customWidth="1"/>
    <col min="1542" max="1543" width="0" style="286" hidden="1" customWidth="1"/>
    <col min="1544" max="1544" width="9.7109375" style="286" bestFit="1" customWidth="1"/>
    <col min="1545" max="1792" width="9.140625" style="286"/>
    <col min="1793" max="1793" width="4.85546875" style="286" customWidth="1"/>
    <col min="1794" max="1794" width="10.42578125" style="286" customWidth="1"/>
    <col min="1795" max="1795" width="10.140625" style="286" customWidth="1"/>
    <col min="1796" max="1796" width="97.5703125" style="286" customWidth="1"/>
    <col min="1797" max="1797" width="11.28515625" style="286" customWidth="1"/>
    <col min="1798" max="1799" width="0" style="286" hidden="1" customWidth="1"/>
    <col min="1800" max="1800" width="9.7109375" style="286" bestFit="1" customWidth="1"/>
    <col min="1801" max="2048" width="9.140625" style="286"/>
    <col min="2049" max="2049" width="4.85546875" style="286" customWidth="1"/>
    <col min="2050" max="2050" width="10.42578125" style="286" customWidth="1"/>
    <col min="2051" max="2051" width="10.140625" style="286" customWidth="1"/>
    <col min="2052" max="2052" width="97.5703125" style="286" customWidth="1"/>
    <col min="2053" max="2053" width="11.28515625" style="286" customWidth="1"/>
    <col min="2054" max="2055" width="0" style="286" hidden="1" customWidth="1"/>
    <col min="2056" max="2056" width="9.7109375" style="286" bestFit="1" customWidth="1"/>
    <col min="2057" max="2304" width="9.140625" style="286"/>
    <col min="2305" max="2305" width="4.85546875" style="286" customWidth="1"/>
    <col min="2306" max="2306" width="10.42578125" style="286" customWidth="1"/>
    <col min="2307" max="2307" width="10.140625" style="286" customWidth="1"/>
    <col min="2308" max="2308" width="97.5703125" style="286" customWidth="1"/>
    <col min="2309" max="2309" width="11.28515625" style="286" customWidth="1"/>
    <col min="2310" max="2311" width="0" style="286" hidden="1" customWidth="1"/>
    <col min="2312" max="2312" width="9.7109375" style="286" bestFit="1" customWidth="1"/>
    <col min="2313" max="2560" width="9.140625" style="286"/>
    <col min="2561" max="2561" width="4.85546875" style="286" customWidth="1"/>
    <col min="2562" max="2562" width="10.42578125" style="286" customWidth="1"/>
    <col min="2563" max="2563" width="10.140625" style="286" customWidth="1"/>
    <col min="2564" max="2564" width="97.5703125" style="286" customWidth="1"/>
    <col min="2565" max="2565" width="11.28515625" style="286" customWidth="1"/>
    <col min="2566" max="2567" width="0" style="286" hidden="1" customWidth="1"/>
    <col min="2568" max="2568" width="9.7109375" style="286" bestFit="1" customWidth="1"/>
    <col min="2569" max="2816" width="9.140625" style="286"/>
    <col min="2817" max="2817" width="4.85546875" style="286" customWidth="1"/>
    <col min="2818" max="2818" width="10.42578125" style="286" customWidth="1"/>
    <col min="2819" max="2819" width="10.140625" style="286" customWidth="1"/>
    <col min="2820" max="2820" width="97.5703125" style="286" customWidth="1"/>
    <col min="2821" max="2821" width="11.28515625" style="286" customWidth="1"/>
    <col min="2822" max="2823" width="0" style="286" hidden="1" customWidth="1"/>
    <col min="2824" max="2824" width="9.7109375" style="286" bestFit="1" customWidth="1"/>
    <col min="2825" max="3072" width="9.140625" style="286"/>
    <col min="3073" max="3073" width="4.85546875" style="286" customWidth="1"/>
    <col min="3074" max="3074" width="10.42578125" style="286" customWidth="1"/>
    <col min="3075" max="3075" width="10.140625" style="286" customWidth="1"/>
    <col min="3076" max="3076" width="97.5703125" style="286" customWidth="1"/>
    <col min="3077" max="3077" width="11.28515625" style="286" customWidth="1"/>
    <col min="3078" max="3079" width="0" style="286" hidden="1" customWidth="1"/>
    <col min="3080" max="3080" width="9.7109375" style="286" bestFit="1" customWidth="1"/>
    <col min="3081" max="3328" width="9.140625" style="286"/>
    <col min="3329" max="3329" width="4.85546875" style="286" customWidth="1"/>
    <col min="3330" max="3330" width="10.42578125" style="286" customWidth="1"/>
    <col min="3331" max="3331" width="10.140625" style="286" customWidth="1"/>
    <col min="3332" max="3332" width="97.5703125" style="286" customWidth="1"/>
    <col min="3333" max="3333" width="11.28515625" style="286" customWidth="1"/>
    <col min="3334" max="3335" width="0" style="286" hidden="1" customWidth="1"/>
    <col min="3336" max="3336" width="9.7109375" style="286" bestFit="1" customWidth="1"/>
    <col min="3337" max="3584" width="9.140625" style="286"/>
    <col min="3585" max="3585" width="4.85546875" style="286" customWidth="1"/>
    <col min="3586" max="3586" width="10.42578125" style="286" customWidth="1"/>
    <col min="3587" max="3587" width="10.140625" style="286" customWidth="1"/>
    <col min="3588" max="3588" width="97.5703125" style="286" customWidth="1"/>
    <col min="3589" max="3589" width="11.28515625" style="286" customWidth="1"/>
    <col min="3590" max="3591" width="0" style="286" hidden="1" customWidth="1"/>
    <col min="3592" max="3592" width="9.7109375" style="286" bestFit="1" customWidth="1"/>
    <col min="3593" max="3840" width="9.140625" style="286"/>
    <col min="3841" max="3841" width="4.85546875" style="286" customWidth="1"/>
    <col min="3842" max="3842" width="10.42578125" style="286" customWidth="1"/>
    <col min="3843" max="3843" width="10.140625" style="286" customWidth="1"/>
    <col min="3844" max="3844" width="97.5703125" style="286" customWidth="1"/>
    <col min="3845" max="3845" width="11.28515625" style="286" customWidth="1"/>
    <col min="3846" max="3847" width="0" style="286" hidden="1" customWidth="1"/>
    <col min="3848" max="3848" width="9.7109375" style="286" bestFit="1" customWidth="1"/>
    <col min="3849" max="4096" width="9.140625" style="286"/>
    <col min="4097" max="4097" width="4.85546875" style="286" customWidth="1"/>
    <col min="4098" max="4098" width="10.42578125" style="286" customWidth="1"/>
    <col min="4099" max="4099" width="10.140625" style="286" customWidth="1"/>
    <col min="4100" max="4100" width="97.5703125" style="286" customWidth="1"/>
    <col min="4101" max="4101" width="11.28515625" style="286" customWidth="1"/>
    <col min="4102" max="4103" width="0" style="286" hidden="1" customWidth="1"/>
    <col min="4104" max="4104" width="9.7109375" style="286" bestFit="1" customWidth="1"/>
    <col min="4105" max="4352" width="9.140625" style="286"/>
    <col min="4353" max="4353" width="4.85546875" style="286" customWidth="1"/>
    <col min="4354" max="4354" width="10.42578125" style="286" customWidth="1"/>
    <col min="4355" max="4355" width="10.140625" style="286" customWidth="1"/>
    <col min="4356" max="4356" width="97.5703125" style="286" customWidth="1"/>
    <col min="4357" max="4357" width="11.28515625" style="286" customWidth="1"/>
    <col min="4358" max="4359" width="0" style="286" hidden="1" customWidth="1"/>
    <col min="4360" max="4360" width="9.7109375" style="286" bestFit="1" customWidth="1"/>
    <col min="4361" max="4608" width="9.140625" style="286"/>
    <col min="4609" max="4609" width="4.85546875" style="286" customWidth="1"/>
    <col min="4610" max="4610" width="10.42578125" style="286" customWidth="1"/>
    <col min="4611" max="4611" width="10.140625" style="286" customWidth="1"/>
    <col min="4612" max="4612" width="97.5703125" style="286" customWidth="1"/>
    <col min="4613" max="4613" width="11.28515625" style="286" customWidth="1"/>
    <col min="4614" max="4615" width="0" style="286" hidden="1" customWidth="1"/>
    <col min="4616" max="4616" width="9.7109375" style="286" bestFit="1" customWidth="1"/>
    <col min="4617" max="4864" width="9.140625" style="286"/>
    <col min="4865" max="4865" width="4.85546875" style="286" customWidth="1"/>
    <col min="4866" max="4866" width="10.42578125" style="286" customWidth="1"/>
    <col min="4867" max="4867" width="10.140625" style="286" customWidth="1"/>
    <col min="4868" max="4868" width="97.5703125" style="286" customWidth="1"/>
    <col min="4869" max="4869" width="11.28515625" style="286" customWidth="1"/>
    <col min="4870" max="4871" width="0" style="286" hidden="1" customWidth="1"/>
    <col min="4872" max="4872" width="9.7109375" style="286" bestFit="1" customWidth="1"/>
    <col min="4873" max="5120" width="9.140625" style="286"/>
    <col min="5121" max="5121" width="4.85546875" style="286" customWidth="1"/>
    <col min="5122" max="5122" width="10.42578125" style="286" customWidth="1"/>
    <col min="5123" max="5123" width="10.140625" style="286" customWidth="1"/>
    <col min="5124" max="5124" width="97.5703125" style="286" customWidth="1"/>
    <col min="5125" max="5125" width="11.28515625" style="286" customWidth="1"/>
    <col min="5126" max="5127" width="0" style="286" hidden="1" customWidth="1"/>
    <col min="5128" max="5128" width="9.7109375" style="286" bestFit="1" customWidth="1"/>
    <col min="5129" max="5376" width="9.140625" style="286"/>
    <col min="5377" max="5377" width="4.85546875" style="286" customWidth="1"/>
    <col min="5378" max="5378" width="10.42578125" style="286" customWidth="1"/>
    <col min="5379" max="5379" width="10.140625" style="286" customWidth="1"/>
    <col min="5380" max="5380" width="97.5703125" style="286" customWidth="1"/>
    <col min="5381" max="5381" width="11.28515625" style="286" customWidth="1"/>
    <col min="5382" max="5383" width="0" style="286" hidden="1" customWidth="1"/>
    <col min="5384" max="5384" width="9.7109375" style="286" bestFit="1" customWidth="1"/>
    <col min="5385" max="5632" width="9.140625" style="286"/>
    <col min="5633" max="5633" width="4.85546875" style="286" customWidth="1"/>
    <col min="5634" max="5634" width="10.42578125" style="286" customWidth="1"/>
    <col min="5635" max="5635" width="10.140625" style="286" customWidth="1"/>
    <col min="5636" max="5636" width="97.5703125" style="286" customWidth="1"/>
    <col min="5637" max="5637" width="11.28515625" style="286" customWidth="1"/>
    <col min="5638" max="5639" width="0" style="286" hidden="1" customWidth="1"/>
    <col min="5640" max="5640" width="9.7109375" style="286" bestFit="1" customWidth="1"/>
    <col min="5641" max="5888" width="9.140625" style="286"/>
    <col min="5889" max="5889" width="4.85546875" style="286" customWidth="1"/>
    <col min="5890" max="5890" width="10.42578125" style="286" customWidth="1"/>
    <col min="5891" max="5891" width="10.140625" style="286" customWidth="1"/>
    <col min="5892" max="5892" width="97.5703125" style="286" customWidth="1"/>
    <col min="5893" max="5893" width="11.28515625" style="286" customWidth="1"/>
    <col min="5894" max="5895" width="0" style="286" hidden="1" customWidth="1"/>
    <col min="5896" max="5896" width="9.7109375" style="286" bestFit="1" customWidth="1"/>
    <col min="5897" max="6144" width="9.140625" style="286"/>
    <col min="6145" max="6145" width="4.85546875" style="286" customWidth="1"/>
    <col min="6146" max="6146" width="10.42578125" style="286" customWidth="1"/>
    <col min="6147" max="6147" width="10.140625" style="286" customWidth="1"/>
    <col min="6148" max="6148" width="97.5703125" style="286" customWidth="1"/>
    <col min="6149" max="6149" width="11.28515625" style="286" customWidth="1"/>
    <col min="6150" max="6151" width="0" style="286" hidden="1" customWidth="1"/>
    <col min="6152" max="6152" width="9.7109375" style="286" bestFit="1" customWidth="1"/>
    <col min="6153" max="6400" width="9.140625" style="286"/>
    <col min="6401" max="6401" width="4.85546875" style="286" customWidth="1"/>
    <col min="6402" max="6402" width="10.42578125" style="286" customWidth="1"/>
    <col min="6403" max="6403" width="10.140625" style="286" customWidth="1"/>
    <col min="6404" max="6404" width="97.5703125" style="286" customWidth="1"/>
    <col min="6405" max="6405" width="11.28515625" style="286" customWidth="1"/>
    <col min="6406" max="6407" width="0" style="286" hidden="1" customWidth="1"/>
    <col min="6408" max="6408" width="9.7109375" style="286" bestFit="1" customWidth="1"/>
    <col min="6409" max="6656" width="9.140625" style="286"/>
    <col min="6657" max="6657" width="4.85546875" style="286" customWidth="1"/>
    <col min="6658" max="6658" width="10.42578125" style="286" customWidth="1"/>
    <col min="6659" max="6659" width="10.140625" style="286" customWidth="1"/>
    <col min="6660" max="6660" width="97.5703125" style="286" customWidth="1"/>
    <col min="6661" max="6661" width="11.28515625" style="286" customWidth="1"/>
    <col min="6662" max="6663" width="0" style="286" hidden="1" customWidth="1"/>
    <col min="6664" max="6664" width="9.7109375" style="286" bestFit="1" customWidth="1"/>
    <col min="6665" max="6912" width="9.140625" style="286"/>
    <col min="6913" max="6913" width="4.85546875" style="286" customWidth="1"/>
    <col min="6914" max="6914" width="10.42578125" style="286" customWidth="1"/>
    <col min="6915" max="6915" width="10.140625" style="286" customWidth="1"/>
    <col min="6916" max="6916" width="97.5703125" style="286" customWidth="1"/>
    <col min="6917" max="6917" width="11.28515625" style="286" customWidth="1"/>
    <col min="6918" max="6919" width="0" style="286" hidden="1" customWidth="1"/>
    <col min="6920" max="6920" width="9.7109375" style="286" bestFit="1" customWidth="1"/>
    <col min="6921" max="7168" width="9.140625" style="286"/>
    <col min="7169" max="7169" width="4.85546875" style="286" customWidth="1"/>
    <col min="7170" max="7170" width="10.42578125" style="286" customWidth="1"/>
    <col min="7171" max="7171" width="10.140625" style="286" customWidth="1"/>
    <col min="7172" max="7172" width="97.5703125" style="286" customWidth="1"/>
    <col min="7173" max="7173" width="11.28515625" style="286" customWidth="1"/>
    <col min="7174" max="7175" width="0" style="286" hidden="1" customWidth="1"/>
    <col min="7176" max="7176" width="9.7109375" style="286" bestFit="1" customWidth="1"/>
    <col min="7177" max="7424" width="9.140625" style="286"/>
    <col min="7425" max="7425" width="4.85546875" style="286" customWidth="1"/>
    <col min="7426" max="7426" width="10.42578125" style="286" customWidth="1"/>
    <col min="7427" max="7427" width="10.140625" style="286" customWidth="1"/>
    <col min="7428" max="7428" width="97.5703125" style="286" customWidth="1"/>
    <col min="7429" max="7429" width="11.28515625" style="286" customWidth="1"/>
    <col min="7430" max="7431" width="0" style="286" hidden="1" customWidth="1"/>
    <col min="7432" max="7432" width="9.7109375" style="286" bestFit="1" customWidth="1"/>
    <col min="7433" max="7680" width="9.140625" style="286"/>
    <col min="7681" max="7681" width="4.85546875" style="286" customWidth="1"/>
    <col min="7682" max="7682" width="10.42578125" style="286" customWidth="1"/>
    <col min="7683" max="7683" width="10.140625" style="286" customWidth="1"/>
    <col min="7684" max="7684" width="97.5703125" style="286" customWidth="1"/>
    <col min="7685" max="7685" width="11.28515625" style="286" customWidth="1"/>
    <col min="7686" max="7687" width="0" style="286" hidden="1" customWidth="1"/>
    <col min="7688" max="7688" width="9.7109375" style="286" bestFit="1" customWidth="1"/>
    <col min="7689" max="7936" width="9.140625" style="286"/>
    <col min="7937" max="7937" width="4.85546875" style="286" customWidth="1"/>
    <col min="7938" max="7938" width="10.42578125" style="286" customWidth="1"/>
    <col min="7939" max="7939" width="10.140625" style="286" customWidth="1"/>
    <col min="7940" max="7940" width="97.5703125" style="286" customWidth="1"/>
    <col min="7941" max="7941" width="11.28515625" style="286" customWidth="1"/>
    <col min="7942" max="7943" width="0" style="286" hidden="1" customWidth="1"/>
    <col min="7944" max="7944" width="9.7109375" style="286" bestFit="1" customWidth="1"/>
    <col min="7945" max="8192" width="9.140625" style="286"/>
    <col min="8193" max="8193" width="4.85546875" style="286" customWidth="1"/>
    <col min="8194" max="8194" width="10.42578125" style="286" customWidth="1"/>
    <col min="8195" max="8195" width="10.140625" style="286" customWidth="1"/>
    <col min="8196" max="8196" width="97.5703125" style="286" customWidth="1"/>
    <col min="8197" max="8197" width="11.28515625" style="286" customWidth="1"/>
    <col min="8198" max="8199" width="0" style="286" hidden="1" customWidth="1"/>
    <col min="8200" max="8200" width="9.7109375" style="286" bestFit="1" customWidth="1"/>
    <col min="8201" max="8448" width="9.140625" style="286"/>
    <col min="8449" max="8449" width="4.85546875" style="286" customWidth="1"/>
    <col min="8450" max="8450" width="10.42578125" style="286" customWidth="1"/>
    <col min="8451" max="8451" width="10.140625" style="286" customWidth="1"/>
    <col min="8452" max="8452" width="97.5703125" style="286" customWidth="1"/>
    <col min="8453" max="8453" width="11.28515625" style="286" customWidth="1"/>
    <col min="8454" max="8455" width="0" style="286" hidden="1" customWidth="1"/>
    <col min="8456" max="8456" width="9.7109375" style="286" bestFit="1" customWidth="1"/>
    <col min="8457" max="8704" width="9.140625" style="286"/>
    <col min="8705" max="8705" width="4.85546875" style="286" customWidth="1"/>
    <col min="8706" max="8706" width="10.42578125" style="286" customWidth="1"/>
    <col min="8707" max="8707" width="10.140625" style="286" customWidth="1"/>
    <col min="8708" max="8708" width="97.5703125" style="286" customWidth="1"/>
    <col min="8709" max="8709" width="11.28515625" style="286" customWidth="1"/>
    <col min="8710" max="8711" width="0" style="286" hidden="1" customWidth="1"/>
    <col min="8712" max="8712" width="9.7109375" style="286" bestFit="1" customWidth="1"/>
    <col min="8713" max="8960" width="9.140625" style="286"/>
    <col min="8961" max="8961" width="4.85546875" style="286" customWidth="1"/>
    <col min="8962" max="8962" width="10.42578125" style="286" customWidth="1"/>
    <col min="8963" max="8963" width="10.140625" style="286" customWidth="1"/>
    <col min="8964" max="8964" width="97.5703125" style="286" customWidth="1"/>
    <col min="8965" max="8965" width="11.28515625" style="286" customWidth="1"/>
    <col min="8966" max="8967" width="0" style="286" hidden="1" customWidth="1"/>
    <col min="8968" max="8968" width="9.7109375" style="286" bestFit="1" customWidth="1"/>
    <col min="8969" max="9216" width="9.140625" style="286"/>
    <col min="9217" max="9217" width="4.85546875" style="286" customWidth="1"/>
    <col min="9218" max="9218" width="10.42578125" style="286" customWidth="1"/>
    <col min="9219" max="9219" width="10.140625" style="286" customWidth="1"/>
    <col min="9220" max="9220" width="97.5703125" style="286" customWidth="1"/>
    <col min="9221" max="9221" width="11.28515625" style="286" customWidth="1"/>
    <col min="9222" max="9223" width="0" style="286" hidden="1" customWidth="1"/>
    <col min="9224" max="9224" width="9.7109375" style="286" bestFit="1" customWidth="1"/>
    <col min="9225" max="9472" width="9.140625" style="286"/>
    <col min="9473" max="9473" width="4.85546875" style="286" customWidth="1"/>
    <col min="9474" max="9474" width="10.42578125" style="286" customWidth="1"/>
    <col min="9475" max="9475" width="10.140625" style="286" customWidth="1"/>
    <col min="9476" max="9476" width="97.5703125" style="286" customWidth="1"/>
    <col min="9477" max="9477" width="11.28515625" style="286" customWidth="1"/>
    <col min="9478" max="9479" width="0" style="286" hidden="1" customWidth="1"/>
    <col min="9480" max="9480" width="9.7109375" style="286" bestFit="1" customWidth="1"/>
    <col min="9481" max="9728" width="9.140625" style="286"/>
    <col min="9729" max="9729" width="4.85546875" style="286" customWidth="1"/>
    <col min="9730" max="9730" width="10.42578125" style="286" customWidth="1"/>
    <col min="9731" max="9731" width="10.140625" style="286" customWidth="1"/>
    <col min="9732" max="9732" width="97.5703125" style="286" customWidth="1"/>
    <col min="9733" max="9733" width="11.28515625" style="286" customWidth="1"/>
    <col min="9734" max="9735" width="0" style="286" hidden="1" customWidth="1"/>
    <col min="9736" max="9736" width="9.7109375" style="286" bestFit="1" customWidth="1"/>
    <col min="9737" max="9984" width="9.140625" style="286"/>
    <col min="9985" max="9985" width="4.85546875" style="286" customWidth="1"/>
    <col min="9986" max="9986" width="10.42578125" style="286" customWidth="1"/>
    <col min="9987" max="9987" width="10.140625" style="286" customWidth="1"/>
    <col min="9988" max="9988" width="97.5703125" style="286" customWidth="1"/>
    <col min="9989" max="9989" width="11.28515625" style="286" customWidth="1"/>
    <col min="9990" max="9991" width="0" style="286" hidden="1" customWidth="1"/>
    <col min="9992" max="9992" width="9.7109375" style="286" bestFit="1" customWidth="1"/>
    <col min="9993" max="10240" width="9.140625" style="286"/>
    <col min="10241" max="10241" width="4.85546875" style="286" customWidth="1"/>
    <col min="10242" max="10242" width="10.42578125" style="286" customWidth="1"/>
    <col min="10243" max="10243" width="10.140625" style="286" customWidth="1"/>
    <col min="10244" max="10244" width="97.5703125" style="286" customWidth="1"/>
    <col min="10245" max="10245" width="11.28515625" style="286" customWidth="1"/>
    <col min="10246" max="10247" width="0" style="286" hidden="1" customWidth="1"/>
    <col min="10248" max="10248" width="9.7109375" style="286" bestFit="1" customWidth="1"/>
    <col min="10249" max="10496" width="9.140625" style="286"/>
    <col min="10497" max="10497" width="4.85546875" style="286" customWidth="1"/>
    <col min="10498" max="10498" width="10.42578125" style="286" customWidth="1"/>
    <col min="10499" max="10499" width="10.140625" style="286" customWidth="1"/>
    <col min="10500" max="10500" width="97.5703125" style="286" customWidth="1"/>
    <col min="10501" max="10501" width="11.28515625" style="286" customWidth="1"/>
    <col min="10502" max="10503" width="0" style="286" hidden="1" customWidth="1"/>
    <col min="10504" max="10504" width="9.7109375" style="286" bestFit="1" customWidth="1"/>
    <col min="10505" max="10752" width="9.140625" style="286"/>
    <col min="10753" max="10753" width="4.85546875" style="286" customWidth="1"/>
    <col min="10754" max="10754" width="10.42578125" style="286" customWidth="1"/>
    <col min="10755" max="10755" width="10.140625" style="286" customWidth="1"/>
    <col min="10756" max="10756" width="97.5703125" style="286" customWidth="1"/>
    <col min="10757" max="10757" width="11.28515625" style="286" customWidth="1"/>
    <col min="10758" max="10759" width="0" style="286" hidden="1" customWidth="1"/>
    <col min="10760" max="10760" width="9.7109375" style="286" bestFit="1" customWidth="1"/>
    <col min="10761" max="11008" width="9.140625" style="286"/>
    <col min="11009" max="11009" width="4.85546875" style="286" customWidth="1"/>
    <col min="11010" max="11010" width="10.42578125" style="286" customWidth="1"/>
    <col min="11011" max="11011" width="10.140625" style="286" customWidth="1"/>
    <col min="11012" max="11012" width="97.5703125" style="286" customWidth="1"/>
    <col min="11013" max="11013" width="11.28515625" style="286" customWidth="1"/>
    <col min="11014" max="11015" width="0" style="286" hidden="1" customWidth="1"/>
    <col min="11016" max="11016" width="9.7109375" style="286" bestFit="1" customWidth="1"/>
    <col min="11017" max="11264" width="9.140625" style="286"/>
    <col min="11265" max="11265" width="4.85546875" style="286" customWidth="1"/>
    <col min="11266" max="11266" width="10.42578125" style="286" customWidth="1"/>
    <col min="11267" max="11267" width="10.140625" style="286" customWidth="1"/>
    <col min="11268" max="11268" width="97.5703125" style="286" customWidth="1"/>
    <col min="11269" max="11269" width="11.28515625" style="286" customWidth="1"/>
    <col min="11270" max="11271" width="0" style="286" hidden="1" customWidth="1"/>
    <col min="11272" max="11272" width="9.7109375" style="286" bestFit="1" customWidth="1"/>
    <col min="11273" max="11520" width="9.140625" style="286"/>
    <col min="11521" max="11521" width="4.85546875" style="286" customWidth="1"/>
    <col min="11522" max="11522" width="10.42578125" style="286" customWidth="1"/>
    <col min="11523" max="11523" width="10.140625" style="286" customWidth="1"/>
    <col min="11524" max="11524" width="97.5703125" style="286" customWidth="1"/>
    <col min="11525" max="11525" width="11.28515625" style="286" customWidth="1"/>
    <col min="11526" max="11527" width="0" style="286" hidden="1" customWidth="1"/>
    <col min="11528" max="11528" width="9.7109375" style="286" bestFit="1" customWidth="1"/>
    <col min="11529" max="11776" width="9.140625" style="286"/>
    <col min="11777" max="11777" width="4.85546875" style="286" customWidth="1"/>
    <col min="11778" max="11778" width="10.42578125" style="286" customWidth="1"/>
    <col min="11779" max="11779" width="10.140625" style="286" customWidth="1"/>
    <col min="11780" max="11780" width="97.5703125" style="286" customWidth="1"/>
    <col min="11781" max="11781" width="11.28515625" style="286" customWidth="1"/>
    <col min="11782" max="11783" width="0" style="286" hidden="1" customWidth="1"/>
    <col min="11784" max="11784" width="9.7109375" style="286" bestFit="1" customWidth="1"/>
    <col min="11785" max="12032" width="9.140625" style="286"/>
    <col min="12033" max="12033" width="4.85546875" style="286" customWidth="1"/>
    <col min="12034" max="12034" width="10.42578125" style="286" customWidth="1"/>
    <col min="12035" max="12035" width="10.140625" style="286" customWidth="1"/>
    <col min="12036" max="12036" width="97.5703125" style="286" customWidth="1"/>
    <col min="12037" max="12037" width="11.28515625" style="286" customWidth="1"/>
    <col min="12038" max="12039" width="0" style="286" hidden="1" customWidth="1"/>
    <col min="12040" max="12040" width="9.7109375" style="286" bestFit="1" customWidth="1"/>
    <col min="12041" max="12288" width="9.140625" style="286"/>
    <col min="12289" max="12289" width="4.85546875" style="286" customWidth="1"/>
    <col min="12290" max="12290" width="10.42578125" style="286" customWidth="1"/>
    <col min="12291" max="12291" width="10.140625" style="286" customWidth="1"/>
    <col min="12292" max="12292" width="97.5703125" style="286" customWidth="1"/>
    <col min="12293" max="12293" width="11.28515625" style="286" customWidth="1"/>
    <col min="12294" max="12295" width="0" style="286" hidden="1" customWidth="1"/>
    <col min="12296" max="12296" width="9.7109375" style="286" bestFit="1" customWidth="1"/>
    <col min="12297" max="12544" width="9.140625" style="286"/>
    <col min="12545" max="12545" width="4.85546875" style="286" customWidth="1"/>
    <col min="12546" max="12546" width="10.42578125" style="286" customWidth="1"/>
    <col min="12547" max="12547" width="10.140625" style="286" customWidth="1"/>
    <col min="12548" max="12548" width="97.5703125" style="286" customWidth="1"/>
    <col min="12549" max="12549" width="11.28515625" style="286" customWidth="1"/>
    <col min="12550" max="12551" width="0" style="286" hidden="1" customWidth="1"/>
    <col min="12552" max="12552" width="9.7109375" style="286" bestFit="1" customWidth="1"/>
    <col min="12553" max="12800" width="9.140625" style="286"/>
    <col min="12801" max="12801" width="4.85546875" style="286" customWidth="1"/>
    <col min="12802" max="12802" width="10.42578125" style="286" customWidth="1"/>
    <col min="12803" max="12803" width="10.140625" style="286" customWidth="1"/>
    <col min="12804" max="12804" width="97.5703125" style="286" customWidth="1"/>
    <col min="12805" max="12805" width="11.28515625" style="286" customWidth="1"/>
    <col min="12806" max="12807" width="0" style="286" hidden="1" customWidth="1"/>
    <col min="12808" max="12808" width="9.7109375" style="286" bestFit="1" customWidth="1"/>
    <col min="12809" max="13056" width="9.140625" style="286"/>
    <col min="13057" max="13057" width="4.85546875" style="286" customWidth="1"/>
    <col min="13058" max="13058" width="10.42578125" style="286" customWidth="1"/>
    <col min="13059" max="13059" width="10.140625" style="286" customWidth="1"/>
    <col min="13060" max="13060" width="97.5703125" style="286" customWidth="1"/>
    <col min="13061" max="13061" width="11.28515625" style="286" customWidth="1"/>
    <col min="13062" max="13063" width="0" style="286" hidden="1" customWidth="1"/>
    <col min="13064" max="13064" width="9.7109375" style="286" bestFit="1" customWidth="1"/>
    <col min="13065" max="13312" width="9.140625" style="286"/>
    <col min="13313" max="13313" width="4.85546875" style="286" customWidth="1"/>
    <col min="13314" max="13314" width="10.42578125" style="286" customWidth="1"/>
    <col min="13315" max="13315" width="10.140625" style="286" customWidth="1"/>
    <col min="13316" max="13316" width="97.5703125" style="286" customWidth="1"/>
    <col min="13317" max="13317" width="11.28515625" style="286" customWidth="1"/>
    <col min="13318" max="13319" width="0" style="286" hidden="1" customWidth="1"/>
    <col min="13320" max="13320" width="9.7109375" style="286" bestFit="1" customWidth="1"/>
    <col min="13321" max="13568" width="9.140625" style="286"/>
    <col min="13569" max="13569" width="4.85546875" style="286" customWidth="1"/>
    <col min="13570" max="13570" width="10.42578125" style="286" customWidth="1"/>
    <col min="13571" max="13571" width="10.140625" style="286" customWidth="1"/>
    <col min="13572" max="13572" width="97.5703125" style="286" customWidth="1"/>
    <col min="13573" max="13573" width="11.28515625" style="286" customWidth="1"/>
    <col min="13574" max="13575" width="0" style="286" hidden="1" customWidth="1"/>
    <col min="13576" max="13576" width="9.7109375" style="286" bestFit="1" customWidth="1"/>
    <col min="13577" max="13824" width="9.140625" style="286"/>
    <col min="13825" max="13825" width="4.85546875" style="286" customWidth="1"/>
    <col min="13826" max="13826" width="10.42578125" style="286" customWidth="1"/>
    <col min="13827" max="13827" width="10.140625" style="286" customWidth="1"/>
    <col min="13828" max="13828" width="97.5703125" style="286" customWidth="1"/>
    <col min="13829" max="13829" width="11.28515625" style="286" customWidth="1"/>
    <col min="13830" max="13831" width="0" style="286" hidden="1" customWidth="1"/>
    <col min="13832" max="13832" width="9.7109375" style="286" bestFit="1" customWidth="1"/>
    <col min="13833" max="14080" width="9.140625" style="286"/>
    <col min="14081" max="14081" width="4.85546875" style="286" customWidth="1"/>
    <col min="14082" max="14082" width="10.42578125" style="286" customWidth="1"/>
    <col min="14083" max="14083" width="10.140625" style="286" customWidth="1"/>
    <col min="14084" max="14084" width="97.5703125" style="286" customWidth="1"/>
    <col min="14085" max="14085" width="11.28515625" style="286" customWidth="1"/>
    <col min="14086" max="14087" width="0" style="286" hidden="1" customWidth="1"/>
    <col min="14088" max="14088" width="9.7109375" style="286" bestFit="1" customWidth="1"/>
    <col min="14089" max="14336" width="9.140625" style="286"/>
    <col min="14337" max="14337" width="4.85546875" style="286" customWidth="1"/>
    <col min="14338" max="14338" width="10.42578125" style="286" customWidth="1"/>
    <col min="14339" max="14339" width="10.140625" style="286" customWidth="1"/>
    <col min="14340" max="14340" width="97.5703125" style="286" customWidth="1"/>
    <col min="14341" max="14341" width="11.28515625" style="286" customWidth="1"/>
    <col min="14342" max="14343" width="0" style="286" hidden="1" customWidth="1"/>
    <col min="14344" max="14344" width="9.7109375" style="286" bestFit="1" customWidth="1"/>
    <col min="14345" max="14592" width="9.140625" style="286"/>
    <col min="14593" max="14593" width="4.85546875" style="286" customWidth="1"/>
    <col min="14594" max="14594" width="10.42578125" style="286" customWidth="1"/>
    <col min="14595" max="14595" width="10.140625" style="286" customWidth="1"/>
    <col min="14596" max="14596" width="97.5703125" style="286" customWidth="1"/>
    <col min="14597" max="14597" width="11.28515625" style="286" customWidth="1"/>
    <col min="14598" max="14599" width="0" style="286" hidden="1" customWidth="1"/>
    <col min="14600" max="14600" width="9.7109375" style="286" bestFit="1" customWidth="1"/>
    <col min="14601" max="14848" width="9.140625" style="286"/>
    <col min="14849" max="14849" width="4.85546875" style="286" customWidth="1"/>
    <col min="14850" max="14850" width="10.42578125" style="286" customWidth="1"/>
    <col min="14851" max="14851" width="10.140625" style="286" customWidth="1"/>
    <col min="14852" max="14852" width="97.5703125" style="286" customWidth="1"/>
    <col min="14853" max="14853" width="11.28515625" style="286" customWidth="1"/>
    <col min="14854" max="14855" width="0" style="286" hidden="1" customWidth="1"/>
    <col min="14856" max="14856" width="9.7109375" style="286" bestFit="1" customWidth="1"/>
    <col min="14857" max="15104" width="9.140625" style="286"/>
    <col min="15105" max="15105" width="4.85546875" style="286" customWidth="1"/>
    <col min="15106" max="15106" width="10.42578125" style="286" customWidth="1"/>
    <col min="15107" max="15107" width="10.140625" style="286" customWidth="1"/>
    <col min="15108" max="15108" width="97.5703125" style="286" customWidth="1"/>
    <col min="15109" max="15109" width="11.28515625" style="286" customWidth="1"/>
    <col min="15110" max="15111" width="0" style="286" hidden="1" customWidth="1"/>
    <col min="15112" max="15112" width="9.7109375" style="286" bestFit="1" customWidth="1"/>
    <col min="15113" max="15360" width="9.140625" style="286"/>
    <col min="15361" max="15361" width="4.85546875" style="286" customWidth="1"/>
    <col min="15362" max="15362" width="10.42578125" style="286" customWidth="1"/>
    <col min="15363" max="15363" width="10.140625" style="286" customWidth="1"/>
    <col min="15364" max="15364" width="97.5703125" style="286" customWidth="1"/>
    <col min="15365" max="15365" width="11.28515625" style="286" customWidth="1"/>
    <col min="15366" max="15367" width="0" style="286" hidden="1" customWidth="1"/>
    <col min="15368" max="15368" width="9.7109375" style="286" bestFit="1" customWidth="1"/>
    <col min="15369" max="15616" width="9.140625" style="286"/>
    <col min="15617" max="15617" width="4.85546875" style="286" customWidth="1"/>
    <col min="15618" max="15618" width="10.42578125" style="286" customWidth="1"/>
    <col min="15619" max="15619" width="10.140625" style="286" customWidth="1"/>
    <col min="15620" max="15620" width="97.5703125" style="286" customWidth="1"/>
    <col min="15621" max="15621" width="11.28515625" style="286" customWidth="1"/>
    <col min="15622" max="15623" width="0" style="286" hidden="1" customWidth="1"/>
    <col min="15624" max="15624" width="9.7109375" style="286" bestFit="1" customWidth="1"/>
    <col min="15625" max="15872" width="9.140625" style="286"/>
    <col min="15873" max="15873" width="4.85546875" style="286" customWidth="1"/>
    <col min="15874" max="15874" width="10.42578125" style="286" customWidth="1"/>
    <col min="15875" max="15875" width="10.140625" style="286" customWidth="1"/>
    <col min="15876" max="15876" width="97.5703125" style="286" customWidth="1"/>
    <col min="15877" max="15877" width="11.28515625" style="286" customWidth="1"/>
    <col min="15878" max="15879" width="0" style="286" hidden="1" customWidth="1"/>
    <col min="15880" max="15880" width="9.7109375" style="286" bestFit="1" customWidth="1"/>
    <col min="15881" max="16128" width="9.140625" style="286"/>
    <col min="16129" max="16129" width="4.85546875" style="286" customWidth="1"/>
    <col min="16130" max="16130" width="10.42578125" style="286" customWidth="1"/>
    <col min="16131" max="16131" width="10.140625" style="286" customWidth="1"/>
    <col min="16132" max="16132" width="97.5703125" style="286" customWidth="1"/>
    <col min="16133" max="16133" width="11.28515625" style="286" customWidth="1"/>
    <col min="16134" max="16135" width="0" style="286" hidden="1" customWidth="1"/>
    <col min="16136" max="16136" width="9.7109375" style="286" bestFit="1" customWidth="1"/>
    <col min="16137" max="16384" width="9.140625" style="286"/>
  </cols>
  <sheetData>
    <row r="2" spans="1:7" x14ac:dyDescent="0.2">
      <c r="A2" s="1377" t="s">
        <v>436</v>
      </c>
      <c r="B2" s="1377"/>
      <c r="C2" s="1377"/>
      <c r="D2" s="1377"/>
      <c r="E2" s="1377"/>
      <c r="F2" s="1377"/>
      <c r="G2" s="1377"/>
    </row>
    <row r="3" spans="1:7" ht="12" customHeight="1" x14ac:dyDescent="0.2">
      <c r="A3" s="287"/>
      <c r="B3" s="287"/>
      <c r="C3" s="287"/>
      <c r="D3" s="287"/>
      <c r="E3" s="287"/>
      <c r="F3" s="287"/>
      <c r="G3" s="287"/>
    </row>
    <row r="4" spans="1:7" x14ac:dyDescent="0.2">
      <c r="C4" s="1378" t="s">
        <v>392</v>
      </c>
      <c r="D4" s="1378"/>
      <c r="E4" s="1378"/>
      <c r="F4" s="1378"/>
      <c r="G4" s="1378"/>
    </row>
    <row r="5" spans="1:7" ht="23.25" customHeight="1" x14ac:dyDescent="0.2">
      <c r="A5" s="288" t="s">
        <v>437</v>
      </c>
      <c r="B5" s="288" t="s">
        <v>438</v>
      </c>
      <c r="C5" s="288" t="s">
        <v>392</v>
      </c>
      <c r="D5" s="288" t="s">
        <v>439</v>
      </c>
      <c r="E5" s="288" t="s">
        <v>15</v>
      </c>
      <c r="F5" s="289" t="s">
        <v>440</v>
      </c>
      <c r="G5" s="289" t="s">
        <v>441</v>
      </c>
    </row>
    <row r="6" spans="1:7" ht="17.25" customHeight="1" x14ac:dyDescent="0.2">
      <c r="A6" s="290"/>
      <c r="B6" s="291"/>
      <c r="C6" s="292">
        <v>18299</v>
      </c>
      <c r="D6" s="293" t="s">
        <v>442</v>
      </c>
      <c r="E6" s="294" t="s">
        <v>443</v>
      </c>
      <c r="F6" s="295"/>
      <c r="G6" s="295"/>
    </row>
    <row r="7" spans="1:7" ht="17.25" customHeight="1" x14ac:dyDescent="0.2">
      <c r="A7" s="290"/>
      <c r="B7" s="291"/>
      <c r="C7" s="292">
        <v>800</v>
      </c>
      <c r="D7" s="293" t="s">
        <v>444</v>
      </c>
      <c r="E7" s="294" t="s">
        <v>443</v>
      </c>
      <c r="F7" s="295"/>
      <c r="G7" s="295"/>
    </row>
    <row r="8" spans="1:7" ht="17.25" customHeight="1" x14ac:dyDescent="0.2">
      <c r="A8" s="290">
        <v>9</v>
      </c>
      <c r="B8" s="296">
        <v>43537</v>
      </c>
      <c r="C8" s="295">
        <v>-50</v>
      </c>
      <c r="D8" s="291" t="s">
        <v>445</v>
      </c>
      <c r="E8" s="291" t="s">
        <v>446</v>
      </c>
      <c r="F8" s="295"/>
      <c r="G8" s="295"/>
    </row>
    <row r="9" spans="1:7" ht="17.25" customHeight="1" x14ac:dyDescent="0.2">
      <c r="A9" s="290">
        <v>9</v>
      </c>
      <c r="B9" s="296">
        <v>43537</v>
      </c>
      <c r="C9" s="295">
        <v>-50</v>
      </c>
      <c r="D9" s="291" t="s">
        <v>447</v>
      </c>
      <c r="E9" s="291" t="s">
        <v>443</v>
      </c>
      <c r="F9" s="295"/>
      <c r="G9" s="295"/>
    </row>
    <row r="10" spans="1:7" ht="14.25" customHeight="1" x14ac:dyDescent="0.2">
      <c r="A10" s="290">
        <v>10</v>
      </c>
      <c r="B10" s="296">
        <v>43551</v>
      </c>
      <c r="C10" s="295">
        <v>-100</v>
      </c>
      <c r="D10" s="291" t="s">
        <v>448</v>
      </c>
      <c r="E10" s="291" t="s">
        <v>449</v>
      </c>
      <c r="F10" s="295"/>
      <c r="G10" s="295"/>
    </row>
    <row r="11" spans="1:7" ht="15" customHeight="1" x14ac:dyDescent="0.2">
      <c r="A11" s="290"/>
      <c r="B11" s="296"/>
      <c r="C11" s="292">
        <f>SUM(C6:C10)</f>
        <v>18899</v>
      </c>
      <c r="D11" s="294" t="s">
        <v>450</v>
      </c>
      <c r="E11" s="297"/>
      <c r="F11" s="295"/>
      <c r="G11" s="295"/>
    </row>
    <row r="12" spans="1:7" x14ac:dyDescent="0.2">
      <c r="A12" s="290"/>
      <c r="B12" s="296"/>
      <c r="C12" s="292"/>
      <c r="D12" s="293"/>
      <c r="E12" s="297"/>
      <c r="F12" s="295"/>
      <c r="G12" s="295"/>
    </row>
    <row r="13" spans="1:7" x14ac:dyDescent="0.2">
      <c r="A13" s="290"/>
      <c r="B13" s="296"/>
      <c r="C13" s="295"/>
      <c r="D13" s="293"/>
      <c r="E13" s="297"/>
      <c r="F13" s="295"/>
      <c r="G13" s="295"/>
    </row>
    <row r="14" spans="1:7" x14ac:dyDescent="0.2">
      <c r="A14" s="298"/>
      <c r="B14" s="299"/>
      <c r="C14" s="300"/>
      <c r="D14" s="301" t="s">
        <v>451</v>
      </c>
      <c r="E14" s="302"/>
      <c r="F14" s="295"/>
      <c r="G14" s="295"/>
    </row>
    <row r="15" spans="1:7" x14ac:dyDescent="0.2">
      <c r="A15" s="291"/>
      <c r="B15" s="291"/>
      <c r="C15" s="295"/>
      <c r="D15" s="291"/>
      <c r="E15" s="291"/>
    </row>
    <row r="16" spans="1:7" x14ac:dyDescent="0.2">
      <c r="A16" s="291"/>
      <c r="B16" s="291"/>
      <c r="C16" s="295"/>
      <c r="D16" s="291"/>
      <c r="E16" s="291"/>
    </row>
    <row r="17" spans="1:5" x14ac:dyDescent="0.2">
      <c r="A17" s="291"/>
      <c r="B17" s="291"/>
      <c r="C17" s="292"/>
      <c r="D17" s="291"/>
      <c r="E17" s="291"/>
    </row>
    <row r="18" spans="1:5" x14ac:dyDescent="0.2">
      <c r="A18" s="291"/>
      <c r="B18" s="291"/>
      <c r="C18" s="295"/>
      <c r="D18" s="291"/>
      <c r="E18" s="291"/>
    </row>
    <row r="19" spans="1:5" x14ac:dyDescent="0.2">
      <c r="A19" s="291"/>
      <c r="B19" s="291"/>
      <c r="C19" s="295"/>
      <c r="D19" s="291"/>
      <c r="E19" s="291"/>
    </row>
    <row r="20" spans="1:5" x14ac:dyDescent="0.2">
      <c r="A20" s="291"/>
      <c r="B20" s="291"/>
      <c r="C20" s="295"/>
      <c r="D20" s="291"/>
      <c r="E20" s="291"/>
    </row>
    <row r="21" spans="1:5" x14ac:dyDescent="0.2">
      <c r="A21" s="291"/>
      <c r="B21" s="291"/>
      <c r="C21" s="292"/>
      <c r="D21" s="291"/>
      <c r="E21" s="291"/>
    </row>
  </sheetData>
  <mergeCells count="2">
    <mergeCell ref="A2:G2"/>
    <mergeCell ref="C4:G4"/>
  </mergeCells>
  <pageMargins left="0.27559055118110237" right="0.19685039370078741" top="0.6692913385826772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5"/>
  <sheetViews>
    <sheetView topLeftCell="A2" workbookViewId="0">
      <selection activeCell="D21" sqref="D21"/>
    </sheetView>
  </sheetViews>
  <sheetFormatPr defaultRowHeight="12.75" x14ac:dyDescent="0.2"/>
  <cols>
    <col min="1" max="1" width="9.140625" style="335"/>
    <col min="2" max="2" width="10.28515625" style="335" customWidth="1"/>
    <col min="3" max="3" width="15.7109375" style="336" customWidth="1"/>
    <col min="4" max="4" width="97.28515625" style="303" customWidth="1"/>
    <col min="5" max="5" width="14.42578125" style="303" customWidth="1"/>
    <col min="6" max="6" width="14.5703125" style="303" hidden="1" customWidth="1"/>
    <col min="7" max="257" width="9.140625" style="303"/>
    <col min="258" max="258" width="10.28515625" style="303" customWidth="1"/>
    <col min="259" max="259" width="15.7109375" style="303" customWidth="1"/>
    <col min="260" max="260" width="97.28515625" style="303" customWidth="1"/>
    <col min="261" max="261" width="14.42578125" style="303" customWidth="1"/>
    <col min="262" max="262" width="0" style="303" hidden="1" customWidth="1"/>
    <col min="263" max="513" width="9.140625" style="303"/>
    <col min="514" max="514" width="10.28515625" style="303" customWidth="1"/>
    <col min="515" max="515" width="15.7109375" style="303" customWidth="1"/>
    <col min="516" max="516" width="97.28515625" style="303" customWidth="1"/>
    <col min="517" max="517" width="14.42578125" style="303" customWidth="1"/>
    <col min="518" max="518" width="0" style="303" hidden="1" customWidth="1"/>
    <col min="519" max="769" width="9.140625" style="303"/>
    <col min="770" max="770" width="10.28515625" style="303" customWidth="1"/>
    <col min="771" max="771" width="15.7109375" style="303" customWidth="1"/>
    <col min="772" max="772" width="97.28515625" style="303" customWidth="1"/>
    <col min="773" max="773" width="14.42578125" style="303" customWidth="1"/>
    <col min="774" max="774" width="0" style="303" hidden="1" customWidth="1"/>
    <col min="775" max="1025" width="9.140625" style="303"/>
    <col min="1026" max="1026" width="10.28515625" style="303" customWidth="1"/>
    <col min="1027" max="1027" width="15.7109375" style="303" customWidth="1"/>
    <col min="1028" max="1028" width="97.28515625" style="303" customWidth="1"/>
    <col min="1029" max="1029" width="14.42578125" style="303" customWidth="1"/>
    <col min="1030" max="1030" width="0" style="303" hidden="1" customWidth="1"/>
    <col min="1031" max="1281" width="9.140625" style="303"/>
    <col min="1282" max="1282" width="10.28515625" style="303" customWidth="1"/>
    <col min="1283" max="1283" width="15.7109375" style="303" customWidth="1"/>
    <col min="1284" max="1284" width="97.28515625" style="303" customWidth="1"/>
    <col min="1285" max="1285" width="14.42578125" style="303" customWidth="1"/>
    <col min="1286" max="1286" width="0" style="303" hidden="1" customWidth="1"/>
    <col min="1287" max="1537" width="9.140625" style="303"/>
    <col min="1538" max="1538" width="10.28515625" style="303" customWidth="1"/>
    <col min="1539" max="1539" width="15.7109375" style="303" customWidth="1"/>
    <col min="1540" max="1540" width="97.28515625" style="303" customWidth="1"/>
    <col min="1541" max="1541" width="14.42578125" style="303" customWidth="1"/>
    <col min="1542" max="1542" width="0" style="303" hidden="1" customWidth="1"/>
    <col min="1543" max="1793" width="9.140625" style="303"/>
    <col min="1794" max="1794" width="10.28515625" style="303" customWidth="1"/>
    <col min="1795" max="1795" width="15.7109375" style="303" customWidth="1"/>
    <col min="1796" max="1796" width="97.28515625" style="303" customWidth="1"/>
    <col min="1797" max="1797" width="14.42578125" style="303" customWidth="1"/>
    <col min="1798" max="1798" width="0" style="303" hidden="1" customWidth="1"/>
    <col min="1799" max="2049" width="9.140625" style="303"/>
    <col min="2050" max="2050" width="10.28515625" style="303" customWidth="1"/>
    <col min="2051" max="2051" width="15.7109375" style="303" customWidth="1"/>
    <col min="2052" max="2052" width="97.28515625" style="303" customWidth="1"/>
    <col min="2053" max="2053" width="14.42578125" style="303" customWidth="1"/>
    <col min="2054" max="2054" width="0" style="303" hidden="1" customWidth="1"/>
    <col min="2055" max="2305" width="9.140625" style="303"/>
    <col min="2306" max="2306" width="10.28515625" style="303" customWidth="1"/>
    <col min="2307" max="2307" width="15.7109375" style="303" customWidth="1"/>
    <col min="2308" max="2308" width="97.28515625" style="303" customWidth="1"/>
    <col min="2309" max="2309" width="14.42578125" style="303" customWidth="1"/>
    <col min="2310" max="2310" width="0" style="303" hidden="1" customWidth="1"/>
    <col min="2311" max="2561" width="9.140625" style="303"/>
    <col min="2562" max="2562" width="10.28515625" style="303" customWidth="1"/>
    <col min="2563" max="2563" width="15.7109375" style="303" customWidth="1"/>
    <col min="2564" max="2564" width="97.28515625" style="303" customWidth="1"/>
    <col min="2565" max="2565" width="14.42578125" style="303" customWidth="1"/>
    <col min="2566" max="2566" width="0" style="303" hidden="1" customWidth="1"/>
    <col min="2567" max="2817" width="9.140625" style="303"/>
    <col min="2818" max="2818" width="10.28515625" style="303" customWidth="1"/>
    <col min="2819" max="2819" width="15.7109375" style="303" customWidth="1"/>
    <col min="2820" max="2820" width="97.28515625" style="303" customWidth="1"/>
    <col min="2821" max="2821" width="14.42578125" style="303" customWidth="1"/>
    <col min="2822" max="2822" width="0" style="303" hidden="1" customWidth="1"/>
    <col min="2823" max="3073" width="9.140625" style="303"/>
    <col min="3074" max="3074" width="10.28515625" style="303" customWidth="1"/>
    <col min="3075" max="3075" width="15.7109375" style="303" customWidth="1"/>
    <col min="3076" max="3076" width="97.28515625" style="303" customWidth="1"/>
    <col min="3077" max="3077" width="14.42578125" style="303" customWidth="1"/>
    <col min="3078" max="3078" width="0" style="303" hidden="1" customWidth="1"/>
    <col min="3079" max="3329" width="9.140625" style="303"/>
    <col min="3330" max="3330" width="10.28515625" style="303" customWidth="1"/>
    <col min="3331" max="3331" width="15.7109375" style="303" customWidth="1"/>
    <col min="3332" max="3332" width="97.28515625" style="303" customWidth="1"/>
    <col min="3333" max="3333" width="14.42578125" style="303" customWidth="1"/>
    <col min="3334" max="3334" width="0" style="303" hidden="1" customWidth="1"/>
    <col min="3335" max="3585" width="9.140625" style="303"/>
    <col min="3586" max="3586" width="10.28515625" style="303" customWidth="1"/>
    <col min="3587" max="3587" width="15.7109375" style="303" customWidth="1"/>
    <col min="3588" max="3588" width="97.28515625" style="303" customWidth="1"/>
    <col min="3589" max="3589" width="14.42578125" style="303" customWidth="1"/>
    <col min="3590" max="3590" width="0" style="303" hidden="1" customWidth="1"/>
    <col min="3591" max="3841" width="9.140625" style="303"/>
    <col min="3842" max="3842" width="10.28515625" style="303" customWidth="1"/>
    <col min="3843" max="3843" width="15.7109375" style="303" customWidth="1"/>
    <col min="3844" max="3844" width="97.28515625" style="303" customWidth="1"/>
    <col min="3845" max="3845" width="14.42578125" style="303" customWidth="1"/>
    <col min="3846" max="3846" width="0" style="303" hidden="1" customWidth="1"/>
    <col min="3847" max="4097" width="9.140625" style="303"/>
    <col min="4098" max="4098" width="10.28515625" style="303" customWidth="1"/>
    <col min="4099" max="4099" width="15.7109375" style="303" customWidth="1"/>
    <col min="4100" max="4100" width="97.28515625" style="303" customWidth="1"/>
    <col min="4101" max="4101" width="14.42578125" style="303" customWidth="1"/>
    <col min="4102" max="4102" width="0" style="303" hidden="1" customWidth="1"/>
    <col min="4103" max="4353" width="9.140625" style="303"/>
    <col min="4354" max="4354" width="10.28515625" style="303" customWidth="1"/>
    <col min="4355" max="4355" width="15.7109375" style="303" customWidth="1"/>
    <col min="4356" max="4356" width="97.28515625" style="303" customWidth="1"/>
    <col min="4357" max="4357" width="14.42578125" style="303" customWidth="1"/>
    <col min="4358" max="4358" width="0" style="303" hidden="1" customWidth="1"/>
    <col min="4359" max="4609" width="9.140625" style="303"/>
    <col min="4610" max="4610" width="10.28515625" style="303" customWidth="1"/>
    <col min="4611" max="4611" width="15.7109375" style="303" customWidth="1"/>
    <col min="4612" max="4612" width="97.28515625" style="303" customWidth="1"/>
    <col min="4613" max="4613" width="14.42578125" style="303" customWidth="1"/>
    <col min="4614" max="4614" width="0" style="303" hidden="1" customWidth="1"/>
    <col min="4615" max="4865" width="9.140625" style="303"/>
    <col min="4866" max="4866" width="10.28515625" style="303" customWidth="1"/>
    <col min="4867" max="4867" width="15.7109375" style="303" customWidth="1"/>
    <col min="4868" max="4868" width="97.28515625" style="303" customWidth="1"/>
    <col min="4869" max="4869" width="14.42578125" style="303" customWidth="1"/>
    <col min="4870" max="4870" width="0" style="303" hidden="1" customWidth="1"/>
    <col min="4871" max="5121" width="9.140625" style="303"/>
    <col min="5122" max="5122" width="10.28515625" style="303" customWidth="1"/>
    <col min="5123" max="5123" width="15.7109375" style="303" customWidth="1"/>
    <col min="5124" max="5124" width="97.28515625" style="303" customWidth="1"/>
    <col min="5125" max="5125" width="14.42578125" style="303" customWidth="1"/>
    <col min="5126" max="5126" width="0" style="303" hidden="1" customWidth="1"/>
    <col min="5127" max="5377" width="9.140625" style="303"/>
    <col min="5378" max="5378" width="10.28515625" style="303" customWidth="1"/>
    <col min="5379" max="5379" width="15.7109375" style="303" customWidth="1"/>
    <col min="5380" max="5380" width="97.28515625" style="303" customWidth="1"/>
    <col min="5381" max="5381" width="14.42578125" style="303" customWidth="1"/>
    <col min="5382" max="5382" width="0" style="303" hidden="1" customWidth="1"/>
    <col min="5383" max="5633" width="9.140625" style="303"/>
    <col min="5634" max="5634" width="10.28515625" style="303" customWidth="1"/>
    <col min="5635" max="5635" width="15.7109375" style="303" customWidth="1"/>
    <col min="5636" max="5636" width="97.28515625" style="303" customWidth="1"/>
    <col min="5637" max="5637" width="14.42578125" style="303" customWidth="1"/>
    <col min="5638" max="5638" width="0" style="303" hidden="1" customWidth="1"/>
    <col min="5639" max="5889" width="9.140625" style="303"/>
    <col min="5890" max="5890" width="10.28515625" style="303" customWidth="1"/>
    <col min="5891" max="5891" width="15.7109375" style="303" customWidth="1"/>
    <col min="5892" max="5892" width="97.28515625" style="303" customWidth="1"/>
    <col min="5893" max="5893" width="14.42578125" style="303" customWidth="1"/>
    <col min="5894" max="5894" width="0" style="303" hidden="1" customWidth="1"/>
    <col min="5895" max="6145" width="9.140625" style="303"/>
    <col min="6146" max="6146" width="10.28515625" style="303" customWidth="1"/>
    <col min="6147" max="6147" width="15.7109375" style="303" customWidth="1"/>
    <col min="6148" max="6148" width="97.28515625" style="303" customWidth="1"/>
    <col min="6149" max="6149" width="14.42578125" style="303" customWidth="1"/>
    <col min="6150" max="6150" width="0" style="303" hidden="1" customWidth="1"/>
    <col min="6151" max="6401" width="9.140625" style="303"/>
    <col min="6402" max="6402" width="10.28515625" style="303" customWidth="1"/>
    <col min="6403" max="6403" width="15.7109375" style="303" customWidth="1"/>
    <col min="6404" max="6404" width="97.28515625" style="303" customWidth="1"/>
    <col min="6405" max="6405" width="14.42578125" style="303" customWidth="1"/>
    <col min="6406" max="6406" width="0" style="303" hidden="1" customWidth="1"/>
    <col min="6407" max="6657" width="9.140625" style="303"/>
    <col min="6658" max="6658" width="10.28515625" style="303" customWidth="1"/>
    <col min="6659" max="6659" width="15.7109375" style="303" customWidth="1"/>
    <col min="6660" max="6660" width="97.28515625" style="303" customWidth="1"/>
    <col min="6661" max="6661" width="14.42578125" style="303" customWidth="1"/>
    <col min="6662" max="6662" width="0" style="303" hidden="1" customWidth="1"/>
    <col min="6663" max="6913" width="9.140625" style="303"/>
    <col min="6914" max="6914" width="10.28515625" style="303" customWidth="1"/>
    <col min="6915" max="6915" width="15.7109375" style="303" customWidth="1"/>
    <col min="6916" max="6916" width="97.28515625" style="303" customWidth="1"/>
    <col min="6917" max="6917" width="14.42578125" style="303" customWidth="1"/>
    <col min="6918" max="6918" width="0" style="303" hidden="1" customWidth="1"/>
    <col min="6919" max="7169" width="9.140625" style="303"/>
    <col min="7170" max="7170" width="10.28515625" style="303" customWidth="1"/>
    <col min="7171" max="7171" width="15.7109375" style="303" customWidth="1"/>
    <col min="7172" max="7172" width="97.28515625" style="303" customWidth="1"/>
    <col min="7173" max="7173" width="14.42578125" style="303" customWidth="1"/>
    <col min="7174" max="7174" width="0" style="303" hidden="1" customWidth="1"/>
    <col min="7175" max="7425" width="9.140625" style="303"/>
    <col min="7426" max="7426" width="10.28515625" style="303" customWidth="1"/>
    <col min="7427" max="7427" width="15.7109375" style="303" customWidth="1"/>
    <col min="7428" max="7428" width="97.28515625" style="303" customWidth="1"/>
    <col min="7429" max="7429" width="14.42578125" style="303" customWidth="1"/>
    <col min="7430" max="7430" width="0" style="303" hidden="1" customWidth="1"/>
    <col min="7431" max="7681" width="9.140625" style="303"/>
    <col min="7682" max="7682" width="10.28515625" style="303" customWidth="1"/>
    <col min="7683" max="7683" width="15.7109375" style="303" customWidth="1"/>
    <col min="7684" max="7684" width="97.28515625" style="303" customWidth="1"/>
    <col min="7685" max="7685" width="14.42578125" style="303" customWidth="1"/>
    <col min="7686" max="7686" width="0" style="303" hidden="1" customWidth="1"/>
    <col min="7687" max="7937" width="9.140625" style="303"/>
    <col min="7938" max="7938" width="10.28515625" style="303" customWidth="1"/>
    <col min="7939" max="7939" width="15.7109375" style="303" customWidth="1"/>
    <col min="7940" max="7940" width="97.28515625" style="303" customWidth="1"/>
    <col min="7941" max="7941" width="14.42578125" style="303" customWidth="1"/>
    <col min="7942" max="7942" width="0" style="303" hidden="1" customWidth="1"/>
    <col min="7943" max="8193" width="9.140625" style="303"/>
    <col min="8194" max="8194" width="10.28515625" style="303" customWidth="1"/>
    <col min="8195" max="8195" width="15.7109375" style="303" customWidth="1"/>
    <col min="8196" max="8196" width="97.28515625" style="303" customWidth="1"/>
    <col min="8197" max="8197" width="14.42578125" style="303" customWidth="1"/>
    <col min="8198" max="8198" width="0" style="303" hidden="1" customWidth="1"/>
    <col min="8199" max="8449" width="9.140625" style="303"/>
    <col min="8450" max="8450" width="10.28515625" style="303" customWidth="1"/>
    <col min="8451" max="8451" width="15.7109375" style="303" customWidth="1"/>
    <col min="8452" max="8452" width="97.28515625" style="303" customWidth="1"/>
    <col min="8453" max="8453" width="14.42578125" style="303" customWidth="1"/>
    <col min="8454" max="8454" width="0" style="303" hidden="1" customWidth="1"/>
    <col min="8455" max="8705" width="9.140625" style="303"/>
    <col min="8706" max="8706" width="10.28515625" style="303" customWidth="1"/>
    <col min="8707" max="8707" width="15.7109375" style="303" customWidth="1"/>
    <col min="8708" max="8708" width="97.28515625" style="303" customWidth="1"/>
    <col min="8709" max="8709" width="14.42578125" style="303" customWidth="1"/>
    <col min="8710" max="8710" width="0" style="303" hidden="1" customWidth="1"/>
    <col min="8711" max="8961" width="9.140625" style="303"/>
    <col min="8962" max="8962" width="10.28515625" style="303" customWidth="1"/>
    <col min="8963" max="8963" width="15.7109375" style="303" customWidth="1"/>
    <col min="8964" max="8964" width="97.28515625" style="303" customWidth="1"/>
    <col min="8965" max="8965" width="14.42578125" style="303" customWidth="1"/>
    <col min="8966" max="8966" width="0" style="303" hidden="1" customWidth="1"/>
    <col min="8967" max="9217" width="9.140625" style="303"/>
    <col min="9218" max="9218" width="10.28515625" style="303" customWidth="1"/>
    <col min="9219" max="9219" width="15.7109375" style="303" customWidth="1"/>
    <col min="9220" max="9220" width="97.28515625" style="303" customWidth="1"/>
    <col min="9221" max="9221" width="14.42578125" style="303" customWidth="1"/>
    <col min="9222" max="9222" width="0" style="303" hidden="1" customWidth="1"/>
    <col min="9223" max="9473" width="9.140625" style="303"/>
    <col min="9474" max="9474" width="10.28515625" style="303" customWidth="1"/>
    <col min="9475" max="9475" width="15.7109375" style="303" customWidth="1"/>
    <col min="9476" max="9476" width="97.28515625" style="303" customWidth="1"/>
    <col min="9477" max="9477" width="14.42578125" style="303" customWidth="1"/>
    <col min="9478" max="9478" width="0" style="303" hidden="1" customWidth="1"/>
    <col min="9479" max="9729" width="9.140625" style="303"/>
    <col min="9730" max="9730" width="10.28515625" style="303" customWidth="1"/>
    <col min="9731" max="9731" width="15.7109375" style="303" customWidth="1"/>
    <col min="9732" max="9732" width="97.28515625" style="303" customWidth="1"/>
    <col min="9733" max="9733" width="14.42578125" style="303" customWidth="1"/>
    <col min="9734" max="9734" width="0" style="303" hidden="1" customWidth="1"/>
    <col min="9735" max="9985" width="9.140625" style="303"/>
    <col min="9986" max="9986" width="10.28515625" style="303" customWidth="1"/>
    <col min="9987" max="9987" width="15.7109375" style="303" customWidth="1"/>
    <col min="9988" max="9988" width="97.28515625" style="303" customWidth="1"/>
    <col min="9989" max="9989" width="14.42578125" style="303" customWidth="1"/>
    <col min="9990" max="9990" width="0" style="303" hidden="1" customWidth="1"/>
    <col min="9991" max="10241" width="9.140625" style="303"/>
    <col min="10242" max="10242" width="10.28515625" style="303" customWidth="1"/>
    <col min="10243" max="10243" width="15.7109375" style="303" customWidth="1"/>
    <col min="10244" max="10244" width="97.28515625" style="303" customWidth="1"/>
    <col min="10245" max="10245" width="14.42578125" style="303" customWidth="1"/>
    <col min="10246" max="10246" width="0" style="303" hidden="1" customWidth="1"/>
    <col min="10247" max="10497" width="9.140625" style="303"/>
    <col min="10498" max="10498" width="10.28515625" style="303" customWidth="1"/>
    <col min="10499" max="10499" width="15.7109375" style="303" customWidth="1"/>
    <col min="10500" max="10500" width="97.28515625" style="303" customWidth="1"/>
    <col min="10501" max="10501" width="14.42578125" style="303" customWidth="1"/>
    <col min="10502" max="10502" width="0" style="303" hidden="1" customWidth="1"/>
    <col min="10503" max="10753" width="9.140625" style="303"/>
    <col min="10754" max="10754" width="10.28515625" style="303" customWidth="1"/>
    <col min="10755" max="10755" width="15.7109375" style="303" customWidth="1"/>
    <col min="10756" max="10756" width="97.28515625" style="303" customWidth="1"/>
    <col min="10757" max="10757" width="14.42578125" style="303" customWidth="1"/>
    <col min="10758" max="10758" width="0" style="303" hidden="1" customWidth="1"/>
    <col min="10759" max="11009" width="9.140625" style="303"/>
    <col min="11010" max="11010" width="10.28515625" style="303" customWidth="1"/>
    <col min="11011" max="11011" width="15.7109375" style="303" customWidth="1"/>
    <col min="11012" max="11012" width="97.28515625" style="303" customWidth="1"/>
    <col min="11013" max="11013" width="14.42578125" style="303" customWidth="1"/>
    <col min="11014" max="11014" width="0" style="303" hidden="1" customWidth="1"/>
    <col min="11015" max="11265" width="9.140625" style="303"/>
    <col min="11266" max="11266" width="10.28515625" style="303" customWidth="1"/>
    <col min="11267" max="11267" width="15.7109375" style="303" customWidth="1"/>
    <col min="11268" max="11268" width="97.28515625" style="303" customWidth="1"/>
    <col min="11269" max="11269" width="14.42578125" style="303" customWidth="1"/>
    <col min="11270" max="11270" width="0" style="303" hidden="1" customWidth="1"/>
    <col min="11271" max="11521" width="9.140625" style="303"/>
    <col min="11522" max="11522" width="10.28515625" style="303" customWidth="1"/>
    <col min="11523" max="11523" width="15.7109375" style="303" customWidth="1"/>
    <col min="11524" max="11524" width="97.28515625" style="303" customWidth="1"/>
    <col min="11525" max="11525" width="14.42578125" style="303" customWidth="1"/>
    <col min="11526" max="11526" width="0" style="303" hidden="1" customWidth="1"/>
    <col min="11527" max="11777" width="9.140625" style="303"/>
    <col min="11778" max="11778" width="10.28515625" style="303" customWidth="1"/>
    <col min="11779" max="11779" width="15.7109375" style="303" customWidth="1"/>
    <col min="11780" max="11780" width="97.28515625" style="303" customWidth="1"/>
    <col min="11781" max="11781" width="14.42578125" style="303" customWidth="1"/>
    <col min="11782" max="11782" width="0" style="303" hidden="1" customWidth="1"/>
    <col min="11783" max="12033" width="9.140625" style="303"/>
    <col min="12034" max="12034" width="10.28515625" style="303" customWidth="1"/>
    <col min="12035" max="12035" width="15.7109375" style="303" customWidth="1"/>
    <col min="12036" max="12036" width="97.28515625" style="303" customWidth="1"/>
    <col min="12037" max="12037" width="14.42578125" style="303" customWidth="1"/>
    <col min="12038" max="12038" width="0" style="303" hidden="1" customWidth="1"/>
    <col min="12039" max="12289" width="9.140625" style="303"/>
    <col min="12290" max="12290" width="10.28515625" style="303" customWidth="1"/>
    <col min="12291" max="12291" width="15.7109375" style="303" customWidth="1"/>
    <col min="12292" max="12292" width="97.28515625" style="303" customWidth="1"/>
    <col min="12293" max="12293" width="14.42578125" style="303" customWidth="1"/>
    <col min="12294" max="12294" width="0" style="303" hidden="1" customWidth="1"/>
    <col min="12295" max="12545" width="9.140625" style="303"/>
    <col min="12546" max="12546" width="10.28515625" style="303" customWidth="1"/>
    <col min="12547" max="12547" width="15.7109375" style="303" customWidth="1"/>
    <col min="12548" max="12548" width="97.28515625" style="303" customWidth="1"/>
    <col min="12549" max="12549" width="14.42578125" style="303" customWidth="1"/>
    <col min="12550" max="12550" width="0" style="303" hidden="1" customWidth="1"/>
    <col min="12551" max="12801" width="9.140625" style="303"/>
    <col min="12802" max="12802" width="10.28515625" style="303" customWidth="1"/>
    <col min="12803" max="12803" width="15.7109375" style="303" customWidth="1"/>
    <col min="12804" max="12804" width="97.28515625" style="303" customWidth="1"/>
    <col min="12805" max="12805" width="14.42578125" style="303" customWidth="1"/>
    <col min="12806" max="12806" width="0" style="303" hidden="1" customWidth="1"/>
    <col min="12807" max="13057" width="9.140625" style="303"/>
    <col min="13058" max="13058" width="10.28515625" style="303" customWidth="1"/>
    <col min="13059" max="13059" width="15.7109375" style="303" customWidth="1"/>
    <col min="13060" max="13060" width="97.28515625" style="303" customWidth="1"/>
    <col min="13061" max="13061" width="14.42578125" style="303" customWidth="1"/>
    <col min="13062" max="13062" width="0" style="303" hidden="1" customWidth="1"/>
    <col min="13063" max="13313" width="9.140625" style="303"/>
    <col min="13314" max="13314" width="10.28515625" style="303" customWidth="1"/>
    <col min="13315" max="13315" width="15.7109375" style="303" customWidth="1"/>
    <col min="13316" max="13316" width="97.28515625" style="303" customWidth="1"/>
    <col min="13317" max="13317" width="14.42578125" style="303" customWidth="1"/>
    <col min="13318" max="13318" width="0" style="303" hidden="1" customWidth="1"/>
    <col min="13319" max="13569" width="9.140625" style="303"/>
    <col min="13570" max="13570" width="10.28515625" style="303" customWidth="1"/>
    <col min="13571" max="13571" width="15.7109375" style="303" customWidth="1"/>
    <col min="13572" max="13572" width="97.28515625" style="303" customWidth="1"/>
    <col min="13573" max="13573" width="14.42578125" style="303" customWidth="1"/>
    <col min="13574" max="13574" width="0" style="303" hidden="1" customWidth="1"/>
    <col min="13575" max="13825" width="9.140625" style="303"/>
    <col min="13826" max="13826" width="10.28515625" style="303" customWidth="1"/>
    <col min="13827" max="13827" width="15.7109375" style="303" customWidth="1"/>
    <col min="13828" max="13828" width="97.28515625" style="303" customWidth="1"/>
    <col min="13829" max="13829" width="14.42578125" style="303" customWidth="1"/>
    <col min="13830" max="13830" width="0" style="303" hidden="1" customWidth="1"/>
    <col min="13831" max="14081" width="9.140625" style="303"/>
    <col min="14082" max="14082" width="10.28515625" style="303" customWidth="1"/>
    <col min="14083" max="14083" width="15.7109375" style="303" customWidth="1"/>
    <col min="14084" max="14084" width="97.28515625" style="303" customWidth="1"/>
    <col min="14085" max="14085" width="14.42578125" style="303" customWidth="1"/>
    <col min="14086" max="14086" width="0" style="303" hidden="1" customWidth="1"/>
    <col min="14087" max="14337" width="9.140625" style="303"/>
    <col min="14338" max="14338" width="10.28515625" style="303" customWidth="1"/>
    <col min="14339" max="14339" width="15.7109375" style="303" customWidth="1"/>
    <col min="14340" max="14340" width="97.28515625" style="303" customWidth="1"/>
    <col min="14341" max="14341" width="14.42578125" style="303" customWidth="1"/>
    <col min="14342" max="14342" width="0" style="303" hidden="1" customWidth="1"/>
    <col min="14343" max="14593" width="9.140625" style="303"/>
    <col min="14594" max="14594" width="10.28515625" style="303" customWidth="1"/>
    <col min="14595" max="14595" width="15.7109375" style="303" customWidth="1"/>
    <col min="14596" max="14596" width="97.28515625" style="303" customWidth="1"/>
    <col min="14597" max="14597" width="14.42578125" style="303" customWidth="1"/>
    <col min="14598" max="14598" width="0" style="303" hidden="1" customWidth="1"/>
    <col min="14599" max="14849" width="9.140625" style="303"/>
    <col min="14850" max="14850" width="10.28515625" style="303" customWidth="1"/>
    <col min="14851" max="14851" width="15.7109375" style="303" customWidth="1"/>
    <col min="14852" max="14852" width="97.28515625" style="303" customWidth="1"/>
    <col min="14853" max="14853" width="14.42578125" style="303" customWidth="1"/>
    <col min="14854" max="14854" width="0" style="303" hidden="1" customWidth="1"/>
    <col min="14855" max="15105" width="9.140625" style="303"/>
    <col min="15106" max="15106" width="10.28515625" style="303" customWidth="1"/>
    <col min="15107" max="15107" width="15.7109375" style="303" customWidth="1"/>
    <col min="15108" max="15108" width="97.28515625" style="303" customWidth="1"/>
    <col min="15109" max="15109" width="14.42578125" style="303" customWidth="1"/>
    <col min="15110" max="15110" width="0" style="303" hidden="1" customWidth="1"/>
    <col min="15111" max="15361" width="9.140625" style="303"/>
    <col min="15362" max="15362" width="10.28515625" style="303" customWidth="1"/>
    <col min="15363" max="15363" width="15.7109375" style="303" customWidth="1"/>
    <col min="15364" max="15364" width="97.28515625" style="303" customWidth="1"/>
    <col min="15365" max="15365" width="14.42578125" style="303" customWidth="1"/>
    <col min="15366" max="15366" width="0" style="303" hidden="1" customWidth="1"/>
    <col min="15367" max="15617" width="9.140625" style="303"/>
    <col min="15618" max="15618" width="10.28515625" style="303" customWidth="1"/>
    <col min="15619" max="15619" width="15.7109375" style="303" customWidth="1"/>
    <col min="15620" max="15620" width="97.28515625" style="303" customWidth="1"/>
    <col min="15621" max="15621" width="14.42578125" style="303" customWidth="1"/>
    <col min="15622" max="15622" width="0" style="303" hidden="1" customWidth="1"/>
    <col min="15623" max="15873" width="9.140625" style="303"/>
    <col min="15874" max="15874" width="10.28515625" style="303" customWidth="1"/>
    <col min="15875" max="15875" width="15.7109375" style="303" customWidth="1"/>
    <col min="15876" max="15876" width="97.28515625" style="303" customWidth="1"/>
    <col min="15877" max="15877" width="14.42578125" style="303" customWidth="1"/>
    <col min="15878" max="15878" width="0" style="303" hidden="1" customWidth="1"/>
    <col min="15879" max="16129" width="9.140625" style="303"/>
    <col min="16130" max="16130" width="10.28515625" style="303" customWidth="1"/>
    <col min="16131" max="16131" width="15.7109375" style="303" customWidth="1"/>
    <col min="16132" max="16132" width="97.28515625" style="303" customWidth="1"/>
    <col min="16133" max="16133" width="14.42578125" style="303" customWidth="1"/>
    <col min="16134" max="16134" width="0" style="303" hidden="1" customWidth="1"/>
    <col min="16135" max="16384" width="9.140625" style="303"/>
  </cols>
  <sheetData>
    <row r="2" spans="1:6" x14ac:dyDescent="0.2">
      <c r="A2" s="1380" t="s">
        <v>452</v>
      </c>
      <c r="B2" s="1380"/>
      <c r="C2" s="1380"/>
      <c r="D2" s="1380"/>
      <c r="E2" s="1380"/>
    </row>
    <row r="4" spans="1:6" s="306" customFormat="1" ht="21.75" customHeight="1" x14ac:dyDescent="0.2">
      <c r="A4" s="304" t="s">
        <v>437</v>
      </c>
      <c r="B4" s="304" t="s">
        <v>438</v>
      </c>
      <c r="C4" s="305" t="s">
        <v>453</v>
      </c>
      <c r="D4" s="304" t="s">
        <v>439</v>
      </c>
      <c r="E4" s="304" t="s">
        <v>15</v>
      </c>
      <c r="F4" s="304" t="s">
        <v>454</v>
      </c>
    </row>
    <row r="5" spans="1:6" x14ac:dyDescent="0.2">
      <c r="A5" s="307"/>
      <c r="B5" s="308"/>
      <c r="C5" s="309">
        <v>30348</v>
      </c>
      <c r="D5" s="310" t="s">
        <v>455</v>
      </c>
      <c r="E5" s="311" t="s">
        <v>443</v>
      </c>
      <c r="F5" s="307" t="s">
        <v>456</v>
      </c>
    </row>
    <row r="6" spans="1:6" x14ac:dyDescent="0.2">
      <c r="A6" s="307">
        <v>5</v>
      </c>
      <c r="B6" s="308">
        <v>43481</v>
      </c>
      <c r="C6" s="312">
        <v>8351.5</v>
      </c>
      <c r="D6" s="310" t="s">
        <v>457</v>
      </c>
      <c r="E6" s="311" t="s">
        <v>458</v>
      </c>
      <c r="F6" s="311"/>
    </row>
    <row r="7" spans="1:6" x14ac:dyDescent="0.2">
      <c r="A7" s="307">
        <v>5</v>
      </c>
      <c r="B7" s="308">
        <v>43481</v>
      </c>
      <c r="C7" s="312">
        <v>191.3</v>
      </c>
      <c r="D7" s="310" t="s">
        <v>459</v>
      </c>
      <c r="E7" s="311" t="s">
        <v>446</v>
      </c>
      <c r="F7" s="311"/>
    </row>
    <row r="8" spans="1:6" x14ac:dyDescent="0.2">
      <c r="A8" s="307">
        <v>6</v>
      </c>
      <c r="B8" s="308">
        <v>43495</v>
      </c>
      <c r="C8" s="312">
        <v>23.4</v>
      </c>
      <c r="D8" s="311" t="s">
        <v>460</v>
      </c>
      <c r="E8" s="311" t="s">
        <v>446</v>
      </c>
      <c r="F8" s="311"/>
    </row>
    <row r="9" spans="1:6" x14ac:dyDescent="0.2">
      <c r="A9" s="307">
        <v>6</v>
      </c>
      <c r="B9" s="308">
        <v>43495</v>
      </c>
      <c r="C9" s="312">
        <v>-2803.3</v>
      </c>
      <c r="D9" s="313" t="s">
        <v>461</v>
      </c>
      <c r="E9" s="311" t="s">
        <v>443</v>
      </c>
      <c r="F9" s="311"/>
    </row>
    <row r="10" spans="1:6" x14ac:dyDescent="0.2">
      <c r="A10" s="307"/>
      <c r="B10" s="308"/>
      <c r="C10" s="309"/>
      <c r="D10" s="313" t="s">
        <v>462</v>
      </c>
      <c r="E10" s="311"/>
      <c r="F10" s="311"/>
    </row>
    <row r="11" spans="1:6" x14ac:dyDescent="0.2">
      <c r="A11" s="307"/>
      <c r="B11" s="308"/>
      <c r="C11" s="309"/>
      <c r="D11" s="313" t="s">
        <v>463</v>
      </c>
      <c r="E11" s="311"/>
      <c r="F11" s="311"/>
    </row>
    <row r="12" spans="1:6" x14ac:dyDescent="0.2">
      <c r="A12" s="307">
        <v>6</v>
      </c>
      <c r="B12" s="308">
        <v>43495</v>
      </c>
      <c r="C12" s="312">
        <v>3000</v>
      </c>
      <c r="D12" s="311" t="s">
        <v>464</v>
      </c>
      <c r="E12" s="311" t="s">
        <v>465</v>
      </c>
      <c r="F12" s="311"/>
    </row>
    <row r="13" spans="1:6" x14ac:dyDescent="0.2">
      <c r="A13" s="307">
        <v>6</v>
      </c>
      <c r="B13" s="308">
        <v>43495</v>
      </c>
      <c r="C13" s="312">
        <v>50</v>
      </c>
      <c r="D13" s="311" t="s">
        <v>466</v>
      </c>
      <c r="E13" s="311" t="s">
        <v>467</v>
      </c>
      <c r="F13" s="311"/>
    </row>
    <row r="14" spans="1:6" x14ac:dyDescent="0.2">
      <c r="A14" s="307">
        <v>6</v>
      </c>
      <c r="B14" s="308">
        <v>43495</v>
      </c>
      <c r="C14" s="312">
        <v>400</v>
      </c>
      <c r="D14" s="310" t="s">
        <v>468</v>
      </c>
      <c r="E14" s="311" t="s">
        <v>458</v>
      </c>
      <c r="F14" s="311"/>
    </row>
    <row r="15" spans="1:6" x14ac:dyDescent="0.2">
      <c r="A15" s="307">
        <v>7</v>
      </c>
      <c r="B15" s="308">
        <v>43514</v>
      </c>
      <c r="C15" s="312">
        <v>200</v>
      </c>
      <c r="D15" s="310" t="s">
        <v>469</v>
      </c>
      <c r="E15" s="311" t="s">
        <v>446</v>
      </c>
      <c r="F15" s="311"/>
    </row>
    <row r="16" spans="1:6" x14ac:dyDescent="0.2">
      <c r="A16" s="307">
        <v>7</v>
      </c>
      <c r="B16" s="308">
        <v>43514</v>
      </c>
      <c r="C16" s="312">
        <v>136.69999999999999</v>
      </c>
      <c r="D16" s="310" t="s">
        <v>470</v>
      </c>
      <c r="E16" s="311" t="s">
        <v>449</v>
      </c>
      <c r="F16" s="311"/>
    </row>
    <row r="17" spans="1:6" x14ac:dyDescent="0.2">
      <c r="A17" s="307">
        <v>7</v>
      </c>
      <c r="B17" s="308">
        <v>43514</v>
      </c>
      <c r="C17" s="312">
        <v>-2304.4</v>
      </c>
      <c r="D17" s="310" t="s">
        <v>471</v>
      </c>
      <c r="E17" s="311" t="s">
        <v>446</v>
      </c>
      <c r="F17" s="311"/>
    </row>
    <row r="18" spans="1:6" x14ac:dyDescent="0.2">
      <c r="A18" s="307">
        <v>9</v>
      </c>
      <c r="B18" s="308">
        <v>43524</v>
      </c>
      <c r="C18" s="312">
        <v>20000</v>
      </c>
      <c r="D18" s="310" t="s">
        <v>472</v>
      </c>
      <c r="E18" s="311" t="s">
        <v>443</v>
      </c>
      <c r="F18" s="311"/>
    </row>
    <row r="19" spans="1:6" x14ac:dyDescent="0.2">
      <c r="A19" s="307"/>
      <c r="B19" s="308"/>
      <c r="C19" s="309">
        <f>SUM(C5:C18)</f>
        <v>57593.2</v>
      </c>
      <c r="D19" s="314" t="s">
        <v>450</v>
      </c>
      <c r="E19" s="315">
        <f>SUM(C19)</f>
        <v>57593.2</v>
      </c>
      <c r="F19" s="311"/>
    </row>
    <row r="20" spans="1:6" ht="15" customHeight="1" x14ac:dyDescent="0.2">
      <c r="A20" s="307"/>
      <c r="B20" s="308"/>
      <c r="C20" s="309"/>
      <c r="D20" s="314"/>
      <c r="E20" s="315"/>
      <c r="F20" s="311"/>
    </row>
    <row r="21" spans="1:6" x14ac:dyDescent="0.2">
      <c r="A21" s="307"/>
      <c r="B21" s="308"/>
      <c r="C21" s="312"/>
      <c r="D21" s="310"/>
      <c r="E21" s="311"/>
      <c r="F21" s="311"/>
    </row>
    <row r="22" spans="1:6" x14ac:dyDescent="0.2">
      <c r="A22" s="307"/>
      <c r="B22" s="308"/>
      <c r="C22" s="312"/>
      <c r="D22" s="293" t="s">
        <v>451</v>
      </c>
      <c r="E22" s="311"/>
      <c r="F22" s="311"/>
    </row>
    <row r="23" spans="1:6" x14ac:dyDescent="0.2">
      <c r="A23" s="307"/>
      <c r="B23" s="308"/>
      <c r="C23" s="312">
        <v>450</v>
      </c>
      <c r="D23" s="310" t="s">
        <v>473</v>
      </c>
      <c r="E23" s="311" t="s">
        <v>449</v>
      </c>
      <c r="F23" s="311"/>
    </row>
    <row r="24" spans="1:6" x14ac:dyDescent="0.2">
      <c r="A24" s="307"/>
      <c r="B24" s="308"/>
      <c r="C24" s="312">
        <v>1425</v>
      </c>
      <c r="D24" s="310" t="s">
        <v>474</v>
      </c>
      <c r="E24" s="311" t="s">
        <v>458</v>
      </c>
      <c r="F24" s="311"/>
    </row>
    <row r="25" spans="1:6" x14ac:dyDescent="0.2">
      <c r="A25" s="307"/>
      <c r="B25" s="308"/>
      <c r="C25" s="309">
        <f>SUM(C23:C24)</f>
        <v>1875</v>
      </c>
      <c r="D25" s="316"/>
      <c r="E25" s="311"/>
      <c r="F25" s="311"/>
    </row>
    <row r="26" spans="1:6" ht="14.25" customHeight="1" x14ac:dyDescent="0.2">
      <c r="A26" s="307"/>
      <c r="B26" s="308"/>
      <c r="C26" s="312"/>
      <c r="D26" s="311"/>
      <c r="E26" s="311"/>
      <c r="F26" s="311"/>
    </row>
    <row r="27" spans="1:6" x14ac:dyDescent="0.2">
      <c r="A27" s="307"/>
      <c r="B27" s="308"/>
      <c r="C27" s="315"/>
      <c r="D27" s="310"/>
      <c r="E27" s="311"/>
      <c r="F27" s="311"/>
    </row>
    <row r="28" spans="1:6" x14ac:dyDescent="0.2">
      <c r="A28" s="307"/>
      <c r="B28" s="308"/>
      <c r="C28" s="317"/>
      <c r="D28" s="310"/>
      <c r="E28" s="311"/>
      <c r="F28" s="311"/>
    </row>
    <row r="29" spans="1:6" x14ac:dyDescent="0.2">
      <c r="A29" s="307"/>
      <c r="B29" s="308"/>
      <c r="C29" s="317"/>
      <c r="D29" s="318"/>
      <c r="E29" s="311"/>
      <c r="F29" s="311"/>
    </row>
    <row r="30" spans="1:6" x14ac:dyDescent="0.2">
      <c r="A30" s="307"/>
      <c r="B30" s="308"/>
      <c r="C30" s="317"/>
      <c r="D30" s="310"/>
      <c r="E30" s="311"/>
      <c r="F30" s="311"/>
    </row>
    <row r="31" spans="1:6" x14ac:dyDescent="0.2">
      <c r="A31" s="307"/>
      <c r="B31" s="308"/>
      <c r="C31" s="317"/>
      <c r="D31" s="310"/>
      <c r="E31" s="311"/>
      <c r="F31" s="311"/>
    </row>
    <row r="32" spans="1:6" x14ac:dyDescent="0.2">
      <c r="A32" s="307"/>
      <c r="B32" s="308"/>
      <c r="C32" s="317"/>
      <c r="D32" s="310"/>
      <c r="E32" s="311"/>
      <c r="F32" s="311"/>
    </row>
    <row r="33" spans="1:6" x14ac:dyDescent="0.2">
      <c r="A33" s="307"/>
      <c r="B33" s="308"/>
      <c r="C33" s="317"/>
      <c r="D33" s="310"/>
      <c r="E33" s="311"/>
      <c r="F33" s="311"/>
    </row>
    <row r="34" spans="1:6" hidden="1" x14ac:dyDescent="0.2">
      <c r="A34" s="307"/>
      <c r="B34" s="308"/>
      <c r="C34" s="317"/>
      <c r="D34" s="318"/>
      <c r="E34" s="311"/>
      <c r="F34" s="311"/>
    </row>
    <row r="35" spans="1:6" hidden="1" x14ac:dyDescent="0.2">
      <c r="A35" s="307"/>
      <c r="B35" s="308"/>
      <c r="C35" s="317"/>
      <c r="D35" s="310"/>
      <c r="E35" s="311"/>
      <c r="F35" s="311"/>
    </row>
    <row r="36" spans="1:6" hidden="1" x14ac:dyDescent="0.2">
      <c r="A36" s="307"/>
      <c r="B36" s="308"/>
      <c r="C36" s="317"/>
      <c r="D36" s="310"/>
      <c r="E36" s="311"/>
      <c r="F36" s="311"/>
    </row>
    <row r="37" spans="1:6" hidden="1" x14ac:dyDescent="0.2">
      <c r="A37" s="307"/>
      <c r="B37" s="308"/>
      <c r="C37" s="317"/>
      <c r="D37" s="310"/>
      <c r="E37" s="311"/>
      <c r="F37" s="311"/>
    </row>
    <row r="38" spans="1:6" hidden="1" x14ac:dyDescent="0.2">
      <c r="A38" s="307"/>
      <c r="B38" s="308"/>
      <c r="C38" s="317"/>
      <c r="D38" s="318"/>
      <c r="E38" s="311"/>
      <c r="F38" s="311"/>
    </row>
    <row r="39" spans="1:6" hidden="1" x14ac:dyDescent="0.2">
      <c r="A39" s="307"/>
      <c r="B39" s="308"/>
      <c r="C39" s="317"/>
      <c r="D39" s="310"/>
      <c r="E39" s="311"/>
      <c r="F39" s="311"/>
    </row>
    <row r="40" spans="1:6" hidden="1" x14ac:dyDescent="0.2">
      <c r="A40" s="307"/>
      <c r="B40" s="308"/>
      <c r="C40" s="317"/>
      <c r="D40" s="310"/>
      <c r="E40" s="311"/>
      <c r="F40" s="311"/>
    </row>
    <row r="41" spans="1:6" hidden="1" x14ac:dyDescent="0.2">
      <c r="A41" s="307"/>
      <c r="B41" s="308"/>
      <c r="C41" s="317"/>
      <c r="D41" s="310"/>
      <c r="E41" s="311"/>
      <c r="F41" s="311"/>
    </row>
    <row r="42" spans="1:6" hidden="1" x14ac:dyDescent="0.2">
      <c r="A42" s="307"/>
      <c r="B42" s="308"/>
      <c r="C42" s="317"/>
      <c r="D42" s="318"/>
      <c r="E42" s="311"/>
      <c r="F42" s="311"/>
    </row>
    <row r="43" spans="1:6" hidden="1" x14ac:dyDescent="0.2">
      <c r="A43" s="307"/>
      <c r="B43" s="308"/>
      <c r="C43" s="317"/>
      <c r="D43" s="319"/>
      <c r="E43" s="311"/>
      <c r="F43" s="311"/>
    </row>
    <row r="44" spans="1:6" hidden="1" x14ac:dyDescent="0.2">
      <c r="A44" s="307"/>
      <c r="B44" s="308"/>
      <c r="C44" s="317"/>
      <c r="D44" s="319"/>
      <c r="E44" s="311"/>
      <c r="F44" s="311"/>
    </row>
    <row r="45" spans="1:6" hidden="1" x14ac:dyDescent="0.2">
      <c r="A45" s="307"/>
      <c r="B45" s="308"/>
      <c r="C45" s="317"/>
      <c r="D45" s="319"/>
      <c r="E45" s="311"/>
      <c r="F45" s="311"/>
    </row>
    <row r="46" spans="1:6" hidden="1" x14ac:dyDescent="0.2">
      <c r="A46" s="307"/>
      <c r="B46" s="308"/>
      <c r="C46" s="317"/>
      <c r="D46" s="318"/>
      <c r="E46" s="311"/>
      <c r="F46" s="311"/>
    </row>
    <row r="47" spans="1:6" hidden="1" x14ac:dyDescent="0.2">
      <c r="A47" s="307"/>
      <c r="B47" s="308"/>
      <c r="C47" s="310"/>
      <c r="D47" s="311"/>
      <c r="E47" s="311"/>
      <c r="F47" s="310"/>
    </row>
    <row r="48" spans="1:6" hidden="1" x14ac:dyDescent="0.2">
      <c r="A48" s="307"/>
      <c r="B48" s="308"/>
      <c r="C48" s="310"/>
      <c r="D48" s="311"/>
      <c r="E48" s="311"/>
      <c r="F48" s="310"/>
    </row>
    <row r="49" spans="1:6" hidden="1" x14ac:dyDescent="0.2">
      <c r="A49" s="307"/>
      <c r="B49" s="308"/>
      <c r="C49" s="310"/>
      <c r="D49" s="311"/>
      <c r="E49" s="311"/>
      <c r="F49" s="310"/>
    </row>
    <row r="50" spans="1:6" hidden="1" x14ac:dyDescent="0.2">
      <c r="A50" s="307"/>
      <c r="B50" s="308"/>
      <c r="C50" s="320"/>
      <c r="D50" s="311"/>
      <c r="E50" s="311"/>
      <c r="F50" s="310"/>
    </row>
    <row r="51" spans="1:6" hidden="1" x14ac:dyDescent="0.2">
      <c r="A51" s="307"/>
      <c r="B51" s="308"/>
      <c r="C51" s="317"/>
      <c r="D51" s="321"/>
      <c r="E51" s="311"/>
      <c r="F51" s="310"/>
    </row>
    <row r="52" spans="1:6" s="306" customFormat="1" hidden="1" x14ac:dyDescent="0.2">
      <c r="A52" s="322"/>
      <c r="B52" s="323"/>
      <c r="C52" s="315"/>
      <c r="D52" s="315"/>
      <c r="E52" s="320"/>
      <c r="F52" s="324"/>
    </row>
    <row r="53" spans="1:6" hidden="1" x14ac:dyDescent="0.2">
      <c r="A53" s="307"/>
      <c r="B53" s="308"/>
      <c r="C53" s="317"/>
      <c r="D53" s="311"/>
      <c r="E53" s="311"/>
      <c r="F53" s="310"/>
    </row>
    <row r="54" spans="1:6" hidden="1" x14ac:dyDescent="0.2">
      <c r="A54" s="307"/>
      <c r="B54" s="307"/>
      <c r="C54" s="317"/>
      <c r="D54" s="310"/>
      <c r="E54" s="311"/>
      <c r="F54" s="311"/>
    </row>
    <row r="55" spans="1:6" s="306" customFormat="1" hidden="1" x14ac:dyDescent="0.2">
      <c r="A55" s="322"/>
      <c r="B55" s="322"/>
      <c r="C55" s="315"/>
      <c r="D55" s="314"/>
      <c r="E55" s="315"/>
      <c r="F55" s="325"/>
    </row>
    <row r="56" spans="1:6" hidden="1" x14ac:dyDescent="0.2">
      <c r="A56" s="307"/>
      <c r="B56" s="308"/>
      <c r="C56" s="317"/>
      <c r="D56" s="310"/>
      <c r="E56" s="311"/>
      <c r="F56" s="311"/>
    </row>
    <row r="57" spans="1:6" hidden="1" x14ac:dyDescent="0.2">
      <c r="A57" s="307"/>
      <c r="B57" s="308"/>
      <c r="C57" s="317"/>
      <c r="D57" s="310"/>
      <c r="E57" s="311"/>
      <c r="F57" s="311"/>
    </row>
    <row r="58" spans="1:6" hidden="1" x14ac:dyDescent="0.2">
      <c r="A58" s="307"/>
      <c r="B58" s="308"/>
      <c r="C58" s="317"/>
      <c r="D58" s="310"/>
      <c r="E58" s="311"/>
      <c r="F58" s="311"/>
    </row>
    <row r="59" spans="1:6" hidden="1" x14ac:dyDescent="0.2">
      <c r="A59" s="307"/>
      <c r="B59" s="308"/>
      <c r="C59" s="317"/>
      <c r="D59" s="310"/>
      <c r="E59" s="311"/>
      <c r="F59" s="311"/>
    </row>
    <row r="60" spans="1:6" s="306" customFormat="1" hidden="1" x14ac:dyDescent="0.2">
      <c r="A60" s="322"/>
      <c r="B60" s="323"/>
      <c r="C60" s="315"/>
      <c r="D60" s="314"/>
      <c r="E60" s="315"/>
      <c r="F60" s="325"/>
    </row>
    <row r="61" spans="1:6" hidden="1" x14ac:dyDescent="0.2">
      <c r="A61" s="307"/>
      <c r="B61" s="308"/>
      <c r="C61" s="317"/>
      <c r="D61" s="310"/>
      <c r="E61" s="319"/>
      <c r="F61" s="311"/>
    </row>
    <row r="62" spans="1:6" hidden="1" x14ac:dyDescent="0.2">
      <c r="A62" s="307"/>
      <c r="B62" s="308"/>
      <c r="C62" s="317"/>
      <c r="D62" s="310"/>
      <c r="E62" s="319"/>
      <c r="F62" s="311"/>
    </row>
    <row r="63" spans="1:6" hidden="1" x14ac:dyDescent="0.2">
      <c r="A63" s="307"/>
      <c r="B63" s="308"/>
      <c r="C63" s="315"/>
      <c r="D63" s="310"/>
      <c r="E63" s="319"/>
      <c r="F63" s="311"/>
    </row>
    <row r="64" spans="1:6" s="306" customFormat="1" hidden="1" x14ac:dyDescent="0.2">
      <c r="A64" s="322"/>
      <c r="B64" s="322"/>
      <c r="C64" s="315"/>
      <c r="D64" s="314"/>
      <c r="E64" s="315"/>
      <c r="F64" s="325"/>
    </row>
    <row r="65" spans="1:6" hidden="1" x14ac:dyDescent="0.2">
      <c r="A65" s="307"/>
      <c r="B65" s="308"/>
      <c r="C65" s="317"/>
      <c r="D65" s="310"/>
      <c r="E65" s="319"/>
      <c r="F65" s="311"/>
    </row>
    <row r="66" spans="1:6" hidden="1" x14ac:dyDescent="0.2">
      <c r="A66" s="307"/>
      <c r="B66" s="308"/>
      <c r="C66" s="317"/>
      <c r="D66" s="310"/>
      <c r="E66" s="319"/>
      <c r="F66" s="311"/>
    </row>
    <row r="67" spans="1:6" s="306" customFormat="1" hidden="1" x14ac:dyDescent="0.2">
      <c r="A67" s="322"/>
      <c r="B67" s="323"/>
      <c r="C67" s="315"/>
      <c r="D67" s="314"/>
      <c r="E67" s="315"/>
      <c r="F67" s="325"/>
    </row>
    <row r="68" spans="1:6" hidden="1" x14ac:dyDescent="0.2">
      <c r="A68" s="307"/>
      <c r="B68" s="308"/>
      <c r="C68" s="317"/>
      <c r="D68" s="311"/>
      <c r="E68" s="319"/>
      <c r="F68" s="311"/>
    </row>
    <row r="69" spans="1:6" s="326" customFormat="1" hidden="1" x14ac:dyDescent="0.2">
      <c r="A69" s="311"/>
      <c r="B69" s="311"/>
      <c r="C69" s="317"/>
      <c r="D69" s="311"/>
      <c r="E69" s="319"/>
      <c r="F69" s="311"/>
    </row>
    <row r="70" spans="1:6" s="306" customFormat="1" hidden="1" x14ac:dyDescent="0.2">
      <c r="A70" s="322"/>
      <c r="B70" s="323"/>
      <c r="C70" s="315"/>
      <c r="D70" s="314"/>
      <c r="E70" s="315"/>
      <c r="F70" s="325"/>
    </row>
    <row r="71" spans="1:6" hidden="1" x14ac:dyDescent="0.2">
      <c r="A71" s="307"/>
      <c r="B71" s="308"/>
      <c r="C71" s="317"/>
      <c r="D71" s="310"/>
      <c r="E71" s="319"/>
      <c r="F71" s="311"/>
    </row>
    <row r="72" spans="1:6" hidden="1" x14ac:dyDescent="0.2">
      <c r="A72" s="307"/>
      <c r="B72" s="308"/>
      <c r="C72" s="317"/>
      <c r="D72" s="310"/>
      <c r="E72" s="319"/>
      <c r="F72" s="311"/>
    </row>
    <row r="73" spans="1:6" s="306" customFormat="1" hidden="1" x14ac:dyDescent="0.2">
      <c r="A73" s="322"/>
      <c r="B73" s="323"/>
      <c r="C73" s="315"/>
      <c r="D73" s="314"/>
      <c r="E73" s="315"/>
      <c r="F73" s="325"/>
    </row>
    <row r="74" spans="1:6" hidden="1" x14ac:dyDescent="0.2">
      <c r="A74" s="307"/>
      <c r="B74" s="308"/>
      <c r="C74" s="317"/>
      <c r="D74" s="310"/>
      <c r="E74" s="319"/>
      <c r="F74" s="311"/>
    </row>
    <row r="75" spans="1:6" hidden="1" x14ac:dyDescent="0.2">
      <c r="A75" s="307"/>
      <c r="B75" s="308"/>
      <c r="C75" s="317"/>
      <c r="D75" s="310"/>
      <c r="E75" s="319"/>
      <c r="F75" s="311"/>
    </row>
    <row r="76" spans="1:6" hidden="1" x14ac:dyDescent="0.2">
      <c r="A76" s="307"/>
      <c r="B76" s="308"/>
      <c r="C76" s="317"/>
      <c r="D76" s="310"/>
      <c r="E76" s="319"/>
      <c r="F76" s="311"/>
    </row>
    <row r="77" spans="1:6" hidden="1" x14ac:dyDescent="0.2">
      <c r="A77" s="307"/>
      <c r="B77" s="308"/>
      <c r="C77" s="317"/>
      <c r="D77" s="311"/>
      <c r="E77" s="319"/>
      <c r="F77" s="311"/>
    </row>
    <row r="78" spans="1:6" hidden="1" x14ac:dyDescent="0.2">
      <c r="A78" s="307"/>
      <c r="B78" s="308"/>
      <c r="C78" s="317"/>
      <c r="D78" s="311"/>
      <c r="E78" s="319"/>
      <c r="F78" s="311"/>
    </row>
    <row r="79" spans="1:6" hidden="1" x14ac:dyDescent="0.2">
      <c r="A79" s="307"/>
      <c r="B79" s="308"/>
      <c r="C79" s="317"/>
      <c r="D79" s="311"/>
      <c r="E79" s="319"/>
      <c r="F79" s="311"/>
    </row>
    <row r="80" spans="1:6" s="306" customFormat="1" hidden="1" x14ac:dyDescent="0.2">
      <c r="A80" s="322"/>
      <c r="B80" s="323"/>
      <c r="C80" s="315"/>
      <c r="D80" s="324"/>
      <c r="E80" s="315"/>
      <c r="F80" s="325"/>
    </row>
    <row r="81" spans="1:6" hidden="1" x14ac:dyDescent="0.2">
      <c r="A81" s="307"/>
      <c r="B81" s="308"/>
      <c r="C81" s="317"/>
      <c r="D81" s="311"/>
      <c r="E81" s="319"/>
      <c r="F81" s="311"/>
    </row>
    <row r="82" spans="1:6" hidden="1" x14ac:dyDescent="0.2">
      <c r="A82" s="307"/>
      <c r="B82" s="308"/>
      <c r="C82" s="317"/>
      <c r="D82" s="311"/>
      <c r="E82" s="319"/>
      <c r="F82" s="311"/>
    </row>
    <row r="83" spans="1:6" hidden="1" x14ac:dyDescent="0.2">
      <c r="A83" s="307"/>
      <c r="B83" s="308"/>
      <c r="C83" s="317"/>
      <c r="D83" s="311"/>
      <c r="E83" s="319"/>
      <c r="F83" s="311"/>
    </row>
    <row r="84" spans="1:6" hidden="1" x14ac:dyDescent="0.2">
      <c r="A84" s="307"/>
      <c r="B84" s="308"/>
      <c r="C84" s="317"/>
      <c r="D84" s="311"/>
      <c r="E84" s="319"/>
      <c r="F84" s="311"/>
    </row>
    <row r="85" spans="1:6" hidden="1" x14ac:dyDescent="0.2">
      <c r="A85" s="307"/>
      <c r="B85" s="308"/>
      <c r="C85" s="317"/>
      <c r="D85" s="310"/>
      <c r="E85" s="319"/>
      <c r="F85" s="311"/>
    </row>
    <row r="86" spans="1:6" hidden="1" x14ac:dyDescent="0.2">
      <c r="A86" s="307"/>
      <c r="B86" s="308"/>
      <c r="C86" s="317"/>
      <c r="D86" s="310"/>
      <c r="E86" s="319"/>
      <c r="F86" s="311"/>
    </row>
    <row r="87" spans="1:6" s="306" customFormat="1" hidden="1" x14ac:dyDescent="0.2">
      <c r="A87" s="322"/>
      <c r="B87" s="323"/>
      <c r="C87" s="315"/>
      <c r="D87" s="324"/>
      <c r="E87" s="315"/>
      <c r="F87" s="325"/>
    </row>
    <row r="88" spans="1:6" hidden="1" x14ac:dyDescent="0.2">
      <c r="A88" s="307"/>
      <c r="B88" s="308"/>
      <c r="C88" s="317"/>
      <c r="D88" s="310"/>
      <c r="E88" s="319"/>
      <c r="F88" s="311"/>
    </row>
    <row r="89" spans="1:6" hidden="1" x14ac:dyDescent="0.2">
      <c r="A89" s="307"/>
      <c r="B89" s="308"/>
      <c r="C89" s="317"/>
      <c r="D89" s="310"/>
      <c r="E89" s="311"/>
      <c r="F89" s="311"/>
    </row>
    <row r="90" spans="1:6" hidden="1" x14ac:dyDescent="0.2">
      <c r="A90" s="307"/>
      <c r="B90" s="308"/>
      <c r="C90" s="317"/>
      <c r="D90" s="310"/>
      <c r="E90" s="311"/>
      <c r="F90" s="311"/>
    </row>
    <row r="91" spans="1:6" hidden="1" x14ac:dyDescent="0.2">
      <c r="A91" s="307"/>
      <c r="B91" s="308"/>
      <c r="C91" s="317"/>
      <c r="D91" s="310"/>
      <c r="E91" s="311"/>
      <c r="F91" s="311"/>
    </row>
    <row r="92" spans="1:6" hidden="1" x14ac:dyDescent="0.2">
      <c r="A92" s="307"/>
      <c r="B92" s="308"/>
      <c r="C92" s="317"/>
      <c r="D92" s="310"/>
      <c r="E92" s="311"/>
      <c r="F92" s="311"/>
    </row>
    <row r="93" spans="1:6" hidden="1" x14ac:dyDescent="0.2">
      <c r="A93" s="307"/>
      <c r="B93" s="308"/>
      <c r="C93" s="317"/>
      <c r="D93" s="310"/>
      <c r="E93" s="311"/>
      <c r="F93" s="311"/>
    </row>
    <row r="94" spans="1:6" hidden="1" x14ac:dyDescent="0.2">
      <c r="A94" s="307"/>
      <c r="B94" s="308"/>
      <c r="C94" s="317"/>
      <c r="D94" s="310"/>
      <c r="E94" s="311"/>
      <c r="F94" s="311"/>
    </row>
    <row r="95" spans="1:6" hidden="1" x14ac:dyDescent="0.2">
      <c r="A95" s="307"/>
      <c r="B95" s="308"/>
      <c r="C95" s="317"/>
      <c r="D95" s="310"/>
      <c r="E95" s="311"/>
      <c r="F95" s="311"/>
    </row>
    <row r="96" spans="1:6" hidden="1" x14ac:dyDescent="0.2">
      <c r="A96" s="307"/>
      <c r="B96" s="308"/>
      <c r="C96" s="317"/>
      <c r="D96" s="310"/>
      <c r="E96" s="311"/>
      <c r="F96" s="311"/>
    </row>
    <row r="97" spans="1:6" hidden="1" x14ac:dyDescent="0.2">
      <c r="A97" s="307"/>
      <c r="B97" s="308"/>
      <c r="C97" s="317"/>
      <c r="D97" s="310"/>
      <c r="E97" s="311"/>
      <c r="F97" s="311"/>
    </row>
    <row r="98" spans="1:6" hidden="1" x14ac:dyDescent="0.2">
      <c r="A98" s="307"/>
      <c r="B98" s="308"/>
      <c r="C98" s="317"/>
      <c r="D98" s="310"/>
      <c r="E98" s="311"/>
      <c r="F98" s="311"/>
    </row>
    <row r="99" spans="1:6" hidden="1" x14ac:dyDescent="0.2">
      <c r="A99" s="307"/>
      <c r="B99" s="308"/>
      <c r="C99" s="317"/>
      <c r="D99" s="310"/>
      <c r="E99" s="311"/>
      <c r="F99" s="311"/>
    </row>
    <row r="100" spans="1:6" hidden="1" x14ac:dyDescent="0.2">
      <c r="A100" s="307"/>
      <c r="B100" s="308"/>
      <c r="C100" s="317"/>
      <c r="D100" s="310"/>
      <c r="E100" s="311"/>
      <c r="F100" s="311"/>
    </row>
    <row r="101" spans="1:6" hidden="1" x14ac:dyDescent="0.2">
      <c r="A101" s="307"/>
      <c r="B101" s="308"/>
      <c r="C101" s="317"/>
      <c r="D101" s="310"/>
      <c r="E101" s="311"/>
      <c r="F101" s="311"/>
    </row>
    <row r="102" spans="1:6" hidden="1" x14ac:dyDescent="0.2">
      <c r="A102" s="307"/>
      <c r="B102" s="308"/>
      <c r="C102" s="317"/>
      <c r="D102" s="310"/>
      <c r="E102" s="311"/>
      <c r="F102" s="311"/>
    </row>
    <row r="103" spans="1:6" hidden="1" x14ac:dyDescent="0.2">
      <c r="A103" s="307"/>
      <c r="B103" s="308"/>
      <c r="C103" s="317"/>
      <c r="D103" s="310"/>
      <c r="E103" s="311"/>
      <c r="F103" s="311"/>
    </row>
    <row r="104" spans="1:6" hidden="1" x14ac:dyDescent="0.2">
      <c r="A104" s="307"/>
      <c r="B104" s="308"/>
      <c r="C104" s="317"/>
      <c r="D104" s="310"/>
      <c r="E104" s="311"/>
      <c r="F104" s="311"/>
    </row>
    <row r="105" spans="1:6" hidden="1" x14ac:dyDescent="0.2">
      <c r="A105" s="307"/>
      <c r="B105" s="308"/>
      <c r="C105" s="317"/>
      <c r="D105" s="310"/>
      <c r="E105" s="311"/>
      <c r="F105" s="311"/>
    </row>
    <row r="106" spans="1:6" hidden="1" x14ac:dyDescent="0.2">
      <c r="A106" s="307"/>
      <c r="B106" s="308"/>
      <c r="C106" s="317"/>
      <c r="D106" s="310"/>
      <c r="E106" s="311"/>
      <c r="F106" s="311"/>
    </row>
    <row r="107" spans="1:6" hidden="1" x14ac:dyDescent="0.2">
      <c r="A107" s="307"/>
      <c r="B107" s="308"/>
      <c r="C107" s="317"/>
      <c r="D107" s="310"/>
      <c r="E107" s="311"/>
      <c r="F107" s="311"/>
    </row>
    <row r="108" spans="1:6" hidden="1" x14ac:dyDescent="0.2">
      <c r="A108" s="307"/>
      <c r="B108" s="308"/>
      <c r="C108" s="317"/>
      <c r="D108" s="310"/>
      <c r="E108" s="311"/>
      <c r="F108" s="311"/>
    </row>
    <row r="109" spans="1:6" hidden="1" x14ac:dyDescent="0.2">
      <c r="A109" s="307"/>
      <c r="B109" s="308"/>
      <c r="C109" s="317"/>
      <c r="D109" s="310"/>
      <c r="E109" s="311"/>
      <c r="F109" s="311"/>
    </row>
    <row r="110" spans="1:6" hidden="1" x14ac:dyDescent="0.2">
      <c r="A110" s="307"/>
      <c r="B110" s="308"/>
      <c r="C110" s="317"/>
      <c r="D110" s="310"/>
      <c r="E110" s="311"/>
      <c r="F110" s="311"/>
    </row>
    <row r="111" spans="1:6" hidden="1" x14ac:dyDescent="0.2">
      <c r="A111" s="307"/>
      <c r="B111" s="308"/>
      <c r="C111" s="317"/>
      <c r="D111" s="310"/>
      <c r="E111" s="311"/>
      <c r="F111" s="311"/>
    </row>
    <row r="112" spans="1:6" hidden="1" x14ac:dyDescent="0.2">
      <c r="A112" s="307"/>
      <c r="B112" s="308"/>
      <c r="C112" s="317"/>
      <c r="D112" s="310"/>
      <c r="E112" s="311"/>
      <c r="F112" s="311"/>
    </row>
    <row r="113" spans="1:6" hidden="1" x14ac:dyDescent="0.2">
      <c r="A113" s="307"/>
      <c r="B113" s="308"/>
      <c r="C113" s="317"/>
      <c r="D113" s="310"/>
      <c r="E113" s="311"/>
      <c r="F113" s="311"/>
    </row>
    <row r="114" spans="1:6" hidden="1" x14ac:dyDescent="0.2">
      <c r="A114" s="307"/>
      <c r="B114" s="308"/>
      <c r="C114" s="317"/>
      <c r="D114" s="310"/>
      <c r="E114" s="311"/>
      <c r="F114" s="311"/>
    </row>
    <row r="115" spans="1:6" hidden="1" x14ac:dyDescent="0.2">
      <c r="A115" s="307"/>
      <c r="B115" s="308"/>
      <c r="C115" s="317"/>
      <c r="D115" s="310"/>
      <c r="E115" s="311"/>
      <c r="F115" s="311"/>
    </row>
    <row r="116" spans="1:6" hidden="1" x14ac:dyDescent="0.2">
      <c r="A116" s="307"/>
      <c r="B116" s="308"/>
      <c r="C116" s="317"/>
      <c r="D116" s="310"/>
      <c r="E116" s="311"/>
      <c r="F116" s="311"/>
    </row>
    <row r="117" spans="1:6" hidden="1" x14ac:dyDescent="0.2">
      <c r="A117" s="307"/>
      <c r="B117" s="308"/>
      <c r="C117" s="317"/>
      <c r="D117" s="310"/>
      <c r="E117" s="311"/>
      <c r="F117" s="311"/>
    </row>
    <row r="118" spans="1:6" hidden="1" x14ac:dyDescent="0.2">
      <c r="A118" s="307"/>
      <c r="B118" s="308"/>
      <c r="C118" s="317"/>
      <c r="D118" s="310"/>
      <c r="E118" s="311"/>
      <c r="F118" s="311"/>
    </row>
    <row r="119" spans="1:6" hidden="1" x14ac:dyDescent="0.2">
      <c r="A119" s="307"/>
      <c r="B119" s="308"/>
      <c r="C119" s="317"/>
      <c r="D119" s="310"/>
      <c r="E119" s="319"/>
      <c r="F119" s="311"/>
    </row>
    <row r="120" spans="1:6" hidden="1" x14ac:dyDescent="0.2">
      <c r="A120" s="307"/>
      <c r="B120" s="308"/>
      <c r="C120" s="315"/>
      <c r="D120" s="314"/>
      <c r="E120" s="315"/>
      <c r="F120" s="311"/>
    </row>
    <row r="121" spans="1:6" hidden="1" x14ac:dyDescent="0.2">
      <c r="A121" s="307"/>
      <c r="B121" s="308"/>
      <c r="C121" s="317"/>
      <c r="D121" s="310"/>
      <c r="E121" s="311"/>
      <c r="F121" s="311"/>
    </row>
    <row r="122" spans="1:6" hidden="1" x14ac:dyDescent="0.2">
      <c r="A122" s="307"/>
      <c r="B122" s="308"/>
      <c r="C122" s="317"/>
      <c r="D122" s="310"/>
      <c r="E122" s="311"/>
      <c r="F122" s="311"/>
    </row>
    <row r="123" spans="1:6" hidden="1" x14ac:dyDescent="0.2">
      <c r="A123" s="307"/>
      <c r="B123" s="308"/>
      <c r="C123" s="317"/>
      <c r="D123" s="310"/>
      <c r="E123" s="311"/>
      <c r="F123" s="311"/>
    </row>
    <row r="124" spans="1:6" hidden="1" x14ac:dyDescent="0.2">
      <c r="A124" s="307"/>
      <c r="B124" s="308"/>
      <c r="C124" s="317"/>
      <c r="D124" s="310"/>
      <c r="E124" s="311"/>
      <c r="F124" s="311"/>
    </row>
    <row r="125" spans="1:6" s="306" customFormat="1" hidden="1" x14ac:dyDescent="0.2">
      <c r="A125" s="322"/>
      <c r="B125" s="323"/>
      <c r="C125" s="315"/>
      <c r="D125" s="314"/>
      <c r="E125" s="315"/>
      <c r="F125" s="325"/>
    </row>
    <row r="126" spans="1:6" hidden="1" x14ac:dyDescent="0.2">
      <c r="A126" s="307"/>
      <c r="B126" s="308"/>
      <c r="C126" s="317"/>
      <c r="D126" s="310"/>
      <c r="E126" s="311"/>
      <c r="F126" s="311"/>
    </row>
    <row r="127" spans="1:6" s="306" customFormat="1" hidden="1" x14ac:dyDescent="0.2">
      <c r="A127" s="322"/>
      <c r="B127" s="323"/>
      <c r="C127" s="315"/>
      <c r="D127" s="314"/>
      <c r="E127" s="315"/>
      <c r="F127" s="325"/>
    </row>
    <row r="128" spans="1:6" hidden="1" x14ac:dyDescent="0.2">
      <c r="A128" s="307"/>
      <c r="B128" s="308"/>
      <c r="C128" s="317"/>
      <c r="D128" s="310"/>
      <c r="E128" s="311"/>
      <c r="F128" s="311"/>
    </row>
    <row r="129" spans="1:6" hidden="1" x14ac:dyDescent="0.2">
      <c r="A129" s="307"/>
      <c r="B129" s="308"/>
      <c r="C129" s="317"/>
      <c r="D129" s="310"/>
      <c r="E129" s="311"/>
      <c r="F129" s="311"/>
    </row>
    <row r="130" spans="1:6" hidden="1" x14ac:dyDescent="0.2">
      <c r="A130" s="307"/>
      <c r="B130" s="308"/>
      <c r="C130" s="317"/>
      <c r="D130" s="310"/>
      <c r="E130" s="311"/>
      <c r="F130" s="311"/>
    </row>
    <row r="131" spans="1:6" hidden="1" x14ac:dyDescent="0.2">
      <c r="A131" s="307"/>
      <c r="B131" s="308"/>
      <c r="C131" s="317"/>
      <c r="D131" s="310"/>
      <c r="E131" s="311"/>
      <c r="F131" s="311"/>
    </row>
    <row r="132" spans="1:6" hidden="1" x14ac:dyDescent="0.2">
      <c r="A132" s="307"/>
      <c r="B132" s="308"/>
      <c r="C132" s="317"/>
      <c r="D132" s="310"/>
      <c r="E132" s="311"/>
      <c r="F132" s="311"/>
    </row>
    <row r="133" spans="1:6" hidden="1" x14ac:dyDescent="0.2">
      <c r="A133" s="307"/>
      <c r="B133" s="308"/>
      <c r="C133" s="317"/>
      <c r="D133" s="310"/>
      <c r="E133" s="311"/>
      <c r="F133" s="311"/>
    </row>
    <row r="134" spans="1:6" s="306" customFormat="1" hidden="1" x14ac:dyDescent="0.2">
      <c r="A134" s="322"/>
      <c r="B134" s="323"/>
      <c r="C134" s="315"/>
      <c r="D134" s="314"/>
      <c r="E134" s="315"/>
      <c r="F134" s="325"/>
    </row>
    <row r="135" spans="1:6" hidden="1" x14ac:dyDescent="0.2">
      <c r="A135" s="307"/>
      <c r="B135" s="308"/>
      <c r="C135" s="317"/>
      <c r="D135" s="311"/>
      <c r="E135" s="319"/>
      <c r="F135" s="311"/>
    </row>
    <row r="136" spans="1:6" s="306" customFormat="1" hidden="1" x14ac:dyDescent="0.2">
      <c r="A136" s="307"/>
      <c r="B136" s="308"/>
      <c r="C136" s="315"/>
      <c r="D136" s="311"/>
      <c r="E136" s="319"/>
      <c r="F136" s="325"/>
    </row>
    <row r="137" spans="1:6" s="306" customFormat="1" hidden="1" x14ac:dyDescent="0.2">
      <c r="A137" s="322"/>
      <c r="B137" s="323"/>
      <c r="C137" s="315"/>
      <c r="D137" s="314"/>
      <c r="E137" s="315"/>
      <c r="F137" s="325"/>
    </row>
    <row r="138" spans="1:6" s="327" customFormat="1" hidden="1" x14ac:dyDescent="0.2">
      <c r="A138" s="325"/>
      <c r="B138" s="325"/>
      <c r="C138" s="315"/>
      <c r="D138" s="314"/>
      <c r="E138" s="315"/>
      <c r="F138" s="325"/>
    </row>
    <row r="139" spans="1:6" s="326" customFormat="1" hidden="1" x14ac:dyDescent="0.2">
      <c r="A139" s="328"/>
      <c r="B139" s="329"/>
      <c r="C139" s="317"/>
      <c r="D139" s="311"/>
      <c r="E139" s="319"/>
      <c r="F139" s="311"/>
    </row>
    <row r="140" spans="1:6" s="326" customFormat="1" hidden="1" x14ac:dyDescent="0.2">
      <c r="A140" s="311"/>
      <c r="B140" s="311"/>
      <c r="C140" s="317"/>
      <c r="D140" s="311"/>
      <c r="E140" s="319"/>
      <c r="F140" s="311"/>
    </row>
    <row r="141" spans="1:6" s="327" customFormat="1" hidden="1" x14ac:dyDescent="0.2">
      <c r="A141" s="325"/>
      <c r="B141" s="325"/>
      <c r="C141" s="315"/>
      <c r="D141" s="314"/>
      <c r="E141" s="315"/>
      <c r="F141" s="325"/>
    </row>
    <row r="142" spans="1:6" s="326" customFormat="1" hidden="1" x14ac:dyDescent="0.2">
      <c r="A142" s="307"/>
      <c r="B142" s="329"/>
      <c r="C142" s="317"/>
      <c r="D142" s="311"/>
      <c r="E142" s="319"/>
      <c r="F142" s="311"/>
    </row>
    <row r="143" spans="1:6" s="326" customFormat="1" ht="12" hidden="1" customHeight="1" x14ac:dyDescent="0.2">
      <c r="A143" s="311"/>
      <c r="B143" s="311"/>
      <c r="C143" s="317"/>
      <c r="D143" s="311"/>
      <c r="E143" s="319"/>
      <c r="F143" s="311"/>
    </row>
    <row r="144" spans="1:6" s="327" customFormat="1" ht="12" hidden="1" customHeight="1" x14ac:dyDescent="0.2">
      <c r="A144" s="325"/>
      <c r="B144" s="325"/>
      <c r="C144" s="315"/>
      <c r="D144" s="314"/>
      <c r="E144" s="315"/>
      <c r="F144" s="325"/>
    </row>
    <row r="145" spans="1:7" s="326" customFormat="1" ht="12" hidden="1" customHeight="1" x14ac:dyDescent="0.2">
      <c r="A145" s="311"/>
      <c r="B145" s="329"/>
      <c r="C145" s="317"/>
      <c r="D145" s="311"/>
      <c r="E145" s="319"/>
      <c r="F145" s="311"/>
    </row>
    <row r="146" spans="1:7" s="326" customFormat="1" ht="12" hidden="1" customHeight="1" x14ac:dyDescent="0.2">
      <c r="A146" s="311"/>
      <c r="B146" s="311"/>
      <c r="C146" s="317"/>
      <c r="D146" s="311"/>
      <c r="E146" s="319"/>
      <c r="F146" s="311"/>
    </row>
    <row r="147" spans="1:7" s="326" customFormat="1" ht="12" hidden="1" customHeight="1" x14ac:dyDescent="0.2">
      <c r="A147" s="311"/>
      <c r="B147" s="311"/>
      <c r="C147" s="317"/>
      <c r="D147" s="311"/>
      <c r="E147" s="319"/>
      <c r="F147" s="311"/>
    </row>
    <row r="148" spans="1:7" s="327" customFormat="1" hidden="1" x14ac:dyDescent="0.2">
      <c r="A148" s="325"/>
      <c r="B148" s="325"/>
      <c r="C148" s="315"/>
      <c r="D148" s="314"/>
      <c r="E148" s="315"/>
      <c r="F148" s="325"/>
    </row>
    <row r="149" spans="1:7" ht="25.5" hidden="1" customHeight="1" x14ac:dyDescent="0.2">
      <c r="A149" s="330"/>
      <c r="B149" s="330"/>
      <c r="C149" s="331"/>
      <c r="D149" s="332"/>
      <c r="E149" s="331"/>
      <c r="F149" s="333"/>
    </row>
    <row r="150" spans="1:7" hidden="1" x14ac:dyDescent="0.2">
      <c r="A150" s="1379" t="s">
        <v>475</v>
      </c>
      <c r="B150" s="1379"/>
      <c r="C150" s="1379"/>
      <c r="D150" s="1379"/>
      <c r="E150" s="1379"/>
      <c r="F150" s="1379"/>
    </row>
    <row r="151" spans="1:7" hidden="1" x14ac:dyDescent="0.2">
      <c r="A151" s="1379"/>
      <c r="B151" s="1379"/>
      <c r="C151" s="1379"/>
      <c r="D151" s="1379"/>
      <c r="E151" s="1379"/>
      <c r="F151" s="1379"/>
    </row>
    <row r="152" spans="1:7" hidden="1" x14ac:dyDescent="0.2">
      <c r="A152" s="1379"/>
      <c r="B152" s="1379"/>
      <c r="C152" s="1379"/>
      <c r="D152" s="1379"/>
      <c r="E152" s="1379"/>
      <c r="F152" s="1379"/>
      <c r="G152" s="1381"/>
    </row>
    <row r="153" spans="1:7" hidden="1" x14ac:dyDescent="0.2">
      <c r="A153" s="326"/>
      <c r="B153" s="326"/>
      <c r="C153" s="326"/>
      <c r="D153" s="334"/>
      <c r="E153" s="326"/>
      <c r="F153" s="326"/>
    </row>
    <row r="154" spans="1:7" hidden="1" x14ac:dyDescent="0.2">
      <c r="A154" s="1379"/>
      <c r="B154" s="1379"/>
      <c r="C154" s="1379"/>
      <c r="D154" s="1379"/>
      <c r="E154" s="1379"/>
      <c r="F154" s="1379"/>
    </row>
    <row r="155" spans="1:7" hidden="1" x14ac:dyDescent="0.2">
      <c r="A155" s="1379"/>
      <c r="B155" s="1379"/>
      <c r="C155" s="1379"/>
      <c r="D155" s="1379"/>
      <c r="E155" s="1379"/>
      <c r="F155" s="1379"/>
    </row>
    <row r="156" spans="1:7" x14ac:dyDescent="0.2">
      <c r="A156" s="1379"/>
      <c r="B156" s="1379"/>
      <c r="C156" s="1379"/>
      <c r="D156" s="1379"/>
      <c r="E156" s="1379"/>
      <c r="F156" s="1379"/>
    </row>
    <row r="157" spans="1:7" x14ac:dyDescent="0.2">
      <c r="A157" s="1379"/>
      <c r="B157" s="1379"/>
      <c r="C157" s="1379"/>
      <c r="D157" s="1379"/>
      <c r="E157" s="1379"/>
      <c r="F157" s="1379"/>
    </row>
    <row r="158" spans="1:7" x14ac:dyDescent="0.2">
      <c r="A158" s="1379"/>
      <c r="B158" s="1379"/>
      <c r="C158" s="1379"/>
      <c r="D158" s="1379"/>
      <c r="E158" s="1379"/>
      <c r="F158" s="1379"/>
    </row>
    <row r="159" spans="1:7" x14ac:dyDescent="0.2">
      <c r="A159" s="1379"/>
      <c r="B159" s="1379"/>
      <c r="C159" s="1379"/>
      <c r="D159" s="1379"/>
      <c r="E159" s="1379"/>
      <c r="F159" s="1379"/>
    </row>
    <row r="160" spans="1:7" x14ac:dyDescent="0.2">
      <c r="A160" s="1379"/>
      <c r="B160" s="1379"/>
      <c r="C160" s="1379"/>
      <c r="D160" s="1379"/>
      <c r="E160" s="1379"/>
      <c r="F160" s="1379"/>
    </row>
    <row r="161" spans="1:6" x14ac:dyDescent="0.2">
      <c r="A161" s="1379"/>
      <c r="B161" s="1379"/>
      <c r="C161" s="1379"/>
      <c r="D161" s="1379"/>
      <c r="E161" s="1379"/>
      <c r="F161" s="1379"/>
    </row>
    <row r="162" spans="1:6" x14ac:dyDescent="0.2">
      <c r="A162" s="1379"/>
      <c r="B162" s="1379"/>
      <c r="C162" s="1379"/>
      <c r="D162" s="1379"/>
      <c r="E162" s="1379"/>
      <c r="F162" s="1379"/>
    </row>
    <row r="163" spans="1:6" x14ac:dyDescent="0.2">
      <c r="A163" s="1379"/>
      <c r="B163" s="1379"/>
      <c r="C163" s="1379"/>
      <c r="D163" s="1379"/>
      <c r="E163" s="1379"/>
      <c r="F163" s="1379"/>
    </row>
    <row r="164" spans="1:6" x14ac:dyDescent="0.2">
      <c r="A164" s="1379"/>
      <c r="B164" s="1379"/>
      <c r="C164" s="1379"/>
      <c r="D164" s="1379"/>
      <c r="E164" s="1379"/>
      <c r="F164" s="1379"/>
    </row>
    <row r="165" spans="1:6" x14ac:dyDescent="0.2">
      <c r="A165" s="1379"/>
      <c r="B165" s="1379"/>
      <c r="C165" s="1379"/>
      <c r="D165" s="1379"/>
      <c r="E165" s="1379"/>
      <c r="F165" s="1379"/>
    </row>
  </sheetData>
  <mergeCells count="16">
    <mergeCell ref="A162:F162"/>
    <mergeCell ref="A163:F163"/>
    <mergeCell ref="A164:F164"/>
    <mergeCell ref="A165:F165"/>
    <mergeCell ref="A156:F156"/>
    <mergeCell ref="A157:F157"/>
    <mergeCell ref="A158:F158"/>
    <mergeCell ref="A159:F159"/>
    <mergeCell ref="A160:F160"/>
    <mergeCell ref="A161:F161"/>
    <mergeCell ref="A155:F155"/>
    <mergeCell ref="A2:E2"/>
    <mergeCell ref="A150:F150"/>
    <mergeCell ref="A151:F151"/>
    <mergeCell ref="A152:G152"/>
    <mergeCell ref="A154:F154"/>
  </mergeCells>
  <pageMargins left="0.43307086614173229" right="0.27559055118110237" top="0.23622047244094491" bottom="0.19685039370078741" header="0.15748031496062992" footer="0.15748031496062992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Normal="100" workbookViewId="0">
      <selection activeCell="A3" sqref="A3"/>
    </sheetView>
  </sheetViews>
  <sheetFormatPr defaultColWidth="8.7109375" defaultRowHeight="12.75" x14ac:dyDescent="0.2"/>
  <cols>
    <col min="1" max="1" width="37.7109375" style="339" customWidth="1"/>
    <col min="2" max="2" width="7.28515625" style="340" customWidth="1"/>
    <col min="3" max="4" width="11.5703125" style="338" customWidth="1"/>
    <col min="5" max="5" width="11.5703125" style="341" customWidth="1"/>
    <col min="6" max="6" width="11.42578125" style="341" customWidth="1"/>
    <col min="7" max="7" width="9.85546875" style="341" customWidth="1"/>
    <col min="8" max="8" width="9.140625" style="341" customWidth="1"/>
    <col min="9" max="9" width="9.28515625" style="341" customWidth="1"/>
    <col min="10" max="10" width="9.140625" style="341" customWidth="1"/>
    <col min="11" max="11" width="13" style="338" customWidth="1"/>
    <col min="12" max="12" width="8.7109375" style="338"/>
    <col min="13" max="13" width="11.85546875" style="338" customWidth="1"/>
    <col min="14" max="14" width="12.5703125" style="338" customWidth="1"/>
    <col min="15" max="15" width="11.85546875" style="338" customWidth="1"/>
    <col min="16" max="16" width="12" style="338" customWidth="1"/>
    <col min="17" max="18" width="8.7109375" style="338"/>
    <col min="19" max="19" width="13" style="338" customWidth="1"/>
    <col min="20" max="16384" width="8.7109375" style="338"/>
  </cols>
  <sheetData>
    <row r="1" spans="1:16" ht="24" customHeight="1" x14ac:dyDescent="0.2">
      <c r="A1" s="1382"/>
      <c r="B1" s="1383"/>
      <c r="C1" s="1383"/>
      <c r="D1" s="1383"/>
      <c r="E1" s="1383"/>
      <c r="F1" s="1383"/>
      <c r="G1" s="1383"/>
      <c r="H1" s="1383"/>
      <c r="I1" s="1383"/>
      <c r="J1" s="1383"/>
      <c r="K1" s="1383"/>
      <c r="L1" s="1383"/>
      <c r="M1" s="1383"/>
      <c r="N1" s="1383"/>
      <c r="O1" s="1383"/>
      <c r="P1" s="337"/>
    </row>
    <row r="2" spans="1:16" x14ac:dyDescent="0.2">
      <c r="O2" s="342"/>
    </row>
    <row r="3" spans="1:16" ht="18.75" x14ac:dyDescent="0.2">
      <c r="A3" s="343" t="s">
        <v>476</v>
      </c>
      <c r="F3" s="344"/>
      <c r="G3" s="344"/>
    </row>
    <row r="4" spans="1:16" ht="21.75" customHeight="1" x14ac:dyDescent="0.2">
      <c r="A4" s="345"/>
      <c r="F4" s="344"/>
      <c r="G4" s="344"/>
    </row>
    <row r="5" spans="1:16" x14ac:dyDescent="0.2">
      <c r="A5" s="346"/>
      <c r="F5" s="344"/>
      <c r="G5" s="344"/>
    </row>
    <row r="6" spans="1:16" ht="6" customHeight="1" x14ac:dyDescent="0.2">
      <c r="B6" s="347"/>
      <c r="C6" s="348"/>
      <c r="F6" s="344"/>
      <c r="G6" s="344"/>
    </row>
    <row r="7" spans="1:16" ht="24.75" customHeight="1" x14ac:dyDescent="0.2">
      <c r="A7" s="349" t="s">
        <v>477</v>
      </c>
      <c r="B7" s="350"/>
      <c r="C7" s="1384" t="s">
        <v>478</v>
      </c>
      <c r="D7" s="1384"/>
      <c r="E7" s="1384"/>
      <c r="F7" s="1384"/>
      <c r="G7" s="1385"/>
      <c r="H7" s="1385"/>
      <c r="I7" s="1385"/>
      <c r="J7" s="1385"/>
      <c r="K7" s="1385"/>
      <c r="L7" s="1385"/>
      <c r="M7" s="1385"/>
      <c r="N7" s="1385"/>
      <c r="O7" s="1385"/>
    </row>
    <row r="8" spans="1:16" ht="23.25" customHeight="1" thickBot="1" x14ac:dyDescent="0.25">
      <c r="A8" s="346" t="s">
        <v>479</v>
      </c>
      <c r="F8" s="344"/>
      <c r="G8" s="344"/>
    </row>
    <row r="9" spans="1:16" ht="13.5" thickBot="1" x14ac:dyDescent="0.25">
      <c r="A9" s="1386" t="s">
        <v>13</v>
      </c>
      <c r="B9" s="1388" t="s">
        <v>480</v>
      </c>
      <c r="C9" s="351" t="s">
        <v>0</v>
      </c>
      <c r="D9" s="352" t="s">
        <v>481</v>
      </c>
      <c r="E9" s="353" t="s">
        <v>482</v>
      </c>
      <c r="F9" s="1390" t="s">
        <v>483</v>
      </c>
      <c r="G9" s="1391"/>
      <c r="H9" s="1391"/>
      <c r="I9" s="1392"/>
      <c r="J9" s="354" t="s">
        <v>484</v>
      </c>
      <c r="K9" s="355" t="s">
        <v>485</v>
      </c>
      <c r="M9" s="356" t="s">
        <v>486</v>
      </c>
      <c r="N9" s="356" t="s">
        <v>487</v>
      </c>
      <c r="O9" s="356" t="s">
        <v>486</v>
      </c>
    </row>
    <row r="10" spans="1:16" ht="13.5" thickBot="1" x14ac:dyDescent="0.25">
      <c r="A10" s="1387"/>
      <c r="B10" s="1389"/>
      <c r="C10" s="357" t="s">
        <v>488</v>
      </c>
      <c r="D10" s="358">
        <v>2019</v>
      </c>
      <c r="E10" s="359">
        <v>2019</v>
      </c>
      <c r="F10" s="360" t="s">
        <v>489</v>
      </c>
      <c r="G10" s="361" t="s">
        <v>490</v>
      </c>
      <c r="H10" s="361" t="s">
        <v>491</v>
      </c>
      <c r="I10" s="362" t="s">
        <v>492</v>
      </c>
      <c r="J10" s="363" t="s">
        <v>493</v>
      </c>
      <c r="K10" s="364" t="s">
        <v>494</v>
      </c>
      <c r="M10" s="365" t="s">
        <v>495</v>
      </c>
      <c r="N10" s="366" t="s">
        <v>496</v>
      </c>
      <c r="O10" s="366" t="s">
        <v>497</v>
      </c>
    </row>
    <row r="11" spans="1:16" x14ac:dyDescent="0.2">
      <c r="A11" s="367" t="s">
        <v>498</v>
      </c>
      <c r="B11" s="368"/>
      <c r="C11" s="369">
        <v>18</v>
      </c>
      <c r="D11" s="370">
        <v>19</v>
      </c>
      <c r="E11" s="370">
        <v>19</v>
      </c>
      <c r="F11" s="371">
        <v>17</v>
      </c>
      <c r="G11" s="372">
        <f>M11</f>
        <v>0</v>
      </c>
      <c r="H11" s="373">
        <f>N11</f>
        <v>0</v>
      </c>
      <c r="I11" s="374">
        <f>O11</f>
        <v>0</v>
      </c>
      <c r="J11" s="375" t="s">
        <v>499</v>
      </c>
      <c r="K11" s="376" t="s">
        <v>499</v>
      </c>
      <c r="L11" s="377"/>
      <c r="M11" s="378"/>
      <c r="N11" s="373"/>
      <c r="O11" s="369"/>
    </row>
    <row r="12" spans="1:16" ht="13.5" thickBot="1" x14ac:dyDescent="0.25">
      <c r="A12" s="379" t="s">
        <v>500</v>
      </c>
      <c r="B12" s="380"/>
      <c r="C12" s="381">
        <v>18</v>
      </c>
      <c r="D12" s="382">
        <v>19</v>
      </c>
      <c r="E12" s="382">
        <v>19</v>
      </c>
      <c r="F12" s="383">
        <v>16.5</v>
      </c>
      <c r="G12" s="384">
        <f>M12</f>
        <v>0</v>
      </c>
      <c r="H12" s="385">
        <f t="shared" ref="H12:I23" si="0">N12</f>
        <v>0</v>
      </c>
      <c r="I12" s="386">
        <f t="shared" si="0"/>
        <v>0</v>
      </c>
      <c r="J12" s="387"/>
      <c r="K12" s="388" t="s">
        <v>499</v>
      </c>
      <c r="L12" s="377"/>
      <c r="M12" s="389"/>
      <c r="N12" s="390"/>
      <c r="O12" s="381"/>
    </row>
    <row r="13" spans="1:16" x14ac:dyDescent="0.2">
      <c r="A13" s="391" t="s">
        <v>501</v>
      </c>
      <c r="B13" s="392" t="s">
        <v>502</v>
      </c>
      <c r="C13" s="393">
        <v>13363</v>
      </c>
      <c r="D13" s="394" t="s">
        <v>499</v>
      </c>
      <c r="E13" s="394" t="s">
        <v>499</v>
      </c>
      <c r="F13" s="395">
        <v>13146</v>
      </c>
      <c r="G13" s="396">
        <f t="shared" ref="G13:H23" si="1">M13</f>
        <v>0</v>
      </c>
      <c r="H13" s="397">
        <f>N13</f>
        <v>0</v>
      </c>
      <c r="I13" s="398">
        <f t="shared" si="0"/>
        <v>0</v>
      </c>
      <c r="J13" s="399" t="s">
        <v>499</v>
      </c>
      <c r="K13" s="399" t="s">
        <v>499</v>
      </c>
      <c r="L13" s="377"/>
      <c r="M13" s="400"/>
      <c r="N13" s="401"/>
      <c r="O13" s="393"/>
    </row>
    <row r="14" spans="1:16" x14ac:dyDescent="0.2">
      <c r="A14" s="402" t="s">
        <v>503</v>
      </c>
      <c r="B14" s="403" t="s">
        <v>504</v>
      </c>
      <c r="C14" s="393">
        <v>10698</v>
      </c>
      <c r="D14" s="404" t="s">
        <v>499</v>
      </c>
      <c r="E14" s="404" t="s">
        <v>499</v>
      </c>
      <c r="F14" s="395">
        <v>10565</v>
      </c>
      <c r="G14" s="405">
        <f t="shared" si="1"/>
        <v>0</v>
      </c>
      <c r="H14" s="406">
        <f t="shared" si="0"/>
        <v>0</v>
      </c>
      <c r="I14" s="407">
        <f t="shared" si="0"/>
        <v>0</v>
      </c>
      <c r="J14" s="399" t="s">
        <v>499</v>
      </c>
      <c r="K14" s="399" t="s">
        <v>499</v>
      </c>
      <c r="L14" s="377"/>
      <c r="M14" s="408"/>
      <c r="N14" s="409"/>
      <c r="O14" s="393"/>
    </row>
    <row r="15" spans="1:16" x14ac:dyDescent="0.2">
      <c r="A15" s="402" t="s">
        <v>505</v>
      </c>
      <c r="B15" s="410" t="s">
        <v>506</v>
      </c>
      <c r="C15" s="393">
        <v>374</v>
      </c>
      <c r="D15" s="404" t="s">
        <v>499</v>
      </c>
      <c r="E15" s="404" t="s">
        <v>499</v>
      </c>
      <c r="F15" s="395">
        <v>460</v>
      </c>
      <c r="G15" s="405">
        <f t="shared" si="1"/>
        <v>0</v>
      </c>
      <c r="H15" s="406">
        <f t="shared" si="0"/>
        <v>0</v>
      </c>
      <c r="I15" s="407">
        <f t="shared" si="0"/>
        <v>0</v>
      </c>
      <c r="J15" s="399" t="s">
        <v>499</v>
      </c>
      <c r="K15" s="399" t="s">
        <v>499</v>
      </c>
      <c r="L15" s="377"/>
      <c r="M15" s="408"/>
      <c r="N15" s="409"/>
      <c r="O15" s="393"/>
    </row>
    <row r="16" spans="1:16" x14ac:dyDescent="0.2">
      <c r="A16" s="402" t="s">
        <v>507</v>
      </c>
      <c r="B16" s="410" t="s">
        <v>499</v>
      </c>
      <c r="C16" s="393">
        <v>786</v>
      </c>
      <c r="D16" s="404" t="s">
        <v>499</v>
      </c>
      <c r="E16" s="404" t="s">
        <v>499</v>
      </c>
      <c r="F16" s="395">
        <v>12762</v>
      </c>
      <c r="G16" s="405">
        <f t="shared" si="1"/>
        <v>0</v>
      </c>
      <c r="H16" s="406">
        <f t="shared" si="0"/>
        <v>0</v>
      </c>
      <c r="I16" s="407">
        <f t="shared" si="0"/>
        <v>0</v>
      </c>
      <c r="J16" s="399" t="s">
        <v>499</v>
      </c>
      <c r="K16" s="399" t="s">
        <v>499</v>
      </c>
      <c r="L16" s="377"/>
      <c r="M16" s="408"/>
      <c r="N16" s="409"/>
      <c r="O16" s="393"/>
    </row>
    <row r="17" spans="1:15" ht="13.5" thickBot="1" x14ac:dyDescent="0.25">
      <c r="A17" s="411" t="s">
        <v>508</v>
      </c>
      <c r="B17" s="412" t="s">
        <v>509</v>
      </c>
      <c r="C17" s="413">
        <v>4917</v>
      </c>
      <c r="D17" s="414" t="s">
        <v>499</v>
      </c>
      <c r="E17" s="414" t="s">
        <v>499</v>
      </c>
      <c r="F17" s="395">
        <v>5965</v>
      </c>
      <c r="G17" s="415">
        <f t="shared" si="1"/>
        <v>0</v>
      </c>
      <c r="H17" s="416">
        <f t="shared" si="0"/>
        <v>0</v>
      </c>
      <c r="I17" s="417">
        <f t="shared" si="0"/>
        <v>0</v>
      </c>
      <c r="J17" s="376" t="s">
        <v>499</v>
      </c>
      <c r="K17" s="376" t="s">
        <v>499</v>
      </c>
      <c r="L17" s="377"/>
      <c r="M17" s="418"/>
      <c r="N17" s="419"/>
      <c r="O17" s="413"/>
    </row>
    <row r="18" spans="1:15" ht="13.5" thickBot="1" x14ac:dyDescent="0.25">
      <c r="A18" s="420" t="s">
        <v>510</v>
      </c>
      <c r="B18" s="421"/>
      <c r="C18" s="422">
        <f t="shared" ref="C18" si="2">C13-C14+C15+C16+C17</f>
        <v>8742</v>
      </c>
      <c r="D18" s="423" t="s">
        <v>499</v>
      </c>
      <c r="E18" s="423" t="s">
        <v>499</v>
      </c>
      <c r="F18" s="424">
        <f>F13-F14+F15+F16+F17</f>
        <v>21768</v>
      </c>
      <c r="G18" s="424">
        <f>G13-G14+G15+G16+G17</f>
        <v>0</v>
      </c>
      <c r="H18" s="425">
        <f>H13-H14+H15+H16+H17</f>
        <v>0</v>
      </c>
      <c r="I18" s="425">
        <f t="shared" ref="I18" si="3">I13-I14+I15+I16+I17</f>
        <v>0</v>
      </c>
      <c r="J18" s="426" t="s">
        <v>499</v>
      </c>
      <c r="K18" s="426" t="s">
        <v>499</v>
      </c>
      <c r="L18" s="377"/>
      <c r="M18" s="422">
        <f>M13-M14+M15+M16+M17</f>
        <v>0</v>
      </c>
      <c r="N18" s="422">
        <f t="shared" ref="N18:O18" si="4">N13-N14+N15+N16+N17</f>
        <v>0</v>
      </c>
      <c r="O18" s="422">
        <f t="shared" si="4"/>
        <v>0</v>
      </c>
    </row>
    <row r="19" spans="1:15" x14ac:dyDescent="0.2">
      <c r="A19" s="411" t="s">
        <v>511</v>
      </c>
      <c r="B19" s="427">
        <v>401</v>
      </c>
      <c r="C19" s="413">
        <v>2665</v>
      </c>
      <c r="D19" s="394" t="s">
        <v>499</v>
      </c>
      <c r="E19" s="394" t="s">
        <v>499</v>
      </c>
      <c r="F19" s="428">
        <v>2581</v>
      </c>
      <c r="G19" s="429">
        <f t="shared" si="1"/>
        <v>0</v>
      </c>
      <c r="H19" s="396">
        <f t="shared" si="1"/>
        <v>0</v>
      </c>
      <c r="I19" s="401">
        <f t="shared" si="0"/>
        <v>0</v>
      </c>
      <c r="J19" s="376" t="s">
        <v>499</v>
      </c>
      <c r="K19" s="376" t="s">
        <v>499</v>
      </c>
      <c r="L19" s="377"/>
      <c r="M19" s="430"/>
      <c r="N19" s="431"/>
      <c r="O19" s="413"/>
    </row>
    <row r="20" spans="1:15" x14ac:dyDescent="0.2">
      <c r="A20" s="402" t="s">
        <v>512</v>
      </c>
      <c r="B20" s="410" t="s">
        <v>513</v>
      </c>
      <c r="C20" s="393">
        <v>3718</v>
      </c>
      <c r="D20" s="404" t="s">
        <v>499</v>
      </c>
      <c r="E20" s="404" t="s">
        <v>499</v>
      </c>
      <c r="F20" s="432">
        <v>3825</v>
      </c>
      <c r="G20" s="405">
        <f t="shared" si="1"/>
        <v>0</v>
      </c>
      <c r="H20" s="405">
        <f t="shared" si="1"/>
        <v>0</v>
      </c>
      <c r="I20" s="409">
        <f t="shared" si="0"/>
        <v>0</v>
      </c>
      <c r="J20" s="399" t="s">
        <v>499</v>
      </c>
      <c r="K20" s="399" t="s">
        <v>499</v>
      </c>
      <c r="L20" s="377"/>
      <c r="M20" s="408"/>
      <c r="N20" s="433"/>
      <c r="O20" s="393"/>
    </row>
    <row r="21" spans="1:15" x14ac:dyDescent="0.2">
      <c r="A21" s="402" t="s">
        <v>514</v>
      </c>
      <c r="B21" s="410" t="s">
        <v>499</v>
      </c>
      <c r="C21" s="393">
        <v>0</v>
      </c>
      <c r="D21" s="404" t="s">
        <v>499</v>
      </c>
      <c r="E21" s="404" t="s">
        <v>499</v>
      </c>
      <c r="F21" s="432">
        <v>0</v>
      </c>
      <c r="G21" s="405">
        <f t="shared" si="1"/>
        <v>0</v>
      </c>
      <c r="H21" s="405">
        <f t="shared" si="1"/>
        <v>0</v>
      </c>
      <c r="I21" s="409">
        <f t="shared" si="0"/>
        <v>0</v>
      </c>
      <c r="J21" s="399" t="s">
        <v>499</v>
      </c>
      <c r="K21" s="399" t="s">
        <v>499</v>
      </c>
      <c r="L21" s="377"/>
      <c r="M21" s="408">
        <v>0</v>
      </c>
      <c r="N21" s="393">
        <v>0</v>
      </c>
      <c r="O21" s="393">
        <v>0</v>
      </c>
    </row>
    <row r="22" spans="1:15" x14ac:dyDescent="0.2">
      <c r="A22" s="402" t="s">
        <v>515</v>
      </c>
      <c r="B22" s="410" t="s">
        <v>499</v>
      </c>
      <c r="C22" s="393">
        <v>2132</v>
      </c>
      <c r="D22" s="404" t="s">
        <v>499</v>
      </c>
      <c r="E22" s="404" t="s">
        <v>499</v>
      </c>
      <c r="F22" s="432">
        <v>13599</v>
      </c>
      <c r="G22" s="405">
        <f t="shared" si="1"/>
        <v>0</v>
      </c>
      <c r="H22" s="405">
        <f t="shared" si="1"/>
        <v>0</v>
      </c>
      <c r="I22" s="409">
        <f t="shared" si="0"/>
        <v>0</v>
      </c>
      <c r="J22" s="399" t="s">
        <v>499</v>
      </c>
      <c r="K22" s="399" t="s">
        <v>499</v>
      </c>
      <c r="L22" s="377"/>
      <c r="M22" s="408"/>
      <c r="N22" s="433"/>
      <c r="O22" s="393"/>
    </row>
    <row r="23" spans="1:15" ht="13.5" thickBot="1" x14ac:dyDescent="0.25">
      <c r="A23" s="379" t="s">
        <v>516</v>
      </c>
      <c r="B23" s="434" t="s">
        <v>499</v>
      </c>
      <c r="C23" s="435">
        <v>0</v>
      </c>
      <c r="D23" s="414" t="s">
        <v>499</v>
      </c>
      <c r="E23" s="414" t="s">
        <v>499</v>
      </c>
      <c r="F23" s="436">
        <v>0</v>
      </c>
      <c r="G23" s="415">
        <f t="shared" si="1"/>
        <v>0</v>
      </c>
      <c r="H23" s="437">
        <f t="shared" si="1"/>
        <v>0</v>
      </c>
      <c r="I23" s="419">
        <f t="shared" si="0"/>
        <v>0</v>
      </c>
      <c r="J23" s="438" t="s">
        <v>499</v>
      </c>
      <c r="K23" s="438" t="s">
        <v>499</v>
      </c>
      <c r="L23" s="377"/>
      <c r="M23" s="439">
        <v>0</v>
      </c>
      <c r="N23" s="435">
        <v>0</v>
      </c>
      <c r="O23" s="435">
        <v>0</v>
      </c>
    </row>
    <row r="24" spans="1:15" ht="15" x14ac:dyDescent="0.2">
      <c r="A24" s="391" t="s">
        <v>517</v>
      </c>
      <c r="B24" s="440" t="s">
        <v>499</v>
      </c>
      <c r="C24" s="441">
        <v>16799</v>
      </c>
      <c r="D24" s="442">
        <f>D25+D26</f>
        <v>17111</v>
      </c>
      <c r="E24" s="442">
        <f>E25+E26</f>
        <v>17111</v>
      </c>
      <c r="F24" s="443">
        <v>4455</v>
      </c>
      <c r="G24" s="444">
        <v>0</v>
      </c>
      <c r="H24" s="445">
        <f>N24-M24</f>
        <v>0</v>
      </c>
      <c r="I24" s="401">
        <f>O24-N24</f>
        <v>0</v>
      </c>
      <c r="J24" s="446">
        <f t="shared" ref="J24:J47" si="5">SUM(F24:I24)</f>
        <v>4455</v>
      </c>
      <c r="K24" s="447">
        <f t="shared" ref="K24:K47" si="6">(J24/E24)*100</f>
        <v>26.035883349891879</v>
      </c>
      <c r="L24" s="377"/>
      <c r="M24" s="400"/>
      <c r="N24" s="448"/>
      <c r="O24" s="441"/>
    </row>
    <row r="25" spans="1:15" ht="15" x14ac:dyDescent="0.2">
      <c r="A25" s="402" t="s">
        <v>518</v>
      </c>
      <c r="B25" s="449" t="s">
        <v>499</v>
      </c>
      <c r="C25" s="450">
        <v>0</v>
      </c>
      <c r="D25" s="451">
        <v>300</v>
      </c>
      <c r="E25" s="451">
        <v>300</v>
      </c>
      <c r="F25" s="452"/>
      <c r="G25" s="409">
        <f t="shared" ref="G25" si="7">M25-F25</f>
        <v>0</v>
      </c>
      <c r="H25" s="453">
        <v>0</v>
      </c>
      <c r="I25" s="409">
        <f t="shared" ref="I25:I42" si="8">O25-N25</f>
        <v>0</v>
      </c>
      <c r="J25" s="454">
        <f t="shared" si="5"/>
        <v>0</v>
      </c>
      <c r="K25" s="455">
        <f t="shared" si="6"/>
        <v>0</v>
      </c>
      <c r="L25" s="377"/>
      <c r="M25" s="408">
        <v>0</v>
      </c>
      <c r="N25" s="433">
        <v>0</v>
      </c>
      <c r="O25" s="450"/>
    </row>
    <row r="26" spans="1:15" ht="15.75" thickBot="1" x14ac:dyDescent="0.25">
      <c r="A26" s="379" t="s">
        <v>519</v>
      </c>
      <c r="B26" s="456">
        <v>672</v>
      </c>
      <c r="C26" s="457">
        <v>16799</v>
      </c>
      <c r="D26" s="458">
        <v>16811</v>
      </c>
      <c r="E26" s="458">
        <v>16811</v>
      </c>
      <c r="F26" s="459">
        <v>4455</v>
      </c>
      <c r="G26" s="419">
        <v>0</v>
      </c>
      <c r="H26" s="460">
        <f>N26-M26</f>
        <v>0</v>
      </c>
      <c r="I26" s="419">
        <f t="shared" si="8"/>
        <v>0</v>
      </c>
      <c r="J26" s="461">
        <f t="shared" si="5"/>
        <v>4455</v>
      </c>
      <c r="K26" s="462">
        <f t="shared" si="6"/>
        <v>26.500505621319377</v>
      </c>
      <c r="L26" s="377"/>
      <c r="M26" s="418"/>
      <c r="N26" s="463"/>
      <c r="O26" s="457"/>
    </row>
    <row r="27" spans="1:15" ht="15" x14ac:dyDescent="0.2">
      <c r="A27" s="391" t="s">
        <v>520</v>
      </c>
      <c r="B27" s="440">
        <v>501</v>
      </c>
      <c r="C27" s="464">
        <v>975</v>
      </c>
      <c r="D27" s="465">
        <v>758</v>
      </c>
      <c r="E27" s="465">
        <v>758</v>
      </c>
      <c r="F27" s="466">
        <v>210</v>
      </c>
      <c r="G27" s="453">
        <v>0</v>
      </c>
      <c r="H27" s="429">
        <f>N27-M27</f>
        <v>0</v>
      </c>
      <c r="I27" s="401">
        <f t="shared" si="8"/>
        <v>0</v>
      </c>
      <c r="J27" s="446">
        <f t="shared" si="5"/>
        <v>210</v>
      </c>
      <c r="K27" s="447">
        <f t="shared" si="6"/>
        <v>27.70448548812665</v>
      </c>
      <c r="L27" s="377"/>
      <c r="M27" s="430"/>
      <c r="N27" s="467"/>
      <c r="O27" s="464"/>
    </row>
    <row r="28" spans="1:15" ht="15" x14ac:dyDescent="0.2">
      <c r="A28" s="402" t="s">
        <v>521</v>
      </c>
      <c r="B28" s="449">
        <v>502</v>
      </c>
      <c r="C28" s="450">
        <v>706</v>
      </c>
      <c r="D28" s="451">
        <v>835</v>
      </c>
      <c r="E28" s="451">
        <v>835</v>
      </c>
      <c r="F28" s="468">
        <v>194</v>
      </c>
      <c r="G28" s="453">
        <v>0</v>
      </c>
      <c r="H28" s="429">
        <f t="shared" ref="H28:H42" si="9">N28-M28</f>
        <v>0</v>
      </c>
      <c r="I28" s="409">
        <f t="shared" si="8"/>
        <v>0</v>
      </c>
      <c r="J28" s="454">
        <f t="shared" si="5"/>
        <v>194</v>
      </c>
      <c r="K28" s="455">
        <f t="shared" si="6"/>
        <v>23.233532934131738</v>
      </c>
      <c r="L28" s="377"/>
      <c r="M28" s="408"/>
      <c r="N28" s="469"/>
      <c r="O28" s="450"/>
    </row>
    <row r="29" spans="1:15" ht="15" x14ac:dyDescent="0.2">
      <c r="A29" s="402" t="s">
        <v>522</v>
      </c>
      <c r="B29" s="449">
        <v>504</v>
      </c>
      <c r="C29" s="450">
        <v>242</v>
      </c>
      <c r="D29" s="451">
        <v>200</v>
      </c>
      <c r="E29" s="451">
        <v>200</v>
      </c>
      <c r="F29" s="468">
        <v>20</v>
      </c>
      <c r="G29" s="453">
        <v>0</v>
      </c>
      <c r="H29" s="429">
        <f t="shared" si="9"/>
        <v>0</v>
      </c>
      <c r="I29" s="409">
        <f t="shared" si="8"/>
        <v>0</v>
      </c>
      <c r="J29" s="454">
        <f t="shared" si="5"/>
        <v>20</v>
      </c>
      <c r="K29" s="455">
        <f t="shared" si="6"/>
        <v>10</v>
      </c>
      <c r="L29" s="377"/>
      <c r="M29" s="408"/>
      <c r="N29" s="469"/>
      <c r="O29" s="450"/>
    </row>
    <row r="30" spans="1:15" ht="15" x14ac:dyDescent="0.2">
      <c r="A30" s="402" t="s">
        <v>523</v>
      </c>
      <c r="B30" s="449">
        <v>511</v>
      </c>
      <c r="C30" s="450">
        <v>354</v>
      </c>
      <c r="D30" s="451">
        <v>340</v>
      </c>
      <c r="E30" s="451">
        <v>340</v>
      </c>
      <c r="F30" s="468">
        <v>47</v>
      </c>
      <c r="G30" s="453">
        <v>0</v>
      </c>
      <c r="H30" s="429">
        <f t="shared" si="9"/>
        <v>0</v>
      </c>
      <c r="I30" s="409">
        <f t="shared" si="8"/>
        <v>0</v>
      </c>
      <c r="J30" s="454">
        <f t="shared" si="5"/>
        <v>47</v>
      </c>
      <c r="K30" s="455">
        <f t="shared" si="6"/>
        <v>13.823529411764707</v>
      </c>
      <c r="L30" s="377"/>
      <c r="M30" s="408"/>
      <c r="N30" s="469"/>
      <c r="O30" s="450"/>
    </row>
    <row r="31" spans="1:15" ht="15" x14ac:dyDescent="0.2">
      <c r="A31" s="402" t="s">
        <v>524</v>
      </c>
      <c r="B31" s="449">
        <v>518</v>
      </c>
      <c r="C31" s="450">
        <v>6131</v>
      </c>
      <c r="D31" s="451">
        <v>6800</v>
      </c>
      <c r="E31" s="451">
        <v>6787</v>
      </c>
      <c r="F31" s="468">
        <v>827</v>
      </c>
      <c r="G31" s="453">
        <v>0</v>
      </c>
      <c r="H31" s="429">
        <f t="shared" si="9"/>
        <v>0</v>
      </c>
      <c r="I31" s="409">
        <f t="shared" si="8"/>
        <v>0</v>
      </c>
      <c r="J31" s="454">
        <f t="shared" si="5"/>
        <v>827</v>
      </c>
      <c r="K31" s="455">
        <f t="shared" si="6"/>
        <v>12.185059672904082</v>
      </c>
      <c r="L31" s="377"/>
      <c r="M31" s="408"/>
      <c r="N31" s="469"/>
      <c r="O31" s="450"/>
    </row>
    <row r="32" spans="1:15" ht="15" x14ac:dyDescent="0.2">
      <c r="A32" s="402" t="s">
        <v>525</v>
      </c>
      <c r="B32" s="449">
        <v>521</v>
      </c>
      <c r="C32" s="450">
        <v>6993</v>
      </c>
      <c r="D32" s="451">
        <v>6855</v>
      </c>
      <c r="E32" s="451">
        <v>6855</v>
      </c>
      <c r="F32" s="468">
        <v>1520</v>
      </c>
      <c r="G32" s="453">
        <v>0</v>
      </c>
      <c r="H32" s="429">
        <f t="shared" si="9"/>
        <v>0</v>
      </c>
      <c r="I32" s="409">
        <f t="shared" si="8"/>
        <v>0</v>
      </c>
      <c r="J32" s="454">
        <f t="shared" si="5"/>
        <v>1520</v>
      </c>
      <c r="K32" s="455">
        <f t="shared" si="6"/>
        <v>22.173595915390226</v>
      </c>
      <c r="L32" s="377"/>
      <c r="M32" s="408"/>
      <c r="N32" s="469"/>
      <c r="O32" s="450"/>
    </row>
    <row r="33" spans="1:15" ht="15" x14ac:dyDescent="0.2">
      <c r="A33" s="402" t="s">
        <v>526</v>
      </c>
      <c r="B33" s="449" t="s">
        <v>527</v>
      </c>
      <c r="C33" s="450">
        <v>2544</v>
      </c>
      <c r="D33" s="451">
        <v>2499</v>
      </c>
      <c r="E33" s="451">
        <v>2499</v>
      </c>
      <c r="F33" s="468">
        <v>565</v>
      </c>
      <c r="G33" s="453">
        <v>0</v>
      </c>
      <c r="H33" s="429">
        <f t="shared" si="9"/>
        <v>0</v>
      </c>
      <c r="I33" s="409">
        <f t="shared" si="8"/>
        <v>0</v>
      </c>
      <c r="J33" s="454">
        <f t="shared" si="5"/>
        <v>565</v>
      </c>
      <c r="K33" s="455">
        <f t="shared" si="6"/>
        <v>22.609043617446979</v>
      </c>
      <c r="L33" s="377"/>
      <c r="M33" s="408"/>
      <c r="N33" s="469"/>
      <c r="O33" s="450"/>
    </row>
    <row r="34" spans="1:15" ht="15" x14ac:dyDescent="0.2">
      <c r="A34" s="402" t="s">
        <v>528</v>
      </c>
      <c r="B34" s="449">
        <v>557</v>
      </c>
      <c r="C34" s="450">
        <v>0</v>
      </c>
      <c r="D34" s="451"/>
      <c r="E34" s="451"/>
      <c r="F34" s="468">
        <v>0</v>
      </c>
      <c r="G34" s="453">
        <v>0</v>
      </c>
      <c r="H34" s="429">
        <f t="shared" si="9"/>
        <v>0</v>
      </c>
      <c r="I34" s="409">
        <f t="shared" si="8"/>
        <v>0</v>
      </c>
      <c r="J34" s="454">
        <f t="shared" si="5"/>
        <v>0</v>
      </c>
      <c r="K34" s="455" t="e">
        <f t="shared" si="6"/>
        <v>#DIV/0!</v>
      </c>
      <c r="L34" s="377"/>
      <c r="M34" s="408"/>
      <c r="N34" s="469"/>
      <c r="O34" s="450"/>
    </row>
    <row r="35" spans="1:15" ht="15" x14ac:dyDescent="0.2">
      <c r="A35" s="402" t="s">
        <v>529</v>
      </c>
      <c r="B35" s="449">
        <v>551</v>
      </c>
      <c r="C35" s="450">
        <v>463</v>
      </c>
      <c r="D35" s="451">
        <v>338</v>
      </c>
      <c r="E35" s="451">
        <v>351</v>
      </c>
      <c r="F35" s="468">
        <v>91</v>
      </c>
      <c r="G35" s="453">
        <v>0</v>
      </c>
      <c r="H35" s="429">
        <f t="shared" si="9"/>
        <v>0</v>
      </c>
      <c r="I35" s="409">
        <f t="shared" si="8"/>
        <v>0</v>
      </c>
      <c r="J35" s="454">
        <f t="shared" si="5"/>
        <v>91</v>
      </c>
      <c r="K35" s="455">
        <f t="shared" si="6"/>
        <v>25.925925925925924</v>
      </c>
      <c r="L35" s="377"/>
      <c r="M35" s="408"/>
      <c r="N35" s="469"/>
      <c r="O35" s="450"/>
    </row>
    <row r="36" spans="1:15" ht="15.75" thickBot="1" x14ac:dyDescent="0.25">
      <c r="A36" s="470" t="s">
        <v>530</v>
      </c>
      <c r="B36" s="471" t="s">
        <v>531</v>
      </c>
      <c r="C36" s="472">
        <v>489</v>
      </c>
      <c r="D36" s="473">
        <v>556</v>
      </c>
      <c r="E36" s="473">
        <v>556</v>
      </c>
      <c r="F36" s="474">
        <v>119</v>
      </c>
      <c r="G36" s="453">
        <v>0</v>
      </c>
      <c r="H36" s="429">
        <f t="shared" si="9"/>
        <v>0</v>
      </c>
      <c r="I36" s="419">
        <f t="shared" si="8"/>
        <v>0</v>
      </c>
      <c r="J36" s="461">
        <f t="shared" si="5"/>
        <v>119</v>
      </c>
      <c r="K36" s="462">
        <f t="shared" si="6"/>
        <v>21.402877697841728</v>
      </c>
      <c r="L36" s="377"/>
      <c r="M36" s="439"/>
      <c r="N36" s="475"/>
      <c r="O36" s="472"/>
    </row>
    <row r="37" spans="1:15" ht="15.75" thickBot="1" x14ac:dyDescent="0.25">
      <c r="A37" s="476" t="s">
        <v>532</v>
      </c>
      <c r="B37" s="477"/>
      <c r="C37" s="478">
        <f>SUM(C27:C36)</f>
        <v>18897</v>
      </c>
      <c r="D37" s="479">
        <f t="shared" ref="D37:I37" si="10">SUM(D27:D36)</f>
        <v>19181</v>
      </c>
      <c r="E37" s="479">
        <f t="shared" si="10"/>
        <v>19181</v>
      </c>
      <c r="F37" s="478">
        <f t="shared" si="10"/>
        <v>3593</v>
      </c>
      <c r="G37" s="478">
        <f t="shared" si="10"/>
        <v>0</v>
      </c>
      <c r="H37" s="480">
        <f t="shared" si="10"/>
        <v>0</v>
      </c>
      <c r="I37" s="478">
        <f t="shared" si="10"/>
        <v>0</v>
      </c>
      <c r="J37" s="481">
        <f t="shared" si="5"/>
        <v>3593</v>
      </c>
      <c r="K37" s="482">
        <f t="shared" si="6"/>
        <v>18.732078619467181</v>
      </c>
      <c r="L37" s="377"/>
      <c r="M37" s="478">
        <f>SUM(M27:M36)</f>
        <v>0</v>
      </c>
      <c r="N37" s="481">
        <f>SUM(N27:N36)</f>
        <v>0</v>
      </c>
      <c r="O37" s="478">
        <f>SUM(O27:O36)</f>
        <v>0</v>
      </c>
    </row>
    <row r="38" spans="1:15" ht="15" x14ac:dyDescent="0.2">
      <c r="A38" s="483" t="s">
        <v>533</v>
      </c>
      <c r="B38" s="440">
        <v>601</v>
      </c>
      <c r="C38" s="464">
        <v>0</v>
      </c>
      <c r="D38" s="465"/>
      <c r="E38" s="465"/>
      <c r="F38" s="484"/>
      <c r="G38" s="453">
        <f t="shared" ref="G38" si="11">M38-F38</f>
        <v>0</v>
      </c>
      <c r="H38" s="429">
        <f t="shared" si="9"/>
        <v>0</v>
      </c>
      <c r="I38" s="409">
        <f t="shared" si="8"/>
        <v>0</v>
      </c>
      <c r="J38" s="446">
        <f t="shared" si="5"/>
        <v>0</v>
      </c>
      <c r="K38" s="447" t="e">
        <f t="shared" si="6"/>
        <v>#DIV/0!</v>
      </c>
      <c r="L38" s="377"/>
      <c r="M38" s="430">
        <v>0</v>
      </c>
      <c r="N38" s="485">
        <v>0</v>
      </c>
      <c r="O38" s="464">
        <v>0</v>
      </c>
    </row>
    <row r="39" spans="1:15" ht="15" x14ac:dyDescent="0.2">
      <c r="A39" s="486" t="s">
        <v>534</v>
      </c>
      <c r="B39" s="449">
        <v>602</v>
      </c>
      <c r="C39" s="450">
        <v>1374</v>
      </c>
      <c r="D39" s="451">
        <v>1348</v>
      </c>
      <c r="E39" s="451">
        <v>1348</v>
      </c>
      <c r="F39" s="468">
        <v>483</v>
      </c>
      <c r="G39" s="453">
        <v>0</v>
      </c>
      <c r="H39" s="429">
        <f t="shared" si="9"/>
        <v>0</v>
      </c>
      <c r="I39" s="409">
        <f t="shared" si="8"/>
        <v>0</v>
      </c>
      <c r="J39" s="454">
        <f t="shared" si="5"/>
        <v>483</v>
      </c>
      <c r="K39" s="455">
        <f t="shared" si="6"/>
        <v>35.830860534124632</v>
      </c>
      <c r="L39" s="377"/>
      <c r="M39" s="408"/>
      <c r="N39" s="469"/>
      <c r="O39" s="450"/>
    </row>
    <row r="40" spans="1:15" ht="15" x14ac:dyDescent="0.2">
      <c r="A40" s="486" t="s">
        <v>535</v>
      </c>
      <c r="B40" s="449">
        <v>604</v>
      </c>
      <c r="C40" s="450">
        <v>352</v>
      </c>
      <c r="D40" s="451">
        <v>290</v>
      </c>
      <c r="E40" s="451">
        <v>290</v>
      </c>
      <c r="F40" s="468">
        <v>28</v>
      </c>
      <c r="G40" s="453">
        <v>0</v>
      </c>
      <c r="H40" s="429">
        <f t="shared" si="9"/>
        <v>0</v>
      </c>
      <c r="I40" s="409">
        <f t="shared" si="8"/>
        <v>0</v>
      </c>
      <c r="J40" s="454">
        <f t="shared" si="5"/>
        <v>28</v>
      </c>
      <c r="K40" s="455">
        <f t="shared" si="6"/>
        <v>9.6551724137931032</v>
      </c>
      <c r="L40" s="377"/>
      <c r="M40" s="408"/>
      <c r="N40" s="469"/>
      <c r="O40" s="450"/>
    </row>
    <row r="41" spans="1:15" ht="15" x14ac:dyDescent="0.2">
      <c r="A41" s="486" t="s">
        <v>536</v>
      </c>
      <c r="B41" s="449" t="s">
        <v>537</v>
      </c>
      <c r="C41" s="450">
        <v>16799</v>
      </c>
      <c r="D41" s="451">
        <v>17111</v>
      </c>
      <c r="E41" s="451">
        <v>17111</v>
      </c>
      <c r="F41" s="468">
        <v>4455</v>
      </c>
      <c r="G41" s="453">
        <v>0</v>
      </c>
      <c r="H41" s="429">
        <f t="shared" si="9"/>
        <v>0</v>
      </c>
      <c r="I41" s="409">
        <f t="shared" si="8"/>
        <v>0</v>
      </c>
      <c r="J41" s="454">
        <f t="shared" si="5"/>
        <v>4455</v>
      </c>
      <c r="K41" s="455">
        <f t="shared" si="6"/>
        <v>26.035883349891879</v>
      </c>
      <c r="L41" s="377"/>
      <c r="M41" s="408"/>
      <c r="N41" s="469"/>
      <c r="O41" s="450"/>
    </row>
    <row r="42" spans="1:15" ht="15.75" thickBot="1" x14ac:dyDescent="0.25">
      <c r="A42" s="487" t="s">
        <v>538</v>
      </c>
      <c r="B42" s="471" t="s">
        <v>539</v>
      </c>
      <c r="C42" s="472">
        <v>599</v>
      </c>
      <c r="D42" s="473">
        <v>435</v>
      </c>
      <c r="E42" s="473">
        <v>435</v>
      </c>
      <c r="F42" s="474">
        <v>164</v>
      </c>
      <c r="G42" s="453">
        <v>0</v>
      </c>
      <c r="H42" s="429">
        <f t="shared" si="9"/>
        <v>0</v>
      </c>
      <c r="I42" s="419">
        <f t="shared" si="8"/>
        <v>0</v>
      </c>
      <c r="J42" s="461">
        <f t="shared" si="5"/>
        <v>164</v>
      </c>
      <c r="K42" s="488">
        <f t="shared" si="6"/>
        <v>37.701149425287355</v>
      </c>
      <c r="L42" s="377"/>
      <c r="M42" s="439"/>
      <c r="N42" s="475"/>
      <c r="O42" s="472"/>
    </row>
    <row r="43" spans="1:15" ht="15.75" thickBot="1" x14ac:dyDescent="0.25">
      <c r="A43" s="476" t="s">
        <v>540</v>
      </c>
      <c r="B43" s="477" t="s">
        <v>499</v>
      </c>
      <c r="C43" s="478">
        <f>SUM(C38:C42)</f>
        <v>19124</v>
      </c>
      <c r="D43" s="479">
        <f t="shared" ref="D43:I43" si="12">SUM(D38:D42)</f>
        <v>19184</v>
      </c>
      <c r="E43" s="479">
        <f t="shared" si="12"/>
        <v>19184</v>
      </c>
      <c r="F43" s="478">
        <f t="shared" si="12"/>
        <v>5130</v>
      </c>
      <c r="G43" s="489">
        <f t="shared" si="12"/>
        <v>0</v>
      </c>
      <c r="H43" s="478">
        <f t="shared" si="12"/>
        <v>0</v>
      </c>
      <c r="I43" s="490">
        <f t="shared" si="12"/>
        <v>0</v>
      </c>
      <c r="J43" s="478">
        <f t="shared" si="5"/>
        <v>5130</v>
      </c>
      <c r="K43" s="482">
        <f t="shared" si="6"/>
        <v>26.741034195162634</v>
      </c>
      <c r="L43" s="377"/>
      <c r="M43" s="478">
        <f>SUM(M38:M42)</f>
        <v>0</v>
      </c>
      <c r="N43" s="481">
        <f>SUM(N38:N42)</f>
        <v>0</v>
      </c>
      <c r="O43" s="478">
        <f>SUM(O38:O42)</f>
        <v>0</v>
      </c>
    </row>
    <row r="44" spans="1:15" ht="5.25" customHeight="1" thickBot="1" x14ac:dyDescent="0.25">
      <c r="A44" s="487"/>
      <c r="B44" s="491"/>
      <c r="C44" s="492"/>
      <c r="D44" s="493"/>
      <c r="E44" s="493"/>
      <c r="F44" s="494"/>
      <c r="G44" s="495"/>
      <c r="H44" s="496"/>
      <c r="I44" s="495"/>
      <c r="J44" s="497"/>
      <c r="K44" s="447"/>
      <c r="L44" s="377"/>
      <c r="M44" s="498"/>
      <c r="N44" s="492"/>
      <c r="O44" s="492"/>
    </row>
    <row r="45" spans="1:15" ht="15.75" thickBot="1" x14ac:dyDescent="0.25">
      <c r="A45" s="499" t="s">
        <v>541</v>
      </c>
      <c r="B45" s="477" t="s">
        <v>499</v>
      </c>
      <c r="C45" s="478">
        <f>C43-C41</f>
        <v>2325</v>
      </c>
      <c r="D45" s="480">
        <f t="shared" ref="D45:I45" si="13">D43-D41</f>
        <v>2073</v>
      </c>
      <c r="E45" s="480">
        <f t="shared" si="13"/>
        <v>2073</v>
      </c>
      <c r="F45" s="478">
        <f t="shared" si="13"/>
        <v>675</v>
      </c>
      <c r="G45" s="489">
        <f t="shared" si="13"/>
        <v>0</v>
      </c>
      <c r="H45" s="478">
        <f t="shared" si="13"/>
        <v>0</v>
      </c>
      <c r="I45" s="481">
        <f t="shared" si="13"/>
        <v>0</v>
      </c>
      <c r="J45" s="497">
        <f t="shared" si="5"/>
        <v>675</v>
      </c>
      <c r="K45" s="447">
        <f t="shared" si="6"/>
        <v>32.561505065123008</v>
      </c>
      <c r="L45" s="377"/>
      <c r="M45" s="478">
        <f>M43-M41</f>
        <v>0</v>
      </c>
      <c r="N45" s="481">
        <f>N43-N41</f>
        <v>0</v>
      </c>
      <c r="O45" s="478">
        <f>O43-O41</f>
        <v>0</v>
      </c>
    </row>
    <row r="46" spans="1:15" ht="15.75" thickBot="1" x14ac:dyDescent="0.25">
      <c r="A46" s="476" t="s">
        <v>542</v>
      </c>
      <c r="B46" s="477" t="s">
        <v>499</v>
      </c>
      <c r="C46" s="478">
        <f>C43-C37</f>
        <v>227</v>
      </c>
      <c r="D46" s="480">
        <f t="shared" ref="D46:I46" si="14">D43-D37</f>
        <v>3</v>
      </c>
      <c r="E46" s="480">
        <f t="shared" si="14"/>
        <v>3</v>
      </c>
      <c r="F46" s="478">
        <f t="shared" si="14"/>
        <v>1537</v>
      </c>
      <c r="G46" s="489">
        <f t="shared" si="14"/>
        <v>0</v>
      </c>
      <c r="H46" s="478">
        <f t="shared" si="14"/>
        <v>0</v>
      </c>
      <c r="I46" s="481">
        <f t="shared" si="14"/>
        <v>0</v>
      </c>
      <c r="J46" s="497">
        <f t="shared" si="5"/>
        <v>1537</v>
      </c>
      <c r="K46" s="447">
        <f t="shared" si="6"/>
        <v>51233.333333333336</v>
      </c>
      <c r="L46" s="377"/>
      <c r="M46" s="478">
        <f>M43-M37</f>
        <v>0</v>
      </c>
      <c r="N46" s="481">
        <f>N43-N37</f>
        <v>0</v>
      </c>
      <c r="O46" s="478">
        <f>O43-O37</f>
        <v>0</v>
      </c>
    </row>
    <row r="47" spans="1:15" ht="15.75" thickBot="1" x14ac:dyDescent="0.25">
      <c r="A47" s="500" t="s">
        <v>543</v>
      </c>
      <c r="B47" s="501" t="s">
        <v>499</v>
      </c>
      <c r="C47" s="478">
        <f>C46-C41</f>
        <v>-16572</v>
      </c>
      <c r="D47" s="480">
        <f t="shared" ref="D47:I47" si="15">D46-D41</f>
        <v>-17108</v>
      </c>
      <c r="E47" s="480">
        <f t="shared" si="15"/>
        <v>-17108</v>
      </c>
      <c r="F47" s="478">
        <f t="shared" si="15"/>
        <v>-2918</v>
      </c>
      <c r="G47" s="489">
        <f t="shared" si="15"/>
        <v>0</v>
      </c>
      <c r="H47" s="478">
        <f t="shared" si="15"/>
        <v>0</v>
      </c>
      <c r="I47" s="481">
        <f t="shared" si="15"/>
        <v>0</v>
      </c>
      <c r="J47" s="478">
        <f t="shared" si="5"/>
        <v>-2918</v>
      </c>
      <c r="K47" s="482">
        <f t="shared" si="6"/>
        <v>17.056347907411737</v>
      </c>
      <c r="L47" s="377"/>
      <c r="M47" s="478">
        <f>M46-M41</f>
        <v>0</v>
      </c>
      <c r="N47" s="481">
        <f>N46-N41</f>
        <v>0</v>
      </c>
      <c r="O47" s="478">
        <f>O46-O41</f>
        <v>0</v>
      </c>
    </row>
    <row r="50" spans="1:10" ht="14.25" x14ac:dyDescent="0.2">
      <c r="A50" s="502" t="s">
        <v>544</v>
      </c>
    </row>
    <row r="51" spans="1:10" ht="14.25" x14ac:dyDescent="0.2">
      <c r="A51" s="503" t="s">
        <v>545</v>
      </c>
    </row>
    <row r="52" spans="1:10" ht="14.25" x14ac:dyDescent="0.2">
      <c r="A52" s="504" t="s">
        <v>546</v>
      </c>
    </row>
    <row r="53" spans="1:10" s="506" customFormat="1" ht="14.25" x14ac:dyDescent="0.2">
      <c r="A53" s="504" t="s">
        <v>547</v>
      </c>
      <c r="B53" s="505"/>
      <c r="E53" s="344"/>
      <c r="F53" s="344"/>
      <c r="G53" s="344"/>
      <c r="H53" s="344"/>
      <c r="I53" s="344"/>
      <c r="J53" s="344"/>
    </row>
    <row r="56" spans="1:10" x14ac:dyDescent="0.2">
      <c r="A56" s="339" t="s">
        <v>548</v>
      </c>
    </row>
    <row r="58" spans="1:10" x14ac:dyDescent="0.2">
      <c r="A58" s="339" t="s">
        <v>549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13" zoomScaleNormal="100" workbookViewId="0">
      <selection activeCell="A39" sqref="A39"/>
    </sheetView>
  </sheetViews>
  <sheetFormatPr defaultColWidth="8.7109375" defaultRowHeight="12.75" x14ac:dyDescent="0.2"/>
  <cols>
    <col min="1" max="1" width="37.7109375" style="665" customWidth="1"/>
    <col min="2" max="2" width="7.28515625" style="658" customWidth="1"/>
    <col min="3" max="4" width="11.5703125" style="508" customWidth="1"/>
    <col min="5" max="5" width="11.5703125" style="659" customWidth="1"/>
    <col min="6" max="6" width="11.42578125" style="659" customWidth="1"/>
    <col min="7" max="7" width="9.85546875" style="659" customWidth="1"/>
    <col min="8" max="8" width="9.140625" style="659" customWidth="1"/>
    <col min="9" max="9" width="9.28515625" style="659" customWidth="1"/>
    <col min="10" max="10" width="9.140625" style="659" customWidth="1"/>
    <col min="11" max="11" width="12" style="508" customWidth="1"/>
    <col min="12" max="12" width="8.7109375" style="508"/>
    <col min="13" max="13" width="11.85546875" style="508" customWidth="1"/>
    <col min="14" max="14" width="12.5703125" style="508" customWidth="1"/>
    <col min="15" max="15" width="11.85546875" style="508" customWidth="1"/>
    <col min="16" max="16" width="12" style="508" customWidth="1"/>
    <col min="17" max="16384" width="8.7109375" style="508"/>
  </cols>
  <sheetData>
    <row r="1" spans="1:16" ht="24" customHeight="1" x14ac:dyDescent="0.2">
      <c r="A1" s="1393"/>
      <c r="B1" s="1394"/>
      <c r="C1" s="1394"/>
      <c r="D1" s="1394"/>
      <c r="E1" s="1394"/>
      <c r="F1" s="1394"/>
      <c r="G1" s="1394"/>
      <c r="H1" s="1394"/>
      <c r="I1" s="1394"/>
      <c r="J1" s="1394"/>
      <c r="K1" s="1394"/>
      <c r="L1" s="1394"/>
      <c r="M1" s="1394"/>
      <c r="N1" s="1394"/>
      <c r="O1" s="1394"/>
      <c r="P1" s="507"/>
    </row>
    <row r="2" spans="1:16" x14ac:dyDescent="0.2">
      <c r="A2" s="339"/>
      <c r="B2" s="339"/>
      <c r="C2" s="339"/>
      <c r="D2" s="339"/>
      <c r="E2" s="509"/>
      <c r="F2" s="509"/>
      <c r="G2" s="509"/>
      <c r="H2" s="509"/>
      <c r="I2" s="509"/>
      <c r="J2" s="509"/>
      <c r="K2" s="339"/>
      <c r="L2" s="339"/>
      <c r="M2" s="339"/>
      <c r="N2" s="339"/>
      <c r="O2" s="510"/>
    </row>
    <row r="3" spans="1:16" ht="18" x14ac:dyDescent="0.2">
      <c r="A3" s="349" t="s">
        <v>550</v>
      </c>
      <c r="B3" s="339"/>
      <c r="C3" s="339"/>
      <c r="D3" s="339"/>
      <c r="E3" s="509"/>
      <c r="F3" s="511"/>
      <c r="G3" s="511"/>
      <c r="H3" s="509"/>
      <c r="I3" s="509"/>
      <c r="J3" s="509"/>
      <c r="K3" s="339"/>
      <c r="L3" s="339"/>
      <c r="M3" s="339"/>
      <c r="N3" s="339"/>
      <c r="O3" s="339"/>
    </row>
    <row r="4" spans="1:16" ht="21.75" customHeight="1" x14ac:dyDescent="0.2">
      <c r="A4" s="345"/>
      <c r="B4" s="339"/>
      <c r="C4" s="339"/>
      <c r="D4" s="339"/>
      <c r="E4" s="509"/>
      <c r="F4" s="511"/>
      <c r="G4" s="511"/>
      <c r="H4" s="509"/>
      <c r="I4" s="509"/>
      <c r="J4" s="509"/>
      <c r="K4" s="339"/>
      <c r="L4" s="339"/>
      <c r="M4" s="339"/>
      <c r="N4" s="339"/>
      <c r="O4" s="339"/>
    </row>
    <row r="5" spans="1:16" x14ac:dyDescent="0.2">
      <c r="A5" s="346"/>
      <c r="B5" s="339"/>
      <c r="C5" s="339"/>
      <c r="D5" s="339"/>
      <c r="E5" s="509"/>
      <c r="F5" s="511"/>
      <c r="G5" s="511"/>
      <c r="H5" s="509"/>
      <c r="I5" s="509"/>
      <c r="J5" s="509"/>
      <c r="K5" s="339"/>
      <c r="L5" s="339"/>
      <c r="M5" s="339"/>
      <c r="N5" s="339"/>
      <c r="O5" s="339"/>
    </row>
    <row r="6" spans="1:16" ht="6" customHeight="1" x14ac:dyDescent="0.2">
      <c r="A6" s="339"/>
      <c r="B6" s="512"/>
      <c r="C6" s="512"/>
      <c r="D6" s="339"/>
      <c r="E6" s="509"/>
      <c r="F6" s="511"/>
      <c r="G6" s="511"/>
      <c r="H6" s="509"/>
      <c r="I6" s="509"/>
      <c r="J6" s="509"/>
      <c r="K6" s="339"/>
      <c r="L6" s="339"/>
      <c r="M6" s="339"/>
      <c r="N6" s="339"/>
      <c r="O6" s="339"/>
    </row>
    <row r="7" spans="1:16" ht="24.75" customHeight="1" x14ac:dyDescent="0.2">
      <c r="A7" s="349" t="s">
        <v>477</v>
      </c>
      <c r="B7" s="513"/>
      <c r="C7" s="1384" t="s">
        <v>551</v>
      </c>
      <c r="D7" s="1384"/>
      <c r="E7" s="1384"/>
      <c r="F7" s="1384"/>
      <c r="G7" s="1395"/>
      <c r="H7" s="1395"/>
      <c r="I7" s="1395"/>
      <c r="J7" s="1395"/>
      <c r="K7" s="1395"/>
      <c r="L7" s="1395"/>
      <c r="M7" s="1395"/>
      <c r="N7" s="1395"/>
      <c r="O7" s="1395"/>
    </row>
    <row r="8" spans="1:16" ht="23.25" customHeight="1" thickBot="1" x14ac:dyDescent="0.25">
      <c r="A8" s="346" t="s">
        <v>479</v>
      </c>
      <c r="B8" s="339"/>
      <c r="C8" s="339"/>
      <c r="D8" s="339"/>
      <c r="E8" s="509"/>
      <c r="F8" s="511"/>
      <c r="G8" s="511"/>
      <c r="H8" s="509"/>
      <c r="I8" s="509"/>
      <c r="J8" s="509"/>
      <c r="K8" s="339"/>
      <c r="L8" s="339"/>
      <c r="M8" s="339"/>
      <c r="N8" s="339"/>
      <c r="O8" s="339"/>
    </row>
    <row r="9" spans="1:16" ht="13.5" thickBot="1" x14ac:dyDescent="0.25">
      <c r="A9" s="1386" t="s">
        <v>13</v>
      </c>
      <c r="B9" s="1388" t="s">
        <v>480</v>
      </c>
      <c r="C9" s="514" t="s">
        <v>0</v>
      </c>
      <c r="D9" s="515" t="s">
        <v>481</v>
      </c>
      <c r="E9" s="516" t="s">
        <v>482</v>
      </c>
      <c r="F9" s="1398" t="s">
        <v>483</v>
      </c>
      <c r="G9" s="1399"/>
      <c r="H9" s="1399"/>
      <c r="I9" s="1400"/>
      <c r="J9" s="517" t="s">
        <v>552</v>
      </c>
      <c r="K9" s="518" t="s">
        <v>485</v>
      </c>
      <c r="M9" s="519" t="s">
        <v>486</v>
      </c>
      <c r="N9" s="519" t="s">
        <v>487</v>
      </c>
      <c r="O9" s="519" t="s">
        <v>486</v>
      </c>
    </row>
    <row r="10" spans="1:16" ht="13.5" thickBot="1" x14ac:dyDescent="0.25">
      <c r="A10" s="1396"/>
      <c r="B10" s="1397"/>
      <c r="C10" s="520" t="s">
        <v>553</v>
      </c>
      <c r="D10" s="521">
        <v>2019</v>
      </c>
      <c r="E10" s="522">
        <v>2019</v>
      </c>
      <c r="F10" s="523" t="s">
        <v>489</v>
      </c>
      <c r="G10" s="524" t="s">
        <v>490</v>
      </c>
      <c r="H10" s="524" t="s">
        <v>491</v>
      </c>
      <c r="I10" s="523" t="s">
        <v>492</v>
      </c>
      <c r="J10" s="525" t="s">
        <v>493</v>
      </c>
      <c r="K10" s="526" t="s">
        <v>494</v>
      </c>
      <c r="M10" s="527" t="s">
        <v>554</v>
      </c>
      <c r="N10" s="528" t="s">
        <v>555</v>
      </c>
      <c r="O10" s="528" t="s">
        <v>556</v>
      </c>
    </row>
    <row r="11" spans="1:16" x14ac:dyDescent="0.2">
      <c r="A11" s="529" t="s">
        <v>557</v>
      </c>
      <c r="B11" s="530"/>
      <c r="C11" s="531">
        <v>23</v>
      </c>
      <c r="D11" s="532">
        <v>23</v>
      </c>
      <c r="E11" s="532">
        <v>23</v>
      </c>
      <c r="F11" s="533">
        <v>23</v>
      </c>
      <c r="G11" s="534"/>
      <c r="H11" s="535"/>
      <c r="I11" s="536"/>
      <c r="J11" s="537" t="s">
        <v>499</v>
      </c>
      <c r="K11" s="538" t="s">
        <v>499</v>
      </c>
      <c r="L11" s="539"/>
      <c r="M11" s="540"/>
      <c r="N11" s="541"/>
      <c r="O11" s="535"/>
    </row>
    <row r="12" spans="1:16" ht="13.5" thickBot="1" x14ac:dyDescent="0.25">
      <c r="A12" s="542" t="s">
        <v>558</v>
      </c>
      <c r="B12" s="543"/>
      <c r="C12" s="544">
        <v>21.7</v>
      </c>
      <c r="D12" s="545">
        <v>21.7</v>
      </c>
      <c r="E12" s="545">
        <v>21.7</v>
      </c>
      <c r="F12" s="546">
        <v>21.7</v>
      </c>
      <c r="G12" s="547"/>
      <c r="H12" s="548"/>
      <c r="I12" s="549"/>
      <c r="J12" s="550"/>
      <c r="K12" s="551" t="s">
        <v>499</v>
      </c>
      <c r="L12" s="539"/>
      <c r="M12" s="552"/>
      <c r="N12" s="553"/>
      <c r="O12" s="554"/>
    </row>
    <row r="13" spans="1:16" x14ac:dyDescent="0.2">
      <c r="A13" s="555" t="s">
        <v>559</v>
      </c>
      <c r="B13" s="556" t="s">
        <v>560</v>
      </c>
      <c r="C13" s="557">
        <v>7283</v>
      </c>
      <c r="D13" s="532" t="s">
        <v>499</v>
      </c>
      <c r="E13" s="532" t="s">
        <v>499</v>
      </c>
      <c r="F13" s="558">
        <v>7361</v>
      </c>
      <c r="G13" s="559"/>
      <c r="H13" s="560"/>
      <c r="I13" s="559"/>
      <c r="J13" s="561" t="s">
        <v>499</v>
      </c>
      <c r="K13" s="562" t="s">
        <v>499</v>
      </c>
      <c r="L13" s="539"/>
      <c r="M13" s="563"/>
      <c r="N13" s="560"/>
      <c r="O13" s="560"/>
    </row>
    <row r="14" spans="1:16" x14ac:dyDescent="0.2">
      <c r="A14" s="564" t="s">
        <v>561</v>
      </c>
      <c r="B14" s="556" t="s">
        <v>562</v>
      </c>
      <c r="C14" s="557">
        <v>7263</v>
      </c>
      <c r="D14" s="565" t="s">
        <v>499</v>
      </c>
      <c r="E14" s="565" t="s">
        <v>499</v>
      </c>
      <c r="F14" s="566">
        <v>7342</v>
      </c>
      <c r="G14" s="567"/>
      <c r="H14" s="560"/>
      <c r="I14" s="559"/>
      <c r="J14" s="561" t="s">
        <v>499</v>
      </c>
      <c r="K14" s="562" t="s">
        <v>499</v>
      </c>
      <c r="L14" s="539"/>
      <c r="M14" s="567"/>
      <c r="N14" s="560"/>
      <c r="O14" s="560"/>
    </row>
    <row r="15" spans="1:16" x14ac:dyDescent="0.2">
      <c r="A15" s="564" t="s">
        <v>505</v>
      </c>
      <c r="B15" s="556" t="s">
        <v>506</v>
      </c>
      <c r="C15" s="557">
        <v>36</v>
      </c>
      <c r="D15" s="565" t="s">
        <v>499</v>
      </c>
      <c r="E15" s="565" t="s">
        <v>499</v>
      </c>
      <c r="F15" s="566">
        <v>58</v>
      </c>
      <c r="G15" s="567"/>
      <c r="H15" s="560"/>
      <c r="I15" s="559"/>
      <c r="J15" s="561" t="s">
        <v>499</v>
      </c>
      <c r="K15" s="562" t="s">
        <v>499</v>
      </c>
      <c r="L15" s="539"/>
      <c r="M15" s="567"/>
      <c r="N15" s="560"/>
      <c r="O15" s="560"/>
    </row>
    <row r="16" spans="1:16" x14ac:dyDescent="0.2">
      <c r="A16" s="564" t="s">
        <v>507</v>
      </c>
      <c r="B16" s="556" t="s">
        <v>499</v>
      </c>
      <c r="C16" s="557">
        <v>651</v>
      </c>
      <c r="D16" s="565" t="s">
        <v>499</v>
      </c>
      <c r="E16" s="565" t="s">
        <v>499</v>
      </c>
      <c r="F16" s="566">
        <v>9871</v>
      </c>
      <c r="G16" s="567"/>
      <c r="H16" s="560"/>
      <c r="I16" s="559"/>
      <c r="J16" s="561" t="s">
        <v>499</v>
      </c>
      <c r="K16" s="562" t="s">
        <v>499</v>
      </c>
      <c r="L16" s="539"/>
      <c r="M16" s="567"/>
      <c r="N16" s="560"/>
      <c r="O16" s="560"/>
    </row>
    <row r="17" spans="1:15" ht="13.5" thickBot="1" x14ac:dyDescent="0.25">
      <c r="A17" s="529" t="s">
        <v>508</v>
      </c>
      <c r="B17" s="568" t="s">
        <v>509</v>
      </c>
      <c r="C17" s="569">
        <v>2453</v>
      </c>
      <c r="D17" s="570" t="s">
        <v>499</v>
      </c>
      <c r="E17" s="570" t="s">
        <v>499</v>
      </c>
      <c r="F17" s="571">
        <v>3461</v>
      </c>
      <c r="G17" s="572"/>
      <c r="H17" s="573"/>
      <c r="I17" s="574"/>
      <c r="J17" s="575" t="s">
        <v>499</v>
      </c>
      <c r="K17" s="538" t="s">
        <v>499</v>
      </c>
      <c r="L17" s="539"/>
      <c r="M17" s="572"/>
      <c r="N17" s="573"/>
      <c r="O17" s="573"/>
    </row>
    <row r="18" spans="1:15" ht="15" thickBot="1" x14ac:dyDescent="0.25">
      <c r="A18" s="576" t="s">
        <v>510</v>
      </c>
      <c r="B18" s="577"/>
      <c r="C18" s="578">
        <v>3161</v>
      </c>
      <c r="D18" s="579" t="s">
        <v>499</v>
      </c>
      <c r="E18" s="579" t="s">
        <v>499</v>
      </c>
      <c r="F18" s="580">
        <v>13409</v>
      </c>
      <c r="G18" s="581"/>
      <c r="H18" s="582"/>
      <c r="I18" s="583"/>
      <c r="J18" s="584" t="s">
        <v>499</v>
      </c>
      <c r="K18" s="585" t="s">
        <v>499</v>
      </c>
      <c r="L18" s="539"/>
      <c r="M18" s="581"/>
      <c r="N18" s="582"/>
      <c r="O18" s="582"/>
    </row>
    <row r="19" spans="1:15" x14ac:dyDescent="0.2">
      <c r="A19" s="529" t="s">
        <v>511</v>
      </c>
      <c r="B19" s="568">
        <v>401</v>
      </c>
      <c r="C19" s="569">
        <v>32</v>
      </c>
      <c r="D19" s="532" t="s">
        <v>499</v>
      </c>
      <c r="E19" s="532" t="s">
        <v>499</v>
      </c>
      <c r="F19" s="571">
        <v>33</v>
      </c>
      <c r="G19" s="586"/>
      <c r="H19" s="587"/>
      <c r="I19" s="588"/>
      <c r="J19" s="575" t="s">
        <v>499</v>
      </c>
      <c r="K19" s="538" t="s">
        <v>499</v>
      </c>
      <c r="L19" s="539"/>
      <c r="M19" s="586"/>
      <c r="N19" s="587"/>
      <c r="O19" s="587"/>
    </row>
    <row r="20" spans="1:15" x14ac:dyDescent="0.2">
      <c r="A20" s="564" t="s">
        <v>512</v>
      </c>
      <c r="B20" s="556" t="s">
        <v>513</v>
      </c>
      <c r="C20" s="557">
        <v>1614</v>
      </c>
      <c r="D20" s="565" t="s">
        <v>499</v>
      </c>
      <c r="E20" s="565" t="s">
        <v>499</v>
      </c>
      <c r="F20" s="566">
        <v>1620</v>
      </c>
      <c r="G20" s="567"/>
      <c r="H20" s="560"/>
      <c r="I20" s="559"/>
      <c r="J20" s="561" t="s">
        <v>499</v>
      </c>
      <c r="K20" s="562" t="s">
        <v>499</v>
      </c>
      <c r="L20" s="539"/>
      <c r="M20" s="567"/>
      <c r="N20" s="560"/>
      <c r="O20" s="560"/>
    </row>
    <row r="21" spans="1:15" x14ac:dyDescent="0.2">
      <c r="A21" s="564" t="s">
        <v>514</v>
      </c>
      <c r="B21" s="556" t="s">
        <v>499</v>
      </c>
      <c r="C21" s="557">
        <v>0</v>
      </c>
      <c r="D21" s="565" t="s">
        <v>499</v>
      </c>
      <c r="E21" s="565" t="s">
        <v>499</v>
      </c>
      <c r="F21" s="566">
        <v>0</v>
      </c>
      <c r="G21" s="567"/>
      <c r="H21" s="560"/>
      <c r="I21" s="559"/>
      <c r="J21" s="561" t="s">
        <v>499</v>
      </c>
      <c r="K21" s="562" t="s">
        <v>499</v>
      </c>
      <c r="L21" s="539"/>
      <c r="M21" s="567"/>
      <c r="N21" s="560"/>
      <c r="O21" s="560"/>
    </row>
    <row r="22" spans="1:15" x14ac:dyDescent="0.2">
      <c r="A22" s="564" t="s">
        <v>515</v>
      </c>
      <c r="B22" s="556" t="s">
        <v>499</v>
      </c>
      <c r="C22" s="557">
        <v>1485</v>
      </c>
      <c r="D22" s="565" t="s">
        <v>499</v>
      </c>
      <c r="E22" s="565" t="s">
        <v>499</v>
      </c>
      <c r="F22" s="566">
        <v>10941</v>
      </c>
      <c r="G22" s="567"/>
      <c r="H22" s="560"/>
      <c r="I22" s="559"/>
      <c r="J22" s="561" t="s">
        <v>499</v>
      </c>
      <c r="K22" s="562" t="s">
        <v>499</v>
      </c>
      <c r="L22" s="539"/>
      <c r="M22" s="567"/>
      <c r="N22" s="560"/>
      <c r="O22" s="560"/>
    </row>
    <row r="23" spans="1:15" ht="13.5" thickBot="1" x14ac:dyDescent="0.25">
      <c r="A23" s="542" t="s">
        <v>516</v>
      </c>
      <c r="B23" s="589" t="s">
        <v>499</v>
      </c>
      <c r="C23" s="557">
        <v>0</v>
      </c>
      <c r="D23" s="570" t="s">
        <v>499</v>
      </c>
      <c r="E23" s="570" t="s">
        <v>499</v>
      </c>
      <c r="F23" s="590">
        <v>0</v>
      </c>
      <c r="G23" s="591"/>
      <c r="H23" s="573"/>
      <c r="I23" s="574"/>
      <c r="J23" s="592" t="s">
        <v>499</v>
      </c>
      <c r="K23" s="593" t="s">
        <v>499</v>
      </c>
      <c r="L23" s="539"/>
      <c r="M23" s="591"/>
      <c r="N23" s="573"/>
      <c r="O23" s="594"/>
    </row>
    <row r="24" spans="1:15" ht="15" x14ac:dyDescent="0.25">
      <c r="A24" s="555" t="s">
        <v>517</v>
      </c>
      <c r="B24" s="595" t="s">
        <v>499</v>
      </c>
      <c r="C24" s="596">
        <v>12824</v>
      </c>
      <c r="D24" s="597">
        <v>13231</v>
      </c>
      <c r="E24" s="597">
        <v>13088</v>
      </c>
      <c r="F24" s="598">
        <v>3724</v>
      </c>
      <c r="G24" s="599"/>
      <c r="H24" s="598"/>
      <c r="I24" s="599"/>
      <c r="J24" s="600">
        <f t="shared" ref="J24:J47" si="0">SUM(F24:I24)</f>
        <v>3724</v>
      </c>
      <c r="K24" s="601">
        <f t="shared" ref="K24:K47" si="1">(J24/E24)*100</f>
        <v>28.453545232273843</v>
      </c>
      <c r="L24" s="539"/>
      <c r="M24" s="602"/>
      <c r="N24" s="598"/>
      <c r="O24" s="603"/>
    </row>
    <row r="25" spans="1:15" ht="15" x14ac:dyDescent="0.25">
      <c r="A25" s="564" t="s">
        <v>518</v>
      </c>
      <c r="B25" s="604" t="s">
        <v>499</v>
      </c>
      <c r="C25" s="557">
        <v>0</v>
      </c>
      <c r="D25" s="605">
        <v>0</v>
      </c>
      <c r="E25" s="605">
        <v>0</v>
      </c>
      <c r="F25" s="606">
        <v>0</v>
      </c>
      <c r="G25" s="607"/>
      <c r="H25" s="606"/>
      <c r="I25" s="607"/>
      <c r="J25" s="561">
        <f t="shared" si="0"/>
        <v>0</v>
      </c>
      <c r="K25" s="608" t="e">
        <f t="shared" si="1"/>
        <v>#DIV/0!</v>
      </c>
      <c r="L25" s="539"/>
      <c r="M25" s="609"/>
      <c r="N25" s="606"/>
      <c r="O25" s="610"/>
    </row>
    <row r="26" spans="1:15" ht="15.75" thickBot="1" x14ac:dyDescent="0.3">
      <c r="A26" s="542" t="s">
        <v>519</v>
      </c>
      <c r="B26" s="611">
        <v>672</v>
      </c>
      <c r="C26" s="612">
        <v>10964</v>
      </c>
      <c r="D26" s="613">
        <v>11339</v>
      </c>
      <c r="E26" s="613">
        <v>11339</v>
      </c>
      <c r="F26" s="614">
        <v>2850</v>
      </c>
      <c r="G26" s="615"/>
      <c r="H26" s="616"/>
      <c r="I26" s="617"/>
      <c r="J26" s="592">
        <f t="shared" si="0"/>
        <v>2850</v>
      </c>
      <c r="K26" s="618">
        <f t="shared" si="1"/>
        <v>25.13449157774054</v>
      </c>
      <c r="L26" s="539"/>
      <c r="M26" s="619"/>
      <c r="N26" s="616"/>
      <c r="O26" s="620"/>
    </row>
    <row r="27" spans="1:15" ht="15" x14ac:dyDescent="0.25">
      <c r="A27" s="555" t="s">
        <v>520</v>
      </c>
      <c r="B27" s="595">
        <v>501</v>
      </c>
      <c r="C27" s="557">
        <v>1798</v>
      </c>
      <c r="D27" s="621">
        <v>1570</v>
      </c>
      <c r="E27" s="621">
        <v>1430</v>
      </c>
      <c r="F27" s="587">
        <v>535</v>
      </c>
      <c r="G27" s="588"/>
      <c r="H27" s="587"/>
      <c r="I27" s="588"/>
      <c r="J27" s="600">
        <f t="shared" si="0"/>
        <v>535</v>
      </c>
      <c r="K27" s="601">
        <f t="shared" si="1"/>
        <v>37.412587412587413</v>
      </c>
      <c r="L27" s="539"/>
      <c r="M27" s="586"/>
      <c r="N27" s="622"/>
      <c r="O27" s="558"/>
    </row>
    <row r="28" spans="1:15" ht="15" x14ac:dyDescent="0.25">
      <c r="A28" s="564" t="s">
        <v>521</v>
      </c>
      <c r="B28" s="604">
        <v>502</v>
      </c>
      <c r="C28" s="557">
        <v>713</v>
      </c>
      <c r="D28" s="605">
        <v>812</v>
      </c>
      <c r="E28" s="605">
        <v>812</v>
      </c>
      <c r="F28" s="560">
        <v>135</v>
      </c>
      <c r="G28" s="559"/>
      <c r="H28" s="560"/>
      <c r="I28" s="559"/>
      <c r="J28" s="561">
        <f t="shared" si="0"/>
        <v>135</v>
      </c>
      <c r="K28" s="608">
        <f t="shared" si="1"/>
        <v>16.625615763546797</v>
      </c>
      <c r="L28" s="539"/>
      <c r="M28" s="567"/>
      <c r="N28" s="623"/>
      <c r="O28" s="566"/>
    </row>
    <row r="29" spans="1:15" ht="15" x14ac:dyDescent="0.25">
      <c r="A29" s="564" t="s">
        <v>522</v>
      </c>
      <c r="B29" s="604">
        <v>504</v>
      </c>
      <c r="C29" s="557">
        <v>0</v>
      </c>
      <c r="D29" s="605">
        <v>0</v>
      </c>
      <c r="E29" s="605">
        <v>0</v>
      </c>
      <c r="F29" s="560">
        <v>0</v>
      </c>
      <c r="G29" s="559"/>
      <c r="H29" s="560"/>
      <c r="I29" s="559"/>
      <c r="J29" s="561">
        <f t="shared" si="0"/>
        <v>0</v>
      </c>
      <c r="K29" s="608" t="e">
        <f t="shared" si="1"/>
        <v>#DIV/0!</v>
      </c>
      <c r="L29" s="539"/>
      <c r="M29" s="567"/>
      <c r="N29" s="623"/>
      <c r="O29" s="566"/>
    </row>
    <row r="30" spans="1:15" ht="15" x14ac:dyDescent="0.25">
      <c r="A30" s="564" t="s">
        <v>523</v>
      </c>
      <c r="B30" s="604">
        <v>511</v>
      </c>
      <c r="C30" s="557">
        <v>334</v>
      </c>
      <c r="D30" s="605">
        <v>294</v>
      </c>
      <c r="E30" s="605">
        <v>294</v>
      </c>
      <c r="F30" s="560">
        <v>7</v>
      </c>
      <c r="G30" s="559"/>
      <c r="H30" s="560"/>
      <c r="I30" s="559"/>
      <c r="J30" s="561">
        <f t="shared" si="0"/>
        <v>7</v>
      </c>
      <c r="K30" s="608">
        <f t="shared" si="1"/>
        <v>2.3809523809523809</v>
      </c>
      <c r="L30" s="539"/>
      <c r="M30" s="567"/>
      <c r="N30" s="623"/>
      <c r="O30" s="566"/>
    </row>
    <row r="31" spans="1:15" ht="15" x14ac:dyDescent="0.25">
      <c r="A31" s="564" t="s">
        <v>524</v>
      </c>
      <c r="B31" s="604">
        <v>518</v>
      </c>
      <c r="C31" s="557">
        <v>783</v>
      </c>
      <c r="D31" s="605">
        <v>818</v>
      </c>
      <c r="E31" s="605">
        <v>815</v>
      </c>
      <c r="F31" s="560">
        <v>129</v>
      </c>
      <c r="G31" s="559"/>
      <c r="H31" s="560"/>
      <c r="I31" s="559"/>
      <c r="J31" s="561">
        <f t="shared" si="0"/>
        <v>129</v>
      </c>
      <c r="K31" s="608">
        <f t="shared" si="1"/>
        <v>15.828220858895707</v>
      </c>
      <c r="L31" s="539"/>
      <c r="M31" s="567"/>
      <c r="N31" s="623"/>
      <c r="O31" s="566"/>
    </row>
    <row r="32" spans="1:15" ht="15" x14ac:dyDescent="0.25">
      <c r="A32" s="564" t="s">
        <v>525</v>
      </c>
      <c r="B32" s="604">
        <v>521</v>
      </c>
      <c r="C32" s="557">
        <v>6613</v>
      </c>
      <c r="D32" s="605">
        <v>6702</v>
      </c>
      <c r="E32" s="605">
        <v>6702</v>
      </c>
      <c r="F32" s="560">
        <v>1655</v>
      </c>
      <c r="G32" s="559"/>
      <c r="H32" s="560"/>
      <c r="I32" s="559"/>
      <c r="J32" s="561">
        <f t="shared" si="0"/>
        <v>1655</v>
      </c>
      <c r="K32" s="608">
        <f t="shared" si="1"/>
        <v>24.694121157863325</v>
      </c>
      <c r="L32" s="539"/>
      <c r="M32" s="567"/>
      <c r="N32" s="623"/>
      <c r="O32" s="566"/>
    </row>
    <row r="33" spans="1:15" ht="15" x14ac:dyDescent="0.25">
      <c r="A33" s="564" t="s">
        <v>526</v>
      </c>
      <c r="B33" s="604" t="s">
        <v>527</v>
      </c>
      <c r="C33" s="557">
        <v>2488</v>
      </c>
      <c r="D33" s="605">
        <v>2576</v>
      </c>
      <c r="E33" s="605">
        <v>2576</v>
      </c>
      <c r="F33" s="560">
        <v>631</v>
      </c>
      <c r="G33" s="559"/>
      <c r="H33" s="560"/>
      <c r="I33" s="559"/>
      <c r="J33" s="561">
        <f t="shared" si="0"/>
        <v>631</v>
      </c>
      <c r="K33" s="608">
        <f t="shared" si="1"/>
        <v>24.495341614906831</v>
      </c>
      <c r="L33" s="539"/>
      <c r="M33" s="567"/>
      <c r="N33" s="623"/>
      <c r="O33" s="566"/>
    </row>
    <row r="34" spans="1:15" ht="15" x14ac:dyDescent="0.25">
      <c r="A34" s="564" t="s">
        <v>528</v>
      </c>
      <c r="B34" s="604">
        <v>557</v>
      </c>
      <c r="C34" s="557">
        <v>0</v>
      </c>
      <c r="D34" s="605">
        <v>0</v>
      </c>
      <c r="E34" s="605">
        <v>0</v>
      </c>
      <c r="F34" s="560">
        <v>0</v>
      </c>
      <c r="G34" s="559"/>
      <c r="H34" s="560"/>
      <c r="I34" s="559"/>
      <c r="J34" s="561">
        <f t="shared" si="0"/>
        <v>0</v>
      </c>
      <c r="K34" s="608" t="e">
        <f t="shared" si="1"/>
        <v>#DIV/0!</v>
      </c>
      <c r="L34" s="539"/>
      <c r="M34" s="567"/>
      <c r="N34" s="623"/>
      <c r="O34" s="566"/>
    </row>
    <row r="35" spans="1:15" ht="15" x14ac:dyDescent="0.25">
      <c r="A35" s="564" t="s">
        <v>529</v>
      </c>
      <c r="B35" s="604">
        <v>551</v>
      </c>
      <c r="C35" s="557">
        <v>4</v>
      </c>
      <c r="D35" s="605">
        <v>4</v>
      </c>
      <c r="E35" s="605">
        <v>4</v>
      </c>
      <c r="F35" s="560">
        <v>1</v>
      </c>
      <c r="G35" s="559"/>
      <c r="H35" s="560"/>
      <c r="I35" s="559"/>
      <c r="J35" s="561">
        <f t="shared" si="0"/>
        <v>1</v>
      </c>
      <c r="K35" s="608">
        <f t="shared" si="1"/>
        <v>25</v>
      </c>
      <c r="L35" s="539"/>
      <c r="M35" s="567"/>
      <c r="N35" s="623"/>
      <c r="O35" s="566"/>
    </row>
    <row r="36" spans="1:15" ht="15.75" thickBot="1" x14ac:dyDescent="0.3">
      <c r="A36" s="529" t="s">
        <v>530</v>
      </c>
      <c r="B36" s="624" t="s">
        <v>531</v>
      </c>
      <c r="C36" s="625">
        <v>823</v>
      </c>
      <c r="D36" s="626">
        <v>1130</v>
      </c>
      <c r="E36" s="626">
        <v>1130</v>
      </c>
      <c r="F36" s="627">
        <v>86</v>
      </c>
      <c r="G36" s="628"/>
      <c r="H36" s="573"/>
      <c r="I36" s="559"/>
      <c r="J36" s="629">
        <f t="shared" si="0"/>
        <v>86</v>
      </c>
      <c r="K36" s="630">
        <f t="shared" si="1"/>
        <v>7.610619469026549</v>
      </c>
      <c r="L36" s="539"/>
      <c r="M36" s="591"/>
      <c r="N36" s="631"/>
      <c r="O36" s="590"/>
    </row>
    <row r="37" spans="1:15" ht="15.75" thickBot="1" x14ac:dyDescent="0.3">
      <c r="A37" s="632" t="s">
        <v>532</v>
      </c>
      <c r="B37" s="633"/>
      <c r="C37" s="634">
        <f t="shared" ref="C37:I37" si="2">SUM(C27:C36)</f>
        <v>13556</v>
      </c>
      <c r="D37" s="635">
        <f t="shared" si="2"/>
        <v>13906</v>
      </c>
      <c r="E37" s="635">
        <f t="shared" si="2"/>
        <v>13763</v>
      </c>
      <c r="F37" s="584">
        <f t="shared" si="2"/>
        <v>3179</v>
      </c>
      <c r="G37" s="636">
        <f t="shared" si="2"/>
        <v>0</v>
      </c>
      <c r="H37" s="584">
        <f t="shared" si="2"/>
        <v>0</v>
      </c>
      <c r="I37" s="636">
        <f t="shared" si="2"/>
        <v>0</v>
      </c>
      <c r="J37" s="637">
        <f t="shared" si="0"/>
        <v>3179</v>
      </c>
      <c r="K37" s="638">
        <f t="shared" si="1"/>
        <v>23.09816173799317</v>
      </c>
      <c r="L37" s="539"/>
      <c r="M37" s="639">
        <f>SUM(M27:M36)</f>
        <v>0</v>
      </c>
      <c r="N37" s="640">
        <f>SUM(N27:N36)</f>
        <v>0</v>
      </c>
      <c r="O37" s="639">
        <f>SUM(O27:O36)</f>
        <v>0</v>
      </c>
    </row>
    <row r="38" spans="1:15" ht="15" x14ac:dyDescent="0.25">
      <c r="A38" s="555" t="s">
        <v>533</v>
      </c>
      <c r="B38" s="595">
        <v>601</v>
      </c>
      <c r="C38" s="641">
        <v>0</v>
      </c>
      <c r="D38" s="621">
        <v>0</v>
      </c>
      <c r="E38" s="621">
        <v>0</v>
      </c>
      <c r="F38" s="642">
        <v>0</v>
      </c>
      <c r="G38" s="588"/>
      <c r="H38" s="587"/>
      <c r="I38" s="559"/>
      <c r="J38" s="600">
        <f t="shared" si="0"/>
        <v>0</v>
      </c>
      <c r="K38" s="643" t="e">
        <f t="shared" si="1"/>
        <v>#DIV/0!</v>
      </c>
      <c r="L38" s="539"/>
      <c r="M38" s="586"/>
      <c r="N38" s="622"/>
      <c r="O38" s="558"/>
    </row>
    <row r="39" spans="1:15" ht="15" x14ac:dyDescent="0.25">
      <c r="A39" s="564" t="s">
        <v>534</v>
      </c>
      <c r="B39" s="604">
        <v>602</v>
      </c>
      <c r="C39" s="557">
        <v>463</v>
      </c>
      <c r="D39" s="605">
        <v>490</v>
      </c>
      <c r="E39" s="605">
        <v>490</v>
      </c>
      <c r="F39" s="560">
        <v>149</v>
      </c>
      <c r="G39" s="559"/>
      <c r="H39" s="560"/>
      <c r="I39" s="559"/>
      <c r="J39" s="561">
        <f t="shared" si="0"/>
        <v>149</v>
      </c>
      <c r="K39" s="608">
        <f t="shared" si="1"/>
        <v>30.408163265306122</v>
      </c>
      <c r="L39" s="539"/>
      <c r="M39" s="567"/>
      <c r="N39" s="623"/>
      <c r="O39" s="566"/>
    </row>
    <row r="40" spans="1:15" ht="15" x14ac:dyDescent="0.25">
      <c r="A40" s="564" t="s">
        <v>535</v>
      </c>
      <c r="B40" s="604">
        <v>604</v>
      </c>
      <c r="C40" s="557">
        <v>0</v>
      </c>
      <c r="D40" s="605">
        <v>0</v>
      </c>
      <c r="E40" s="605">
        <v>0</v>
      </c>
      <c r="F40" s="560">
        <v>0</v>
      </c>
      <c r="G40" s="559"/>
      <c r="H40" s="560"/>
      <c r="I40" s="559"/>
      <c r="J40" s="561">
        <f t="shared" si="0"/>
        <v>0</v>
      </c>
      <c r="K40" s="608" t="e">
        <f t="shared" si="1"/>
        <v>#DIV/0!</v>
      </c>
      <c r="L40" s="539"/>
      <c r="M40" s="567"/>
      <c r="N40" s="623"/>
      <c r="O40" s="566"/>
    </row>
    <row r="41" spans="1:15" ht="15" x14ac:dyDescent="0.25">
      <c r="A41" s="564" t="s">
        <v>536</v>
      </c>
      <c r="B41" s="604" t="s">
        <v>537</v>
      </c>
      <c r="C41" s="557">
        <v>12824</v>
      </c>
      <c r="D41" s="605">
        <v>13231</v>
      </c>
      <c r="E41" s="605">
        <v>13088</v>
      </c>
      <c r="F41" s="560">
        <v>3724</v>
      </c>
      <c r="G41" s="559"/>
      <c r="H41" s="560"/>
      <c r="I41" s="559"/>
      <c r="J41" s="561">
        <f t="shared" si="0"/>
        <v>3724</v>
      </c>
      <c r="K41" s="608">
        <f t="shared" si="1"/>
        <v>28.453545232273843</v>
      </c>
      <c r="L41" s="539"/>
      <c r="M41" s="567"/>
      <c r="N41" s="623"/>
      <c r="O41" s="566"/>
    </row>
    <row r="42" spans="1:15" ht="15.75" thickBot="1" x14ac:dyDescent="0.3">
      <c r="A42" s="529" t="s">
        <v>538</v>
      </c>
      <c r="B42" s="624" t="s">
        <v>539</v>
      </c>
      <c r="C42" s="569">
        <v>296</v>
      </c>
      <c r="D42" s="626">
        <v>185</v>
      </c>
      <c r="E42" s="626">
        <v>185</v>
      </c>
      <c r="F42" s="627">
        <v>94</v>
      </c>
      <c r="G42" s="628"/>
      <c r="H42" s="573"/>
      <c r="I42" s="559"/>
      <c r="J42" s="592">
        <f t="shared" si="0"/>
        <v>94</v>
      </c>
      <c r="K42" s="618">
        <f t="shared" si="1"/>
        <v>50.810810810810814</v>
      </c>
      <c r="L42" s="539"/>
      <c r="M42" s="591"/>
      <c r="N42" s="631"/>
      <c r="O42" s="590"/>
    </row>
    <row r="43" spans="1:15" ht="15.75" thickBot="1" x14ac:dyDescent="0.3">
      <c r="A43" s="632" t="s">
        <v>540</v>
      </c>
      <c r="B43" s="633" t="s">
        <v>499</v>
      </c>
      <c r="C43" s="634">
        <f t="shared" ref="C43:I43" si="3">SUM(C38:C42)</f>
        <v>13583</v>
      </c>
      <c r="D43" s="635">
        <f t="shared" si="3"/>
        <v>13906</v>
      </c>
      <c r="E43" s="635">
        <f t="shared" si="3"/>
        <v>13763</v>
      </c>
      <c r="F43" s="584">
        <f t="shared" si="3"/>
        <v>3967</v>
      </c>
      <c r="G43" s="636">
        <f t="shared" si="3"/>
        <v>0</v>
      </c>
      <c r="H43" s="584">
        <f t="shared" si="3"/>
        <v>0</v>
      </c>
      <c r="I43" s="636">
        <f t="shared" si="3"/>
        <v>0</v>
      </c>
      <c r="J43" s="584">
        <f t="shared" si="0"/>
        <v>3967</v>
      </c>
      <c r="K43" s="644">
        <f t="shared" si="1"/>
        <v>28.823657632783551</v>
      </c>
      <c r="L43" s="539"/>
      <c r="M43" s="639">
        <f>SUM(M38:M42)</f>
        <v>0</v>
      </c>
      <c r="N43" s="640">
        <f>SUM(N38:N42)</f>
        <v>0</v>
      </c>
      <c r="O43" s="639">
        <f>SUM(O38:O42)</f>
        <v>0</v>
      </c>
    </row>
    <row r="44" spans="1:15" ht="5.25" customHeight="1" thickBot="1" x14ac:dyDescent="0.3">
      <c r="A44" s="529"/>
      <c r="B44" s="645"/>
      <c r="C44" s="646"/>
      <c r="D44" s="647"/>
      <c r="E44" s="647"/>
      <c r="F44" s="648"/>
      <c r="G44" s="649"/>
      <c r="H44" s="650">
        <f>N44-G44</f>
        <v>0</v>
      </c>
      <c r="I44" s="649"/>
      <c r="J44" s="651">
        <f t="shared" si="0"/>
        <v>0</v>
      </c>
      <c r="K44" s="601" t="e">
        <f t="shared" si="1"/>
        <v>#DIV/0!</v>
      </c>
      <c r="L44" s="539"/>
      <c r="M44" s="652"/>
      <c r="N44" s="653"/>
      <c r="O44" s="653"/>
    </row>
    <row r="45" spans="1:15" ht="15.75" thickBot="1" x14ac:dyDescent="0.3">
      <c r="A45" s="654" t="s">
        <v>541</v>
      </c>
      <c r="B45" s="633" t="s">
        <v>499</v>
      </c>
      <c r="C45" s="584">
        <f t="shared" ref="C45:I45" si="4">C43-C41</f>
        <v>759</v>
      </c>
      <c r="D45" s="634">
        <f t="shared" si="4"/>
        <v>675</v>
      </c>
      <c r="E45" s="634">
        <f t="shared" si="4"/>
        <v>675</v>
      </c>
      <c r="F45" s="584">
        <f t="shared" si="4"/>
        <v>243</v>
      </c>
      <c r="G45" s="636">
        <f t="shared" si="4"/>
        <v>0</v>
      </c>
      <c r="H45" s="584">
        <f t="shared" si="4"/>
        <v>0</v>
      </c>
      <c r="I45" s="585">
        <f t="shared" si="4"/>
        <v>0</v>
      </c>
      <c r="J45" s="651">
        <f t="shared" si="0"/>
        <v>243</v>
      </c>
      <c r="K45" s="601">
        <f t="shared" si="1"/>
        <v>36</v>
      </c>
      <c r="L45" s="539"/>
      <c r="M45" s="639">
        <f>M43-M41</f>
        <v>0</v>
      </c>
      <c r="N45" s="640">
        <f>N43-N41</f>
        <v>0</v>
      </c>
      <c r="O45" s="639">
        <f>O43-O41</f>
        <v>0</v>
      </c>
    </row>
    <row r="46" spans="1:15" ht="15.75" thickBot="1" x14ac:dyDescent="0.3">
      <c r="A46" s="632" t="s">
        <v>542</v>
      </c>
      <c r="B46" s="633" t="s">
        <v>499</v>
      </c>
      <c r="C46" s="584">
        <f t="shared" ref="C46:I46" si="5">C43-C37</f>
        <v>27</v>
      </c>
      <c r="D46" s="634">
        <f t="shared" si="5"/>
        <v>0</v>
      </c>
      <c r="E46" s="634">
        <f t="shared" si="5"/>
        <v>0</v>
      </c>
      <c r="F46" s="584">
        <f t="shared" si="5"/>
        <v>788</v>
      </c>
      <c r="G46" s="636">
        <f t="shared" si="5"/>
        <v>0</v>
      </c>
      <c r="H46" s="584">
        <f t="shared" si="5"/>
        <v>0</v>
      </c>
      <c r="I46" s="585">
        <f t="shared" si="5"/>
        <v>0</v>
      </c>
      <c r="J46" s="651">
        <f t="shared" si="0"/>
        <v>788</v>
      </c>
      <c r="K46" s="601" t="e">
        <f t="shared" si="1"/>
        <v>#DIV/0!</v>
      </c>
      <c r="L46" s="539"/>
      <c r="M46" s="639">
        <f>M43-M37</f>
        <v>0</v>
      </c>
      <c r="N46" s="640">
        <f>N43-N37</f>
        <v>0</v>
      </c>
      <c r="O46" s="639">
        <f>O43-O37</f>
        <v>0</v>
      </c>
    </row>
    <row r="47" spans="1:15" ht="15.75" thickBot="1" x14ac:dyDescent="0.3">
      <c r="A47" s="655" t="s">
        <v>543</v>
      </c>
      <c r="B47" s="656" t="s">
        <v>499</v>
      </c>
      <c r="C47" s="584">
        <f t="shared" ref="C47:I47" si="6">C46-C41</f>
        <v>-12797</v>
      </c>
      <c r="D47" s="634">
        <f t="shared" si="6"/>
        <v>-13231</v>
      </c>
      <c r="E47" s="634">
        <f t="shared" si="6"/>
        <v>-13088</v>
      </c>
      <c r="F47" s="584">
        <f t="shared" si="6"/>
        <v>-2936</v>
      </c>
      <c r="G47" s="636">
        <f t="shared" si="6"/>
        <v>0</v>
      </c>
      <c r="H47" s="584">
        <f t="shared" si="6"/>
        <v>0</v>
      </c>
      <c r="I47" s="585">
        <f t="shared" si="6"/>
        <v>0</v>
      </c>
      <c r="J47" s="651">
        <f t="shared" si="0"/>
        <v>-2936</v>
      </c>
      <c r="K47" s="638">
        <f t="shared" si="1"/>
        <v>22.43276283618582</v>
      </c>
      <c r="L47" s="539"/>
      <c r="M47" s="639">
        <f>M46-M41</f>
        <v>0</v>
      </c>
      <c r="N47" s="640">
        <f>N46-N41</f>
        <v>0</v>
      </c>
      <c r="O47" s="639">
        <f>O46-O41</f>
        <v>0</v>
      </c>
    </row>
    <row r="50" spans="1:10" ht="14.25" x14ac:dyDescent="0.2">
      <c r="A50" s="657" t="s">
        <v>544</v>
      </c>
    </row>
    <row r="51" spans="1:10" ht="14.25" x14ac:dyDescent="0.2">
      <c r="A51" s="660" t="s">
        <v>545</v>
      </c>
    </row>
    <row r="52" spans="1:10" ht="14.25" x14ac:dyDescent="0.2">
      <c r="A52" s="661" t="s">
        <v>546</v>
      </c>
    </row>
    <row r="53" spans="1:10" s="663" customFormat="1" ht="14.25" x14ac:dyDescent="0.2">
      <c r="A53" s="661" t="s">
        <v>547</v>
      </c>
      <c r="B53" s="662"/>
      <c r="E53" s="664"/>
      <c r="F53" s="664"/>
      <c r="G53" s="664"/>
      <c r="H53" s="664"/>
      <c r="I53" s="664"/>
      <c r="J53" s="664"/>
    </row>
    <row r="56" spans="1:10" x14ac:dyDescent="0.2">
      <c r="A56" s="665" t="s">
        <v>563</v>
      </c>
    </row>
    <row r="58" spans="1:10" x14ac:dyDescent="0.2">
      <c r="A58" s="665" t="s">
        <v>564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8"/>
  <sheetViews>
    <sheetView zoomScaleNormal="100" zoomScaleSheetLayoutView="100" workbookViewId="0">
      <selection activeCell="C32" sqref="C32"/>
    </sheetView>
  </sheetViews>
  <sheetFormatPr defaultColWidth="8.7109375" defaultRowHeight="12.75" x14ac:dyDescent="0.2"/>
  <cols>
    <col min="1" max="1" width="37.7109375" style="665" customWidth="1"/>
    <col min="2" max="2" width="7.28515625" style="658" customWidth="1"/>
    <col min="3" max="4" width="11.5703125" style="508" customWidth="1"/>
    <col min="5" max="5" width="11.5703125" style="659" customWidth="1"/>
    <col min="6" max="6" width="11.42578125" style="659" customWidth="1"/>
    <col min="7" max="7" width="9.85546875" style="659" customWidth="1"/>
    <col min="8" max="8" width="9.140625" style="659" customWidth="1"/>
    <col min="9" max="9" width="9.28515625" style="659" customWidth="1"/>
    <col min="10" max="10" width="9.140625" style="659" customWidth="1"/>
    <col min="11" max="11" width="12" style="508" customWidth="1"/>
    <col min="12" max="12" width="8.7109375" style="508"/>
    <col min="13" max="13" width="11.85546875" style="508" customWidth="1"/>
    <col min="14" max="14" width="12.5703125" style="508" customWidth="1"/>
    <col min="15" max="15" width="11.85546875" style="508" customWidth="1"/>
    <col min="16" max="16" width="12" style="508" customWidth="1"/>
    <col min="17" max="16384" width="8.7109375" style="508"/>
  </cols>
  <sheetData>
    <row r="1" spans="1:16" ht="24" customHeight="1" x14ac:dyDescent="0.2">
      <c r="A1" s="1393"/>
      <c r="B1" s="1394"/>
      <c r="C1" s="1394"/>
      <c r="D1" s="1394"/>
      <c r="E1" s="1394"/>
      <c r="F1" s="1394"/>
      <c r="G1" s="1394"/>
      <c r="H1" s="1394"/>
      <c r="I1" s="1394"/>
      <c r="J1" s="1394"/>
      <c r="K1" s="1394"/>
      <c r="L1" s="1394"/>
      <c r="M1" s="1394"/>
      <c r="N1" s="1394"/>
      <c r="O1" s="1394"/>
      <c r="P1" s="507"/>
    </row>
    <row r="2" spans="1:16" x14ac:dyDescent="0.2">
      <c r="A2" s="339"/>
      <c r="B2" s="339"/>
      <c r="C2" s="339"/>
      <c r="D2" s="339"/>
      <c r="E2" s="509"/>
      <c r="F2" s="509"/>
      <c r="G2" s="509"/>
      <c r="H2" s="509"/>
      <c r="I2" s="509"/>
      <c r="J2" s="509"/>
      <c r="K2" s="339"/>
      <c r="L2" s="339"/>
      <c r="M2" s="339"/>
      <c r="N2" s="339"/>
      <c r="O2" s="510"/>
    </row>
    <row r="3" spans="1:16" ht="18.75" x14ac:dyDescent="0.2">
      <c r="A3" s="343" t="s">
        <v>550</v>
      </c>
      <c r="B3" s="339"/>
      <c r="C3" s="339"/>
      <c r="D3" s="339"/>
      <c r="E3" s="509"/>
      <c r="F3" s="511"/>
      <c r="G3" s="511"/>
      <c r="H3" s="509"/>
      <c r="I3" s="509"/>
      <c r="J3" s="509"/>
      <c r="K3" s="339"/>
      <c r="L3" s="339"/>
      <c r="M3" s="339"/>
      <c r="N3" s="339"/>
      <c r="O3" s="339"/>
    </row>
    <row r="4" spans="1:16" ht="21.75" customHeight="1" x14ac:dyDescent="0.2">
      <c r="A4" s="345"/>
      <c r="B4" s="339"/>
      <c r="C4" s="339"/>
      <c r="D4" s="339"/>
      <c r="E4" s="509"/>
      <c r="F4" s="511"/>
      <c r="G4" s="511"/>
      <c r="H4" s="509"/>
      <c r="I4" s="509"/>
      <c r="J4" s="509"/>
      <c r="K4" s="339"/>
      <c r="L4" s="339"/>
      <c r="M4" s="339"/>
      <c r="N4" s="339"/>
      <c r="O4" s="339"/>
    </row>
    <row r="5" spans="1:16" x14ac:dyDescent="0.2">
      <c r="A5" s="346"/>
      <c r="B5" s="339"/>
      <c r="C5" s="339"/>
      <c r="D5" s="339"/>
      <c r="E5" s="509"/>
      <c r="F5" s="511"/>
      <c r="G5" s="511"/>
      <c r="H5" s="509"/>
      <c r="I5" s="509"/>
      <c r="J5" s="509"/>
      <c r="K5" s="339"/>
      <c r="L5" s="339"/>
      <c r="M5" s="339"/>
      <c r="N5" s="339"/>
      <c r="O5" s="339"/>
    </row>
    <row r="6" spans="1:16" ht="6" customHeight="1" x14ac:dyDescent="0.2">
      <c r="A6" s="339"/>
      <c r="B6" s="512"/>
      <c r="C6" s="512"/>
      <c r="D6" s="339"/>
      <c r="E6" s="509"/>
      <c r="F6" s="511"/>
      <c r="G6" s="511"/>
      <c r="H6" s="509"/>
      <c r="I6" s="509"/>
      <c r="J6" s="509"/>
      <c r="K6" s="339"/>
      <c r="L6" s="339"/>
      <c r="M6" s="339"/>
      <c r="N6" s="339"/>
      <c r="O6" s="339"/>
    </row>
    <row r="7" spans="1:16" ht="24.75" customHeight="1" x14ac:dyDescent="0.2">
      <c r="A7" s="349" t="s">
        <v>477</v>
      </c>
      <c r="B7" s="513"/>
      <c r="C7" s="1401" t="s">
        <v>565</v>
      </c>
      <c r="D7" s="1401"/>
      <c r="E7" s="1401"/>
      <c r="F7" s="1401"/>
      <c r="G7" s="1402"/>
      <c r="H7" s="1402"/>
      <c r="I7" s="1402"/>
      <c r="J7" s="1402"/>
      <c r="K7" s="1402"/>
      <c r="L7" s="1402"/>
      <c r="M7" s="1402"/>
      <c r="N7" s="1402"/>
      <c r="O7" s="1402"/>
    </row>
    <row r="8" spans="1:16" ht="23.25" customHeight="1" thickBot="1" x14ac:dyDescent="0.25">
      <c r="A8" s="346" t="s">
        <v>479</v>
      </c>
      <c r="B8" s="339"/>
      <c r="C8" s="339"/>
      <c r="D8" s="339"/>
      <c r="E8" s="509"/>
      <c r="F8" s="511"/>
      <c r="G8" s="511"/>
      <c r="H8" s="509"/>
      <c r="I8" s="509"/>
      <c r="J8" s="509"/>
      <c r="K8" s="339"/>
      <c r="L8" s="339"/>
      <c r="M8" s="339"/>
      <c r="N8" s="339"/>
      <c r="O8" s="339"/>
    </row>
    <row r="9" spans="1:16" ht="13.5" thickBot="1" x14ac:dyDescent="0.25">
      <c r="A9" s="1386" t="s">
        <v>13</v>
      </c>
      <c r="B9" s="1388" t="s">
        <v>480</v>
      </c>
      <c r="C9" s="514" t="s">
        <v>0</v>
      </c>
      <c r="D9" s="515" t="s">
        <v>481</v>
      </c>
      <c r="E9" s="516" t="s">
        <v>482</v>
      </c>
      <c r="F9" s="1398" t="s">
        <v>483</v>
      </c>
      <c r="G9" s="1399"/>
      <c r="H9" s="1399"/>
      <c r="I9" s="1400"/>
      <c r="J9" s="517" t="s">
        <v>552</v>
      </c>
      <c r="K9" s="518" t="s">
        <v>485</v>
      </c>
      <c r="M9" s="519" t="s">
        <v>486</v>
      </c>
      <c r="N9" s="519" t="s">
        <v>487</v>
      </c>
      <c r="O9" s="519" t="s">
        <v>486</v>
      </c>
    </row>
    <row r="10" spans="1:16" ht="13.5" thickBot="1" x14ac:dyDescent="0.25">
      <c r="A10" s="1396"/>
      <c r="B10" s="1397"/>
      <c r="C10" s="520" t="s">
        <v>553</v>
      </c>
      <c r="D10" s="521">
        <v>2019</v>
      </c>
      <c r="E10" s="522">
        <v>2019</v>
      </c>
      <c r="F10" s="523" t="s">
        <v>489</v>
      </c>
      <c r="G10" s="666" t="s">
        <v>490</v>
      </c>
      <c r="H10" s="666" t="s">
        <v>491</v>
      </c>
      <c r="I10" s="667" t="s">
        <v>492</v>
      </c>
      <c r="J10" s="525" t="s">
        <v>493</v>
      </c>
      <c r="K10" s="526" t="s">
        <v>494</v>
      </c>
      <c r="M10" s="527" t="s">
        <v>554</v>
      </c>
      <c r="N10" s="528" t="s">
        <v>555</v>
      </c>
      <c r="O10" s="528" t="s">
        <v>556</v>
      </c>
    </row>
    <row r="11" spans="1:16" x14ac:dyDescent="0.2">
      <c r="A11" s="529" t="s">
        <v>557</v>
      </c>
      <c r="B11" s="530"/>
      <c r="C11" s="668">
        <v>75</v>
      </c>
      <c r="D11" s="532"/>
      <c r="E11" s="532"/>
      <c r="F11" s="533">
        <v>54</v>
      </c>
      <c r="G11" s="628"/>
      <c r="H11" s="669"/>
      <c r="I11" s="670"/>
      <c r="J11" s="537" t="s">
        <v>499</v>
      </c>
      <c r="K11" s="538" t="s">
        <v>499</v>
      </c>
      <c r="L11" s="539"/>
      <c r="M11" s="671"/>
      <c r="N11" s="541"/>
      <c r="O11" s="541"/>
    </row>
    <row r="12" spans="1:16" ht="13.5" thickBot="1" x14ac:dyDescent="0.25">
      <c r="A12" s="542" t="s">
        <v>558</v>
      </c>
      <c r="B12" s="543"/>
      <c r="C12" s="672">
        <v>59</v>
      </c>
      <c r="D12" s="545"/>
      <c r="E12" s="545"/>
      <c r="F12" s="546">
        <v>52.4</v>
      </c>
      <c r="G12" s="673"/>
      <c r="H12" s="674"/>
      <c r="I12" s="675"/>
      <c r="J12" s="550"/>
      <c r="K12" s="551" t="s">
        <v>499</v>
      </c>
      <c r="L12" s="539"/>
      <c r="M12" s="676"/>
      <c r="N12" s="677"/>
      <c r="O12" s="677"/>
    </row>
    <row r="13" spans="1:16" x14ac:dyDescent="0.2">
      <c r="A13" s="555" t="s">
        <v>559</v>
      </c>
      <c r="B13" s="556" t="s">
        <v>560</v>
      </c>
      <c r="C13" s="557">
        <v>25342</v>
      </c>
      <c r="D13" s="532" t="s">
        <v>499</v>
      </c>
      <c r="E13" s="532" t="s">
        <v>499</v>
      </c>
      <c r="F13" s="558">
        <v>25410</v>
      </c>
      <c r="G13" s="559"/>
      <c r="H13" s="560"/>
      <c r="I13" s="559"/>
      <c r="J13" s="561" t="s">
        <v>499</v>
      </c>
      <c r="K13" s="562" t="s">
        <v>499</v>
      </c>
      <c r="L13" s="539"/>
      <c r="M13" s="671"/>
      <c r="N13" s="678"/>
      <c r="O13" s="678"/>
    </row>
    <row r="14" spans="1:16" x14ac:dyDescent="0.2">
      <c r="A14" s="564" t="s">
        <v>561</v>
      </c>
      <c r="B14" s="556" t="s">
        <v>562</v>
      </c>
      <c r="C14" s="557">
        <v>19296</v>
      </c>
      <c r="D14" s="565" t="s">
        <v>499</v>
      </c>
      <c r="E14" s="565" t="s">
        <v>499</v>
      </c>
      <c r="F14" s="566">
        <v>19788</v>
      </c>
      <c r="G14" s="559"/>
      <c r="H14" s="560"/>
      <c r="I14" s="559"/>
      <c r="J14" s="561" t="s">
        <v>499</v>
      </c>
      <c r="K14" s="562" t="s">
        <v>499</v>
      </c>
      <c r="L14" s="539"/>
      <c r="M14" s="679"/>
      <c r="N14" s="678"/>
      <c r="O14" s="678"/>
    </row>
    <row r="15" spans="1:16" x14ac:dyDescent="0.2">
      <c r="A15" s="564" t="s">
        <v>505</v>
      </c>
      <c r="B15" s="556" t="s">
        <v>506</v>
      </c>
      <c r="C15" s="557">
        <v>27</v>
      </c>
      <c r="D15" s="565" t="s">
        <v>499</v>
      </c>
      <c r="E15" s="565" t="s">
        <v>499</v>
      </c>
      <c r="F15" s="566">
        <v>28</v>
      </c>
      <c r="G15" s="559"/>
      <c r="H15" s="560"/>
      <c r="I15" s="559"/>
      <c r="J15" s="561" t="s">
        <v>499</v>
      </c>
      <c r="K15" s="562" t="s">
        <v>499</v>
      </c>
      <c r="L15" s="539"/>
      <c r="M15" s="679"/>
      <c r="N15" s="678"/>
      <c r="O15" s="678"/>
    </row>
    <row r="16" spans="1:16" x14ac:dyDescent="0.2">
      <c r="A16" s="564" t="s">
        <v>507</v>
      </c>
      <c r="B16" s="556" t="s">
        <v>499</v>
      </c>
      <c r="C16" s="557">
        <v>5238</v>
      </c>
      <c r="D16" s="565" t="s">
        <v>499</v>
      </c>
      <c r="E16" s="565" t="s">
        <v>499</v>
      </c>
      <c r="F16" s="566">
        <v>3109</v>
      </c>
      <c r="G16" s="559"/>
      <c r="H16" s="560"/>
      <c r="I16" s="559"/>
      <c r="J16" s="561" t="s">
        <v>499</v>
      </c>
      <c r="K16" s="562" t="s">
        <v>499</v>
      </c>
      <c r="L16" s="539"/>
      <c r="M16" s="679"/>
      <c r="N16" s="678"/>
      <c r="O16" s="678"/>
    </row>
    <row r="17" spans="1:15" ht="13.5" thickBot="1" x14ac:dyDescent="0.25">
      <c r="A17" s="529" t="s">
        <v>508</v>
      </c>
      <c r="B17" s="568" t="s">
        <v>509</v>
      </c>
      <c r="C17" s="569">
        <v>7103</v>
      </c>
      <c r="D17" s="570" t="s">
        <v>499</v>
      </c>
      <c r="E17" s="570" t="s">
        <v>499</v>
      </c>
      <c r="F17" s="571">
        <v>7433</v>
      </c>
      <c r="G17" s="628"/>
      <c r="H17" s="573"/>
      <c r="I17" s="574"/>
      <c r="J17" s="575" t="s">
        <v>499</v>
      </c>
      <c r="K17" s="538" t="s">
        <v>499</v>
      </c>
      <c r="L17" s="539"/>
      <c r="M17" s="680"/>
      <c r="N17" s="681"/>
      <c r="O17" s="681"/>
    </row>
    <row r="18" spans="1:15" ht="15" thickBot="1" x14ac:dyDescent="0.25">
      <c r="A18" s="576" t="s">
        <v>510</v>
      </c>
      <c r="B18" s="577"/>
      <c r="C18" s="578"/>
      <c r="D18" s="579" t="s">
        <v>499</v>
      </c>
      <c r="E18" s="579" t="s">
        <v>499</v>
      </c>
      <c r="F18" s="580">
        <f>F13-F14+F15+F16+F17</f>
        <v>16192</v>
      </c>
      <c r="G18" s="682"/>
      <c r="H18" s="683"/>
      <c r="I18" s="684"/>
      <c r="J18" s="584" t="s">
        <v>499</v>
      </c>
      <c r="K18" s="585" t="s">
        <v>499</v>
      </c>
      <c r="L18" s="539"/>
      <c r="M18" s="685"/>
      <c r="N18" s="686"/>
      <c r="O18" s="686"/>
    </row>
    <row r="19" spans="1:15" x14ac:dyDescent="0.2">
      <c r="A19" s="529" t="s">
        <v>511</v>
      </c>
      <c r="B19" s="568">
        <v>401</v>
      </c>
      <c r="C19" s="569">
        <v>6114</v>
      </c>
      <c r="D19" s="532" t="s">
        <v>499</v>
      </c>
      <c r="E19" s="532" t="s">
        <v>499</v>
      </c>
      <c r="F19" s="571">
        <v>5762</v>
      </c>
      <c r="G19" s="628"/>
      <c r="H19" s="587"/>
      <c r="I19" s="588"/>
      <c r="J19" s="575" t="s">
        <v>499</v>
      </c>
      <c r="K19" s="538" t="s">
        <v>499</v>
      </c>
      <c r="L19" s="539"/>
      <c r="M19" s="687"/>
      <c r="N19" s="681"/>
      <c r="O19" s="681"/>
    </row>
    <row r="20" spans="1:15" x14ac:dyDescent="0.2">
      <c r="A20" s="564" t="s">
        <v>512</v>
      </c>
      <c r="B20" s="556" t="s">
        <v>513</v>
      </c>
      <c r="C20" s="557">
        <v>3903</v>
      </c>
      <c r="D20" s="565" t="s">
        <v>499</v>
      </c>
      <c r="E20" s="565" t="s">
        <v>499</v>
      </c>
      <c r="F20" s="566">
        <v>4404</v>
      </c>
      <c r="G20" s="559"/>
      <c r="H20" s="560"/>
      <c r="I20" s="559"/>
      <c r="J20" s="561" t="s">
        <v>499</v>
      </c>
      <c r="K20" s="562" t="s">
        <v>499</v>
      </c>
      <c r="L20" s="539"/>
      <c r="M20" s="679"/>
      <c r="N20" s="678"/>
      <c r="O20" s="678"/>
    </row>
    <row r="21" spans="1:15" x14ac:dyDescent="0.2">
      <c r="A21" s="564" t="s">
        <v>514</v>
      </c>
      <c r="B21" s="556" t="s">
        <v>499</v>
      </c>
      <c r="C21" s="557"/>
      <c r="D21" s="565" t="s">
        <v>499</v>
      </c>
      <c r="E21" s="565" t="s">
        <v>499</v>
      </c>
      <c r="F21" s="566"/>
      <c r="G21" s="559"/>
      <c r="H21" s="560"/>
      <c r="I21" s="559"/>
      <c r="J21" s="561" t="s">
        <v>499</v>
      </c>
      <c r="K21" s="562" t="s">
        <v>499</v>
      </c>
      <c r="L21" s="539"/>
      <c r="M21" s="679"/>
      <c r="N21" s="678"/>
      <c r="O21" s="678"/>
    </row>
    <row r="22" spans="1:15" x14ac:dyDescent="0.2">
      <c r="A22" s="564" t="s">
        <v>515</v>
      </c>
      <c r="B22" s="556" t="s">
        <v>499</v>
      </c>
      <c r="C22" s="557">
        <v>7868</v>
      </c>
      <c r="D22" s="565" t="s">
        <v>499</v>
      </c>
      <c r="E22" s="565" t="s">
        <v>499</v>
      </c>
      <c r="F22" s="566">
        <v>4616</v>
      </c>
      <c r="G22" s="559"/>
      <c r="H22" s="560"/>
      <c r="I22" s="559"/>
      <c r="J22" s="561" t="s">
        <v>499</v>
      </c>
      <c r="K22" s="562" t="s">
        <v>499</v>
      </c>
      <c r="L22" s="539"/>
      <c r="M22" s="679"/>
      <c r="N22" s="678"/>
      <c r="O22" s="678"/>
    </row>
    <row r="23" spans="1:15" ht="13.5" thickBot="1" x14ac:dyDescent="0.25">
      <c r="A23" s="542" t="s">
        <v>516</v>
      </c>
      <c r="B23" s="589" t="s">
        <v>499</v>
      </c>
      <c r="C23" s="557"/>
      <c r="D23" s="570" t="s">
        <v>499</v>
      </c>
      <c r="E23" s="570" t="s">
        <v>499</v>
      </c>
      <c r="F23" s="590"/>
      <c r="G23" s="574"/>
      <c r="H23" s="573"/>
      <c r="I23" s="574"/>
      <c r="J23" s="592" t="s">
        <v>499</v>
      </c>
      <c r="K23" s="593" t="s">
        <v>499</v>
      </c>
      <c r="L23" s="539"/>
      <c r="M23" s="676"/>
      <c r="N23" s="688"/>
      <c r="O23" s="688"/>
    </row>
    <row r="24" spans="1:15" ht="15.75" thickBot="1" x14ac:dyDescent="0.3">
      <c r="A24" s="555" t="s">
        <v>517</v>
      </c>
      <c r="B24" s="595" t="s">
        <v>499</v>
      </c>
      <c r="C24" s="689">
        <v>29686</v>
      </c>
      <c r="D24" s="690">
        <v>27770</v>
      </c>
      <c r="E24" s="690">
        <v>27770</v>
      </c>
      <c r="F24" s="691">
        <v>6340</v>
      </c>
      <c r="G24" s="692"/>
      <c r="H24" s="642"/>
      <c r="I24" s="693"/>
      <c r="J24" s="694">
        <f t="shared" ref="J24:J47" si="0">SUM(F24:I24)</f>
        <v>6340</v>
      </c>
      <c r="K24" s="601">
        <f t="shared" ref="K24:K47" si="1">(J24/E24)*100</f>
        <v>22.830392509902772</v>
      </c>
      <c r="L24" s="539"/>
      <c r="M24" s="671"/>
      <c r="N24" s="695"/>
      <c r="O24" s="696"/>
    </row>
    <row r="25" spans="1:15" ht="15.75" thickBot="1" x14ac:dyDescent="0.3">
      <c r="A25" s="564" t="s">
        <v>518</v>
      </c>
      <c r="B25" s="604" t="s">
        <v>499</v>
      </c>
      <c r="C25" s="697"/>
      <c r="D25" s="698"/>
      <c r="E25" s="698"/>
      <c r="F25" s="699"/>
      <c r="G25" s="559"/>
      <c r="H25" s="560"/>
      <c r="I25" s="700"/>
      <c r="J25" s="694">
        <f t="shared" si="0"/>
        <v>0</v>
      </c>
      <c r="K25" s="601" t="e">
        <f t="shared" si="1"/>
        <v>#DIV/0!</v>
      </c>
      <c r="L25" s="539"/>
      <c r="M25" s="679"/>
      <c r="N25" s="701"/>
      <c r="O25" s="702"/>
    </row>
    <row r="26" spans="1:15" ht="15.75" thickBot="1" x14ac:dyDescent="0.3">
      <c r="A26" s="542" t="s">
        <v>519</v>
      </c>
      <c r="B26" s="611">
        <v>672</v>
      </c>
      <c r="C26" s="703">
        <v>29686</v>
      </c>
      <c r="D26" s="704">
        <v>27770</v>
      </c>
      <c r="E26" s="704">
        <v>27770</v>
      </c>
      <c r="F26" s="705">
        <v>6340</v>
      </c>
      <c r="G26" s="706"/>
      <c r="H26" s="594"/>
      <c r="I26" s="707"/>
      <c r="J26" s="694">
        <f t="shared" si="0"/>
        <v>6340</v>
      </c>
      <c r="K26" s="601">
        <f t="shared" si="1"/>
        <v>22.830392509902772</v>
      </c>
      <c r="L26" s="539"/>
      <c r="M26" s="680"/>
      <c r="N26" s="708"/>
      <c r="O26" s="709"/>
    </row>
    <row r="27" spans="1:15" ht="15.75" thickBot="1" x14ac:dyDescent="0.3">
      <c r="A27" s="555" t="s">
        <v>520</v>
      </c>
      <c r="B27" s="595">
        <v>501</v>
      </c>
      <c r="C27" s="557">
        <v>2344</v>
      </c>
      <c r="D27" s="710">
        <v>2163</v>
      </c>
      <c r="E27" s="710">
        <v>2163</v>
      </c>
      <c r="F27" s="711">
        <v>512</v>
      </c>
      <c r="G27" s="588"/>
      <c r="H27" s="587"/>
      <c r="I27" s="588"/>
      <c r="J27" s="694">
        <f t="shared" si="0"/>
        <v>512</v>
      </c>
      <c r="K27" s="601">
        <f t="shared" si="1"/>
        <v>23.670827554322699</v>
      </c>
      <c r="L27" s="539"/>
      <c r="M27" s="687"/>
      <c r="N27" s="712"/>
      <c r="O27" s="713"/>
    </row>
    <row r="28" spans="1:15" ht="15.75" thickBot="1" x14ac:dyDescent="0.3">
      <c r="A28" s="564" t="s">
        <v>521</v>
      </c>
      <c r="B28" s="604">
        <v>502</v>
      </c>
      <c r="C28" s="557">
        <v>7798</v>
      </c>
      <c r="D28" s="714">
        <v>9696</v>
      </c>
      <c r="E28" s="714">
        <v>9696</v>
      </c>
      <c r="F28" s="715">
        <v>2375</v>
      </c>
      <c r="G28" s="559"/>
      <c r="H28" s="560"/>
      <c r="I28" s="559"/>
      <c r="J28" s="694">
        <f t="shared" si="0"/>
        <v>2375</v>
      </c>
      <c r="K28" s="601">
        <f t="shared" si="1"/>
        <v>24.494636963696369</v>
      </c>
      <c r="L28" s="539"/>
      <c r="M28" s="679"/>
      <c r="N28" s="701"/>
      <c r="O28" s="702"/>
    </row>
    <row r="29" spans="1:15" ht="15.75" thickBot="1" x14ac:dyDescent="0.3">
      <c r="A29" s="564" t="s">
        <v>522</v>
      </c>
      <c r="B29" s="604">
        <v>504</v>
      </c>
      <c r="C29" s="557">
        <v>8</v>
      </c>
      <c r="D29" s="714"/>
      <c r="E29" s="714"/>
      <c r="F29" s="715">
        <v>14</v>
      </c>
      <c r="G29" s="559"/>
      <c r="H29" s="560"/>
      <c r="I29" s="559"/>
      <c r="J29" s="694">
        <f t="shared" si="0"/>
        <v>14</v>
      </c>
      <c r="K29" s="601" t="e">
        <f t="shared" si="1"/>
        <v>#DIV/0!</v>
      </c>
      <c r="L29" s="539"/>
      <c r="M29" s="679"/>
      <c r="N29" s="701"/>
      <c r="O29" s="702"/>
    </row>
    <row r="30" spans="1:15" ht="15.75" thickBot="1" x14ac:dyDescent="0.3">
      <c r="A30" s="564" t="s">
        <v>523</v>
      </c>
      <c r="B30" s="604">
        <v>511</v>
      </c>
      <c r="C30" s="557">
        <v>4057</v>
      </c>
      <c r="D30" s="714">
        <v>3783</v>
      </c>
      <c r="E30" s="714">
        <v>3783</v>
      </c>
      <c r="F30" s="715">
        <v>429</v>
      </c>
      <c r="G30" s="559"/>
      <c r="H30" s="560"/>
      <c r="I30" s="559"/>
      <c r="J30" s="694">
        <f t="shared" si="0"/>
        <v>429</v>
      </c>
      <c r="K30" s="601">
        <f t="shared" si="1"/>
        <v>11.340206185567011</v>
      </c>
      <c r="L30" s="539"/>
      <c r="M30" s="679"/>
      <c r="N30" s="701"/>
      <c r="O30" s="702"/>
    </row>
    <row r="31" spans="1:15" ht="15.75" thickBot="1" x14ac:dyDescent="0.3">
      <c r="A31" s="564" t="s">
        <v>524</v>
      </c>
      <c r="B31" s="604">
        <v>518</v>
      </c>
      <c r="C31" s="557">
        <v>1674</v>
      </c>
      <c r="D31" s="714">
        <v>1282</v>
      </c>
      <c r="E31" s="714">
        <v>1282</v>
      </c>
      <c r="F31" s="715">
        <v>397</v>
      </c>
      <c r="G31" s="559"/>
      <c r="H31" s="560"/>
      <c r="I31" s="559"/>
      <c r="J31" s="694">
        <f t="shared" si="0"/>
        <v>397</v>
      </c>
      <c r="K31" s="601">
        <f t="shared" si="1"/>
        <v>30.967238689547582</v>
      </c>
      <c r="L31" s="539"/>
      <c r="M31" s="679"/>
      <c r="N31" s="701"/>
      <c r="O31" s="702"/>
    </row>
    <row r="32" spans="1:15" ht="15.75" thickBot="1" x14ac:dyDescent="0.3">
      <c r="A32" s="564" t="s">
        <v>525</v>
      </c>
      <c r="B32" s="604">
        <v>521</v>
      </c>
      <c r="C32" s="557">
        <v>17961</v>
      </c>
      <c r="D32" s="714">
        <v>15593</v>
      </c>
      <c r="E32" s="714">
        <v>15593</v>
      </c>
      <c r="F32" s="715">
        <v>3883</v>
      </c>
      <c r="G32" s="559"/>
      <c r="H32" s="560"/>
      <c r="I32" s="559"/>
      <c r="J32" s="694">
        <f t="shared" si="0"/>
        <v>3883</v>
      </c>
      <c r="K32" s="601">
        <f t="shared" si="1"/>
        <v>24.90219970499583</v>
      </c>
      <c r="L32" s="539"/>
      <c r="M32" s="679"/>
      <c r="N32" s="701"/>
      <c r="O32" s="702"/>
    </row>
    <row r="33" spans="1:15" ht="15.75" thickBot="1" x14ac:dyDescent="0.3">
      <c r="A33" s="564" t="s">
        <v>526</v>
      </c>
      <c r="B33" s="604" t="s">
        <v>527</v>
      </c>
      <c r="C33" s="557">
        <v>6975</v>
      </c>
      <c r="D33" s="714">
        <v>6317</v>
      </c>
      <c r="E33" s="714">
        <v>6317</v>
      </c>
      <c r="F33" s="715">
        <v>1521</v>
      </c>
      <c r="G33" s="559"/>
      <c r="H33" s="560"/>
      <c r="I33" s="559"/>
      <c r="J33" s="694">
        <f t="shared" si="0"/>
        <v>1521</v>
      </c>
      <c r="K33" s="601">
        <f t="shared" si="1"/>
        <v>24.077885072027861</v>
      </c>
      <c r="L33" s="539"/>
      <c r="M33" s="679"/>
      <c r="N33" s="701"/>
      <c r="O33" s="702"/>
    </row>
    <row r="34" spans="1:15" ht="15.75" thickBot="1" x14ac:dyDescent="0.3">
      <c r="A34" s="564" t="s">
        <v>528</v>
      </c>
      <c r="B34" s="604">
        <v>557</v>
      </c>
      <c r="C34" s="557"/>
      <c r="D34" s="714"/>
      <c r="E34" s="714"/>
      <c r="F34" s="715"/>
      <c r="G34" s="559"/>
      <c r="H34" s="560"/>
      <c r="I34" s="559"/>
      <c r="J34" s="694">
        <f t="shared" si="0"/>
        <v>0</v>
      </c>
      <c r="K34" s="601" t="e">
        <f t="shared" si="1"/>
        <v>#DIV/0!</v>
      </c>
      <c r="L34" s="539"/>
      <c r="M34" s="679"/>
      <c r="N34" s="701"/>
      <c r="O34" s="702"/>
    </row>
    <row r="35" spans="1:15" ht="15.75" thickBot="1" x14ac:dyDescent="0.3">
      <c r="A35" s="564" t="s">
        <v>529</v>
      </c>
      <c r="B35" s="604">
        <v>551</v>
      </c>
      <c r="C35" s="557">
        <v>1912</v>
      </c>
      <c r="D35" s="714">
        <v>1476</v>
      </c>
      <c r="E35" s="714">
        <v>1476</v>
      </c>
      <c r="F35" s="715">
        <v>453</v>
      </c>
      <c r="G35" s="559"/>
      <c r="H35" s="560"/>
      <c r="I35" s="559"/>
      <c r="J35" s="694">
        <f t="shared" si="0"/>
        <v>453</v>
      </c>
      <c r="K35" s="601">
        <f t="shared" si="1"/>
        <v>30.691056910569102</v>
      </c>
      <c r="L35" s="539"/>
      <c r="M35" s="679"/>
      <c r="N35" s="701"/>
      <c r="O35" s="702"/>
    </row>
    <row r="36" spans="1:15" ht="15.75" thickBot="1" x14ac:dyDescent="0.3">
      <c r="A36" s="529" t="s">
        <v>530</v>
      </c>
      <c r="B36" s="624" t="s">
        <v>531</v>
      </c>
      <c r="C36" s="625">
        <v>948</v>
      </c>
      <c r="D36" s="716">
        <v>912</v>
      </c>
      <c r="E36" s="716">
        <v>912</v>
      </c>
      <c r="F36" s="717">
        <v>161</v>
      </c>
      <c r="G36" s="628"/>
      <c r="H36" s="573"/>
      <c r="I36" s="559"/>
      <c r="J36" s="694">
        <f t="shared" si="0"/>
        <v>161</v>
      </c>
      <c r="K36" s="601">
        <f t="shared" si="1"/>
        <v>17.653508771929825</v>
      </c>
      <c r="L36" s="539"/>
      <c r="M36" s="676"/>
      <c r="N36" s="718"/>
      <c r="O36" s="719"/>
    </row>
    <row r="37" spans="1:15" ht="15.75" thickBot="1" x14ac:dyDescent="0.3">
      <c r="A37" s="632" t="s">
        <v>532</v>
      </c>
      <c r="B37" s="633"/>
      <c r="C37" s="720">
        <f t="shared" ref="C37:I37" si="2">SUM(C27:C36)</f>
        <v>43677</v>
      </c>
      <c r="D37" s="721">
        <f t="shared" si="2"/>
        <v>41222</v>
      </c>
      <c r="E37" s="721">
        <f t="shared" si="2"/>
        <v>41222</v>
      </c>
      <c r="F37" s="639">
        <f t="shared" si="2"/>
        <v>9745</v>
      </c>
      <c r="G37" s="722">
        <f t="shared" si="2"/>
        <v>0</v>
      </c>
      <c r="H37" s="639">
        <f t="shared" si="2"/>
        <v>0</v>
      </c>
      <c r="I37" s="723">
        <f t="shared" si="2"/>
        <v>0</v>
      </c>
      <c r="J37" s="694">
        <f t="shared" si="0"/>
        <v>9745</v>
      </c>
      <c r="K37" s="601">
        <f t="shared" si="1"/>
        <v>23.640289165979329</v>
      </c>
      <c r="L37" s="539"/>
      <c r="M37" s="638">
        <f>SUM(M27:M36)</f>
        <v>0</v>
      </c>
      <c r="N37" s="644">
        <f>SUM(N27:N36)</f>
        <v>0</v>
      </c>
      <c r="O37" s="638">
        <f>SUM(O27:O36)</f>
        <v>0</v>
      </c>
    </row>
    <row r="38" spans="1:15" ht="15.75" thickBot="1" x14ac:dyDescent="0.3">
      <c r="A38" s="555" t="s">
        <v>533</v>
      </c>
      <c r="B38" s="595">
        <v>601</v>
      </c>
      <c r="C38" s="557"/>
      <c r="D38" s="724"/>
      <c r="E38" s="724"/>
      <c r="F38" s="725"/>
      <c r="G38" s="588"/>
      <c r="H38" s="587"/>
      <c r="I38" s="559"/>
      <c r="J38" s="694">
        <f t="shared" si="0"/>
        <v>0</v>
      </c>
      <c r="K38" s="601" t="e">
        <f t="shared" si="1"/>
        <v>#DIV/0!</v>
      </c>
      <c r="L38" s="539"/>
      <c r="M38" s="687"/>
      <c r="N38" s="712"/>
      <c r="O38" s="713"/>
    </row>
    <row r="39" spans="1:15" ht="15.75" thickBot="1" x14ac:dyDescent="0.3">
      <c r="A39" s="564" t="s">
        <v>534</v>
      </c>
      <c r="B39" s="604">
        <v>602</v>
      </c>
      <c r="C39" s="557">
        <v>11908</v>
      </c>
      <c r="D39" s="714">
        <v>13335</v>
      </c>
      <c r="E39" s="714">
        <v>13335</v>
      </c>
      <c r="F39" s="715">
        <v>4640</v>
      </c>
      <c r="G39" s="559"/>
      <c r="H39" s="560"/>
      <c r="I39" s="559"/>
      <c r="J39" s="694">
        <f t="shared" si="0"/>
        <v>4640</v>
      </c>
      <c r="K39" s="601">
        <f t="shared" si="1"/>
        <v>34.795650543682036</v>
      </c>
      <c r="L39" s="539"/>
      <c r="M39" s="679"/>
      <c r="N39" s="701"/>
      <c r="O39" s="702"/>
    </row>
    <row r="40" spans="1:15" ht="15.75" thickBot="1" x14ac:dyDescent="0.3">
      <c r="A40" s="564" t="s">
        <v>535</v>
      </c>
      <c r="B40" s="604">
        <v>604</v>
      </c>
      <c r="C40" s="557">
        <v>18</v>
      </c>
      <c r="D40" s="714">
        <v>14</v>
      </c>
      <c r="E40" s="714">
        <v>14</v>
      </c>
      <c r="F40" s="715">
        <v>7</v>
      </c>
      <c r="G40" s="559"/>
      <c r="H40" s="560"/>
      <c r="I40" s="559"/>
      <c r="J40" s="694">
        <f t="shared" si="0"/>
        <v>7</v>
      </c>
      <c r="K40" s="601">
        <f t="shared" si="1"/>
        <v>50</v>
      </c>
      <c r="L40" s="539"/>
      <c r="M40" s="679"/>
      <c r="N40" s="701"/>
      <c r="O40" s="702"/>
    </row>
    <row r="41" spans="1:15" ht="15.75" thickBot="1" x14ac:dyDescent="0.3">
      <c r="A41" s="564" t="s">
        <v>536</v>
      </c>
      <c r="B41" s="604" t="s">
        <v>537</v>
      </c>
      <c r="C41" s="557">
        <v>29686</v>
      </c>
      <c r="D41" s="714">
        <v>27770</v>
      </c>
      <c r="E41" s="714">
        <v>27770</v>
      </c>
      <c r="F41" s="715">
        <v>6340</v>
      </c>
      <c r="G41" s="559"/>
      <c r="H41" s="560"/>
      <c r="I41" s="559"/>
      <c r="J41" s="694">
        <f t="shared" si="0"/>
        <v>6340</v>
      </c>
      <c r="K41" s="601">
        <f t="shared" si="1"/>
        <v>22.830392509902772</v>
      </c>
      <c r="L41" s="539"/>
      <c r="M41" s="679"/>
      <c r="N41" s="701"/>
      <c r="O41" s="702"/>
    </row>
    <row r="42" spans="1:15" ht="15.75" thickBot="1" x14ac:dyDescent="0.3">
      <c r="A42" s="529" t="s">
        <v>538</v>
      </c>
      <c r="B42" s="624" t="s">
        <v>539</v>
      </c>
      <c r="C42" s="569">
        <v>2173</v>
      </c>
      <c r="D42" s="716">
        <v>103</v>
      </c>
      <c r="E42" s="716">
        <v>103</v>
      </c>
      <c r="F42" s="717">
        <v>59</v>
      </c>
      <c r="G42" s="628"/>
      <c r="H42" s="573"/>
      <c r="I42" s="559"/>
      <c r="J42" s="694">
        <f t="shared" si="0"/>
        <v>59</v>
      </c>
      <c r="K42" s="601">
        <f t="shared" si="1"/>
        <v>57.28155339805825</v>
      </c>
      <c r="L42" s="539"/>
      <c r="M42" s="676"/>
      <c r="N42" s="718"/>
      <c r="O42" s="719"/>
    </row>
    <row r="43" spans="1:15" ht="15.75" thickBot="1" x14ac:dyDescent="0.3">
      <c r="A43" s="632" t="s">
        <v>540</v>
      </c>
      <c r="B43" s="633" t="s">
        <v>499</v>
      </c>
      <c r="C43" s="720">
        <f t="shared" ref="C43:I43" si="3">SUM(C38:C42)</f>
        <v>43785</v>
      </c>
      <c r="D43" s="721">
        <f t="shared" si="3"/>
        <v>41222</v>
      </c>
      <c r="E43" s="721">
        <f t="shared" si="3"/>
        <v>41222</v>
      </c>
      <c r="F43" s="639">
        <f t="shared" si="3"/>
        <v>11046</v>
      </c>
      <c r="G43" s="722">
        <f t="shared" si="3"/>
        <v>0</v>
      </c>
      <c r="H43" s="639">
        <f t="shared" si="3"/>
        <v>0</v>
      </c>
      <c r="I43" s="723">
        <f t="shared" si="3"/>
        <v>0</v>
      </c>
      <c r="J43" s="694">
        <f t="shared" si="0"/>
        <v>11046</v>
      </c>
      <c r="K43" s="601">
        <f t="shared" si="1"/>
        <v>26.796370869923823</v>
      </c>
      <c r="L43" s="539"/>
      <c r="M43" s="638">
        <f>SUM(M38:M42)</f>
        <v>0</v>
      </c>
      <c r="N43" s="644">
        <f>SUM(N38:N42)</f>
        <v>0</v>
      </c>
      <c r="O43" s="638">
        <f>SUM(O38:O42)</f>
        <v>0</v>
      </c>
    </row>
    <row r="44" spans="1:15" ht="5.25" customHeight="1" thickBot="1" x14ac:dyDescent="0.3">
      <c r="A44" s="529"/>
      <c r="B44" s="645"/>
      <c r="C44" s="646"/>
      <c r="D44" s="726"/>
      <c r="E44" s="726"/>
      <c r="F44" s="648"/>
      <c r="G44" s="649"/>
      <c r="H44" s="650">
        <f>N44-G44</f>
        <v>0</v>
      </c>
      <c r="I44" s="649"/>
      <c r="J44" s="694">
        <f t="shared" si="0"/>
        <v>0</v>
      </c>
      <c r="K44" s="601" t="e">
        <f t="shared" si="1"/>
        <v>#DIV/0!</v>
      </c>
      <c r="L44" s="539"/>
      <c r="M44" s="727"/>
      <c r="N44" s="728"/>
      <c r="O44" s="728"/>
    </row>
    <row r="45" spans="1:15" ht="15.75" thickBot="1" x14ac:dyDescent="0.3">
      <c r="A45" s="654" t="s">
        <v>541</v>
      </c>
      <c r="B45" s="633" t="s">
        <v>499</v>
      </c>
      <c r="C45" s="639">
        <f t="shared" ref="C45:I45" si="4">C43-C41</f>
        <v>14099</v>
      </c>
      <c r="D45" s="720">
        <f t="shared" si="4"/>
        <v>13452</v>
      </c>
      <c r="E45" s="720">
        <f t="shared" si="4"/>
        <v>13452</v>
      </c>
      <c r="F45" s="639">
        <f t="shared" si="4"/>
        <v>4706</v>
      </c>
      <c r="G45" s="722">
        <f t="shared" si="4"/>
        <v>0</v>
      </c>
      <c r="H45" s="639">
        <f t="shared" si="4"/>
        <v>0</v>
      </c>
      <c r="I45" s="640">
        <f t="shared" si="4"/>
        <v>0</v>
      </c>
      <c r="J45" s="694">
        <f t="shared" si="0"/>
        <v>4706</v>
      </c>
      <c r="K45" s="601">
        <f t="shared" si="1"/>
        <v>34.983645554564376</v>
      </c>
      <c r="L45" s="539"/>
      <c r="M45" s="638">
        <f>M43-M41</f>
        <v>0</v>
      </c>
      <c r="N45" s="644">
        <f>N43-N41</f>
        <v>0</v>
      </c>
      <c r="O45" s="638">
        <f>O43-O41</f>
        <v>0</v>
      </c>
    </row>
    <row r="46" spans="1:15" ht="15.75" thickBot="1" x14ac:dyDescent="0.3">
      <c r="A46" s="632" t="s">
        <v>542</v>
      </c>
      <c r="B46" s="633" t="s">
        <v>499</v>
      </c>
      <c r="C46" s="639">
        <f t="shared" ref="C46:I46" si="5">C43-C37</f>
        <v>108</v>
      </c>
      <c r="D46" s="720">
        <f t="shared" si="5"/>
        <v>0</v>
      </c>
      <c r="E46" s="720">
        <f t="shared" si="5"/>
        <v>0</v>
      </c>
      <c r="F46" s="639">
        <f t="shared" si="5"/>
        <v>1301</v>
      </c>
      <c r="G46" s="722">
        <f t="shared" si="5"/>
        <v>0</v>
      </c>
      <c r="H46" s="639">
        <f t="shared" si="5"/>
        <v>0</v>
      </c>
      <c r="I46" s="640">
        <f t="shared" si="5"/>
        <v>0</v>
      </c>
      <c r="J46" s="694">
        <f t="shared" si="0"/>
        <v>1301</v>
      </c>
      <c r="K46" s="601" t="e">
        <f t="shared" si="1"/>
        <v>#DIV/0!</v>
      </c>
      <c r="L46" s="539"/>
      <c r="M46" s="638">
        <f>M43-M37</f>
        <v>0</v>
      </c>
      <c r="N46" s="644">
        <f>N43-N37</f>
        <v>0</v>
      </c>
      <c r="O46" s="638">
        <f>O43-O37</f>
        <v>0</v>
      </c>
    </row>
    <row r="47" spans="1:15" ht="15.75" thickBot="1" x14ac:dyDescent="0.3">
      <c r="A47" s="655" t="s">
        <v>543</v>
      </c>
      <c r="B47" s="656" t="s">
        <v>499</v>
      </c>
      <c r="C47" s="639">
        <f t="shared" ref="C47:I47" si="6">C46-C41</f>
        <v>-29578</v>
      </c>
      <c r="D47" s="720">
        <f t="shared" si="6"/>
        <v>-27770</v>
      </c>
      <c r="E47" s="720">
        <f t="shared" si="6"/>
        <v>-27770</v>
      </c>
      <c r="F47" s="639">
        <f t="shared" si="6"/>
        <v>-5039</v>
      </c>
      <c r="G47" s="722">
        <f t="shared" si="6"/>
        <v>0</v>
      </c>
      <c r="H47" s="639">
        <f t="shared" si="6"/>
        <v>0</v>
      </c>
      <c r="I47" s="640">
        <f t="shared" si="6"/>
        <v>0</v>
      </c>
      <c r="J47" s="694">
        <f t="shared" si="0"/>
        <v>-5039</v>
      </c>
      <c r="K47" s="638">
        <f t="shared" si="1"/>
        <v>18.145480734605691</v>
      </c>
      <c r="L47" s="539"/>
      <c r="M47" s="638">
        <f>M46-M41</f>
        <v>0</v>
      </c>
      <c r="N47" s="644">
        <f>N46-N41</f>
        <v>0</v>
      </c>
      <c r="O47" s="638">
        <f>O46-O41</f>
        <v>0</v>
      </c>
    </row>
    <row r="50" spans="1:10" ht="14.25" x14ac:dyDescent="0.2">
      <c r="A50" s="657" t="s">
        <v>544</v>
      </c>
    </row>
    <row r="51" spans="1:10" ht="14.25" x14ac:dyDescent="0.2">
      <c r="A51" s="660" t="s">
        <v>545</v>
      </c>
    </row>
    <row r="52" spans="1:10" ht="14.25" x14ac:dyDescent="0.2">
      <c r="A52" s="661" t="s">
        <v>546</v>
      </c>
    </row>
    <row r="53" spans="1:10" s="663" customFormat="1" ht="14.25" x14ac:dyDescent="0.2">
      <c r="A53" s="661" t="s">
        <v>547</v>
      </c>
      <c r="B53" s="662"/>
      <c r="E53" s="664"/>
      <c r="F53" s="664"/>
      <c r="G53" s="664"/>
      <c r="H53" s="664"/>
      <c r="I53" s="664"/>
      <c r="J53" s="664"/>
    </row>
    <row r="56" spans="1:10" x14ac:dyDescent="0.2">
      <c r="A56" s="665" t="s">
        <v>566</v>
      </c>
    </row>
    <row r="58" spans="1:10" x14ac:dyDescent="0.2">
      <c r="A58" s="665" t="s">
        <v>567</v>
      </c>
    </row>
  </sheetData>
  <mergeCells count="5">
    <mergeCell ref="A1:O1"/>
    <mergeCell ref="C7:O7"/>
    <mergeCell ref="A9:A10"/>
    <mergeCell ref="B9:B10"/>
    <mergeCell ref="F9:I9"/>
  </mergeCells>
  <pageMargins left="0.7" right="0.7" top="0.78740157499999996" bottom="0.78740157499999996" header="0.3" footer="0.3"/>
  <pageSetup paperSize="9" scale="58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workbookViewId="0">
      <selection activeCell="E34" sqref="E34"/>
    </sheetView>
  </sheetViews>
  <sheetFormatPr defaultColWidth="8.7109375" defaultRowHeight="12.75" x14ac:dyDescent="0.2"/>
  <cols>
    <col min="1" max="1" width="37.7109375" style="665" customWidth="1"/>
    <col min="2" max="2" width="7.28515625" style="658" customWidth="1"/>
    <col min="3" max="4" width="11.5703125" style="508" customWidth="1"/>
    <col min="5" max="5" width="11.5703125" style="659" customWidth="1"/>
    <col min="6" max="6" width="11.42578125" style="659" customWidth="1"/>
    <col min="7" max="7" width="9.85546875" style="659" customWidth="1"/>
    <col min="8" max="8" width="9.140625" style="659" customWidth="1"/>
    <col min="9" max="9" width="9.28515625" style="659" customWidth="1"/>
    <col min="10" max="10" width="9.140625" style="659" customWidth="1"/>
    <col min="11" max="11" width="13.85546875" style="508" customWidth="1"/>
    <col min="12" max="12" width="8.7109375" style="508"/>
    <col min="13" max="13" width="11.85546875" style="508" customWidth="1"/>
    <col min="14" max="14" width="12.5703125" style="508" customWidth="1"/>
    <col min="15" max="15" width="11.85546875" style="508" customWidth="1"/>
    <col min="16" max="16" width="12" style="508" customWidth="1"/>
    <col min="17" max="16384" width="8.7109375" style="508"/>
  </cols>
  <sheetData>
    <row r="1" spans="1:16" ht="24" customHeight="1" x14ac:dyDescent="0.2">
      <c r="A1" s="1393"/>
      <c r="B1" s="1394"/>
      <c r="C1" s="1394"/>
      <c r="D1" s="1394"/>
      <c r="E1" s="1394"/>
      <c r="F1" s="1394"/>
      <c r="G1" s="1394"/>
      <c r="H1" s="1394"/>
      <c r="I1" s="1394"/>
      <c r="J1" s="1394"/>
      <c r="K1" s="1394"/>
      <c r="L1" s="1394"/>
      <c r="M1" s="1394"/>
      <c r="N1" s="1394"/>
      <c r="O1" s="1394"/>
      <c r="P1" s="507"/>
    </row>
    <row r="2" spans="1:16" x14ac:dyDescent="0.2">
      <c r="A2" s="339"/>
      <c r="B2" s="339"/>
      <c r="C2" s="339"/>
      <c r="D2" s="339"/>
      <c r="E2" s="509"/>
      <c r="F2" s="509"/>
      <c r="G2" s="509"/>
      <c r="H2" s="509"/>
      <c r="I2" s="509"/>
      <c r="J2" s="509"/>
      <c r="K2" s="339"/>
      <c r="L2" s="339"/>
      <c r="M2" s="339"/>
      <c r="N2" s="339"/>
      <c r="O2" s="510"/>
    </row>
    <row r="3" spans="1:16" ht="18.75" x14ac:dyDescent="0.2">
      <c r="A3" s="343" t="s">
        <v>568</v>
      </c>
      <c r="B3" s="339"/>
      <c r="C3" s="339"/>
      <c r="D3" s="339"/>
      <c r="E3" s="509"/>
      <c r="F3" s="511"/>
      <c r="G3" s="511"/>
      <c r="H3" s="509"/>
      <c r="I3" s="509"/>
      <c r="J3" s="509"/>
      <c r="K3" s="339"/>
      <c r="L3" s="339"/>
      <c r="M3" s="339"/>
      <c r="N3" s="339"/>
      <c r="O3" s="339"/>
    </row>
    <row r="4" spans="1:16" ht="21.75" customHeight="1" x14ac:dyDescent="0.2">
      <c r="A4" s="345"/>
      <c r="B4" s="339"/>
      <c r="C4" s="339"/>
      <c r="D4" s="339"/>
      <c r="E4" s="509"/>
      <c r="F4" s="511"/>
      <c r="G4" s="511"/>
      <c r="H4" s="509"/>
      <c r="I4" s="509"/>
      <c r="J4" s="509"/>
      <c r="K4" s="339"/>
      <c r="L4" s="339"/>
      <c r="M4" s="339"/>
      <c r="N4" s="339"/>
      <c r="O4" s="339"/>
    </row>
    <row r="5" spans="1:16" x14ac:dyDescent="0.2">
      <c r="A5" s="346"/>
      <c r="B5" s="339"/>
      <c r="C5" s="339"/>
      <c r="D5" s="339"/>
      <c r="E5" s="509"/>
      <c r="F5" s="511"/>
      <c r="G5" s="511"/>
      <c r="H5" s="509"/>
      <c r="I5" s="509"/>
      <c r="J5" s="509"/>
      <c r="K5" s="339"/>
      <c r="L5" s="339"/>
      <c r="M5" s="339"/>
      <c r="N5" s="339"/>
      <c r="O5" s="339"/>
    </row>
    <row r="6" spans="1:16" ht="6" customHeight="1" x14ac:dyDescent="0.2">
      <c r="A6" s="339"/>
      <c r="B6" s="512"/>
      <c r="C6" s="512"/>
      <c r="D6" s="339"/>
      <c r="E6" s="509"/>
      <c r="F6" s="511"/>
      <c r="G6" s="511"/>
      <c r="H6" s="509"/>
      <c r="I6" s="509"/>
      <c r="J6" s="509"/>
      <c r="K6" s="339"/>
      <c r="L6" s="339"/>
      <c r="M6" s="339"/>
      <c r="N6" s="339"/>
      <c r="O6" s="339"/>
    </row>
    <row r="7" spans="1:16" ht="24.75" customHeight="1" x14ac:dyDescent="0.2">
      <c r="A7" s="349" t="s">
        <v>477</v>
      </c>
      <c r="B7" s="513"/>
      <c r="C7" s="1401" t="s">
        <v>569</v>
      </c>
      <c r="D7" s="1402"/>
      <c r="E7" s="1402"/>
      <c r="F7" s="1402"/>
      <c r="G7" s="1402"/>
      <c r="H7" s="1402"/>
      <c r="I7" s="1402"/>
      <c r="J7" s="1402"/>
      <c r="K7" s="1402"/>
      <c r="L7" s="1402"/>
      <c r="M7" s="1402"/>
      <c r="N7" s="1402"/>
      <c r="O7" s="1402"/>
    </row>
    <row r="8" spans="1:16" ht="23.25" customHeight="1" thickBot="1" x14ac:dyDescent="0.25">
      <c r="A8" s="346" t="s">
        <v>479</v>
      </c>
      <c r="B8" s="339"/>
      <c r="C8" s="339"/>
      <c r="D8" s="339"/>
      <c r="E8" s="509"/>
      <c r="F8" s="511"/>
      <c r="G8" s="511"/>
      <c r="H8" s="509"/>
      <c r="I8" s="509"/>
      <c r="J8" s="509"/>
      <c r="K8" s="339"/>
      <c r="L8" s="339"/>
      <c r="M8" s="339"/>
      <c r="N8" s="339"/>
      <c r="O8" s="339"/>
    </row>
    <row r="9" spans="1:16" ht="13.5" thickBot="1" x14ac:dyDescent="0.25">
      <c r="A9" s="1386" t="s">
        <v>13</v>
      </c>
      <c r="B9" s="1403" t="s">
        <v>480</v>
      </c>
      <c r="C9" s="729" t="s">
        <v>0</v>
      </c>
      <c r="D9" s="730" t="s">
        <v>481</v>
      </c>
      <c r="E9" s="352" t="s">
        <v>482</v>
      </c>
      <c r="F9" s="1404" t="s">
        <v>483</v>
      </c>
      <c r="G9" s="1405"/>
      <c r="H9" s="1405"/>
      <c r="I9" s="1406"/>
      <c r="J9" s="354" t="s">
        <v>552</v>
      </c>
      <c r="K9" s="355" t="s">
        <v>485</v>
      </c>
      <c r="L9" s="506"/>
      <c r="M9" s="356" t="s">
        <v>486</v>
      </c>
      <c r="N9" s="356" t="s">
        <v>487</v>
      </c>
      <c r="O9" s="356" t="s">
        <v>486</v>
      </c>
    </row>
    <row r="10" spans="1:16" ht="13.5" thickBot="1" x14ac:dyDescent="0.25">
      <c r="A10" s="1396"/>
      <c r="B10" s="1397"/>
      <c r="C10" s="731" t="s">
        <v>553</v>
      </c>
      <c r="D10" s="732">
        <v>2019</v>
      </c>
      <c r="E10" s="730">
        <v>2019</v>
      </c>
      <c r="F10" s="360" t="s">
        <v>489</v>
      </c>
      <c r="G10" s="361" t="s">
        <v>490</v>
      </c>
      <c r="H10" s="733" t="s">
        <v>491</v>
      </c>
      <c r="I10" s="360" t="s">
        <v>492</v>
      </c>
      <c r="J10" s="363" t="s">
        <v>493</v>
      </c>
      <c r="K10" s="364" t="s">
        <v>494</v>
      </c>
      <c r="L10" s="506"/>
      <c r="M10" s="365" t="s">
        <v>554</v>
      </c>
      <c r="N10" s="366" t="s">
        <v>555</v>
      </c>
      <c r="O10" s="366" t="s">
        <v>556</v>
      </c>
    </row>
    <row r="11" spans="1:16" ht="15" x14ac:dyDescent="0.25">
      <c r="A11" s="529" t="s">
        <v>557</v>
      </c>
      <c r="B11" s="734"/>
      <c r="C11" s="735">
        <v>175</v>
      </c>
      <c r="D11" s="736">
        <v>182</v>
      </c>
      <c r="E11" s="737">
        <v>182</v>
      </c>
      <c r="F11" s="738">
        <v>182</v>
      </c>
      <c r="G11" s="739">
        <v>0</v>
      </c>
      <c r="H11" s="740">
        <v>0</v>
      </c>
      <c r="I11" s="741">
        <v>0</v>
      </c>
      <c r="J11" s="742" t="s">
        <v>499</v>
      </c>
      <c r="K11" s="743" t="s">
        <v>499</v>
      </c>
      <c r="L11" s="744"/>
      <c r="M11" s="745">
        <v>0</v>
      </c>
      <c r="N11" s="735">
        <v>0</v>
      </c>
      <c r="O11" s="735">
        <v>0</v>
      </c>
    </row>
    <row r="12" spans="1:16" ht="15.75" thickBot="1" x14ac:dyDescent="0.3">
      <c r="A12" s="542" t="s">
        <v>558</v>
      </c>
      <c r="B12" s="746"/>
      <c r="C12" s="747">
        <v>170.35810000000001</v>
      </c>
      <c r="D12" s="748">
        <v>176</v>
      </c>
      <c r="E12" s="749">
        <v>176</v>
      </c>
      <c r="F12" s="750">
        <v>176.12469999999999</v>
      </c>
      <c r="G12" s="751">
        <v>0</v>
      </c>
      <c r="H12" s="752">
        <v>0</v>
      </c>
      <c r="I12" s="753">
        <v>0</v>
      </c>
      <c r="J12" s="754"/>
      <c r="K12" s="755" t="s">
        <v>499</v>
      </c>
      <c r="L12" s="744"/>
      <c r="M12" s="756">
        <v>0</v>
      </c>
      <c r="N12" s="747">
        <v>0</v>
      </c>
      <c r="O12" s="747">
        <v>0</v>
      </c>
    </row>
    <row r="13" spans="1:16" ht="15" x14ac:dyDescent="0.25">
      <c r="A13" s="555" t="s">
        <v>559</v>
      </c>
      <c r="B13" s="757" t="s">
        <v>560</v>
      </c>
      <c r="C13" s="725">
        <v>47437</v>
      </c>
      <c r="D13" s="758" t="s">
        <v>499</v>
      </c>
      <c r="E13" s="759" t="s">
        <v>499</v>
      </c>
      <c r="F13" s="760">
        <v>48211</v>
      </c>
      <c r="G13" s="761">
        <v>0</v>
      </c>
      <c r="H13" s="762">
        <v>0</v>
      </c>
      <c r="I13" s="725">
        <v>0</v>
      </c>
      <c r="J13" s="763" t="s">
        <v>499</v>
      </c>
      <c r="K13" s="764" t="s">
        <v>499</v>
      </c>
      <c r="L13" s="744"/>
      <c r="M13" s="765">
        <v>0</v>
      </c>
      <c r="N13" s="715">
        <v>0</v>
      </c>
      <c r="O13" s="725">
        <v>0</v>
      </c>
    </row>
    <row r="14" spans="1:16" ht="15" x14ac:dyDescent="0.25">
      <c r="A14" s="564" t="s">
        <v>561</v>
      </c>
      <c r="B14" s="757" t="s">
        <v>562</v>
      </c>
      <c r="C14" s="715">
        <v>38257</v>
      </c>
      <c r="D14" s="766" t="s">
        <v>499</v>
      </c>
      <c r="E14" s="767" t="s">
        <v>499</v>
      </c>
      <c r="F14" s="768">
        <v>37682</v>
      </c>
      <c r="G14" s="769">
        <v>0</v>
      </c>
      <c r="H14" s="762">
        <v>0</v>
      </c>
      <c r="I14" s="715">
        <v>0</v>
      </c>
      <c r="J14" s="763" t="s">
        <v>499</v>
      </c>
      <c r="K14" s="764" t="s">
        <v>499</v>
      </c>
      <c r="L14" s="744"/>
      <c r="M14" s="770">
        <v>0</v>
      </c>
      <c r="N14" s="715">
        <v>0</v>
      </c>
      <c r="O14" s="715">
        <v>0</v>
      </c>
    </row>
    <row r="15" spans="1:16" ht="15" x14ac:dyDescent="0.25">
      <c r="A15" s="564" t="s">
        <v>505</v>
      </c>
      <c r="B15" s="757" t="s">
        <v>506</v>
      </c>
      <c r="C15" s="715">
        <v>535</v>
      </c>
      <c r="D15" s="766" t="s">
        <v>499</v>
      </c>
      <c r="E15" s="767" t="s">
        <v>499</v>
      </c>
      <c r="F15" s="768">
        <v>617</v>
      </c>
      <c r="G15" s="769">
        <v>0</v>
      </c>
      <c r="H15" s="762">
        <v>0</v>
      </c>
      <c r="I15" s="715">
        <v>0</v>
      </c>
      <c r="J15" s="763" t="s">
        <v>499</v>
      </c>
      <c r="K15" s="764" t="s">
        <v>499</v>
      </c>
      <c r="L15" s="744"/>
      <c r="M15" s="770">
        <v>0</v>
      </c>
      <c r="N15" s="715">
        <v>0</v>
      </c>
      <c r="O15" s="715">
        <v>0</v>
      </c>
    </row>
    <row r="16" spans="1:16" ht="15" x14ac:dyDescent="0.25">
      <c r="A16" s="564" t="s">
        <v>507</v>
      </c>
      <c r="B16" s="757" t="s">
        <v>499</v>
      </c>
      <c r="C16" s="715">
        <v>4559</v>
      </c>
      <c r="D16" s="766" t="s">
        <v>499</v>
      </c>
      <c r="E16" s="767" t="s">
        <v>499</v>
      </c>
      <c r="F16" s="768">
        <v>32108</v>
      </c>
      <c r="G16" s="769">
        <v>0</v>
      </c>
      <c r="H16" s="762">
        <v>0</v>
      </c>
      <c r="I16" s="715">
        <v>0</v>
      </c>
      <c r="J16" s="763" t="s">
        <v>499</v>
      </c>
      <c r="K16" s="764" t="s">
        <v>499</v>
      </c>
      <c r="L16" s="744"/>
      <c r="M16" s="770">
        <v>0</v>
      </c>
      <c r="N16" s="715">
        <v>0</v>
      </c>
      <c r="O16" s="715">
        <v>0</v>
      </c>
    </row>
    <row r="17" spans="1:15" ht="15.75" thickBot="1" x14ac:dyDescent="0.3">
      <c r="A17" s="529" t="s">
        <v>508</v>
      </c>
      <c r="B17" s="771" t="s">
        <v>509</v>
      </c>
      <c r="C17" s="772">
        <v>20986</v>
      </c>
      <c r="D17" s="773" t="s">
        <v>499</v>
      </c>
      <c r="E17" s="774" t="s">
        <v>499</v>
      </c>
      <c r="F17" s="775">
        <v>15186</v>
      </c>
      <c r="G17" s="769">
        <v>0</v>
      </c>
      <c r="H17" s="776">
        <v>0</v>
      </c>
      <c r="I17" s="772">
        <v>0</v>
      </c>
      <c r="J17" s="777" t="s">
        <v>499</v>
      </c>
      <c r="K17" s="743" t="s">
        <v>499</v>
      </c>
      <c r="L17" s="744"/>
      <c r="M17" s="778">
        <v>0</v>
      </c>
      <c r="N17" s="772">
        <v>0</v>
      </c>
      <c r="O17" s="772">
        <v>0</v>
      </c>
    </row>
    <row r="18" spans="1:15" ht="15.75" thickBot="1" x14ac:dyDescent="0.3">
      <c r="A18" s="576" t="s">
        <v>510</v>
      </c>
      <c r="B18" s="779"/>
      <c r="C18" s="780">
        <f t="shared" ref="C18" si="0">C13-C14+C15+C16+C17</f>
        <v>35260</v>
      </c>
      <c r="D18" s="781" t="s">
        <v>499</v>
      </c>
      <c r="E18" s="782" t="s">
        <v>499</v>
      </c>
      <c r="F18" s="783">
        <f>F13-F14+F15+F16+F17</f>
        <v>58440</v>
      </c>
      <c r="G18" s="780">
        <f t="shared" ref="G18:I18" si="1">G13-G14+G15+G16+G17</f>
        <v>0</v>
      </c>
      <c r="H18" s="783">
        <f t="shared" si="1"/>
        <v>0</v>
      </c>
      <c r="I18" s="780">
        <f t="shared" si="1"/>
        <v>0</v>
      </c>
      <c r="J18" s="639" t="s">
        <v>499</v>
      </c>
      <c r="K18" s="640" t="s">
        <v>499</v>
      </c>
      <c r="L18" s="744"/>
      <c r="M18" s="780">
        <f>M13-M14+M15+M16+M17</f>
        <v>0</v>
      </c>
      <c r="N18" s="780">
        <f t="shared" ref="N18:O18" si="2">N13-N14+N15+N16+N17</f>
        <v>0</v>
      </c>
      <c r="O18" s="780">
        <f t="shared" si="2"/>
        <v>0</v>
      </c>
    </row>
    <row r="19" spans="1:15" ht="15" x14ac:dyDescent="0.25">
      <c r="A19" s="529" t="s">
        <v>511</v>
      </c>
      <c r="B19" s="771">
        <v>401</v>
      </c>
      <c r="C19" s="711">
        <v>9180</v>
      </c>
      <c r="D19" s="758" t="s">
        <v>499</v>
      </c>
      <c r="E19" s="759" t="s">
        <v>499</v>
      </c>
      <c r="F19" s="775">
        <v>10528</v>
      </c>
      <c r="G19" s="769">
        <v>0</v>
      </c>
      <c r="H19" s="784">
        <v>0</v>
      </c>
      <c r="I19" s="711">
        <v>0</v>
      </c>
      <c r="J19" s="777" t="s">
        <v>499</v>
      </c>
      <c r="K19" s="743" t="s">
        <v>499</v>
      </c>
      <c r="L19" s="744"/>
      <c r="M19" s="778">
        <v>0</v>
      </c>
      <c r="N19" s="711">
        <v>0</v>
      </c>
      <c r="O19" s="711">
        <v>0</v>
      </c>
    </row>
    <row r="20" spans="1:15" ht="15" x14ac:dyDescent="0.25">
      <c r="A20" s="564" t="s">
        <v>512</v>
      </c>
      <c r="B20" s="757" t="s">
        <v>513</v>
      </c>
      <c r="C20" s="715">
        <v>13290</v>
      </c>
      <c r="D20" s="766" t="s">
        <v>499</v>
      </c>
      <c r="E20" s="767" t="s">
        <v>499</v>
      </c>
      <c r="F20" s="760">
        <v>11438</v>
      </c>
      <c r="G20" s="769">
        <v>0</v>
      </c>
      <c r="H20" s="762">
        <v>0</v>
      </c>
      <c r="I20" s="715">
        <v>0</v>
      </c>
      <c r="J20" s="763" t="s">
        <v>499</v>
      </c>
      <c r="K20" s="764" t="s">
        <v>499</v>
      </c>
      <c r="L20" s="744"/>
      <c r="M20" s="770">
        <v>0</v>
      </c>
      <c r="N20" s="715">
        <v>0</v>
      </c>
      <c r="O20" s="715">
        <v>0</v>
      </c>
    </row>
    <row r="21" spans="1:15" ht="15" x14ac:dyDescent="0.25">
      <c r="A21" s="564" t="s">
        <v>514</v>
      </c>
      <c r="B21" s="757" t="s">
        <v>499</v>
      </c>
      <c r="C21" s="715">
        <v>0</v>
      </c>
      <c r="D21" s="766" t="s">
        <v>499</v>
      </c>
      <c r="E21" s="767" t="s">
        <v>499</v>
      </c>
      <c r="F21" s="768">
        <v>0</v>
      </c>
      <c r="G21" s="769">
        <f>M21</f>
        <v>0</v>
      </c>
      <c r="H21" s="762">
        <v>0</v>
      </c>
      <c r="I21" s="715">
        <v>0</v>
      </c>
      <c r="J21" s="763" t="s">
        <v>499</v>
      </c>
      <c r="K21" s="764" t="s">
        <v>499</v>
      </c>
      <c r="L21" s="744"/>
      <c r="M21" s="770">
        <v>0</v>
      </c>
      <c r="N21" s="715">
        <v>0</v>
      </c>
      <c r="O21" s="715">
        <v>0</v>
      </c>
    </row>
    <row r="22" spans="1:15" ht="15" x14ac:dyDescent="0.25">
      <c r="A22" s="564" t="s">
        <v>515</v>
      </c>
      <c r="B22" s="757" t="s">
        <v>499</v>
      </c>
      <c r="C22" s="715">
        <v>12482</v>
      </c>
      <c r="D22" s="766" t="s">
        <v>499</v>
      </c>
      <c r="E22" s="767" t="s">
        <v>499</v>
      </c>
      <c r="F22" s="768">
        <v>36165</v>
      </c>
      <c r="G22" s="769">
        <v>0</v>
      </c>
      <c r="H22" s="762">
        <v>0</v>
      </c>
      <c r="I22" s="715">
        <v>0</v>
      </c>
      <c r="J22" s="763" t="s">
        <v>499</v>
      </c>
      <c r="K22" s="764" t="s">
        <v>499</v>
      </c>
      <c r="L22" s="744"/>
      <c r="M22" s="770">
        <v>0</v>
      </c>
      <c r="N22" s="715">
        <v>0</v>
      </c>
      <c r="O22" s="715">
        <v>0</v>
      </c>
    </row>
    <row r="23" spans="1:15" ht="15.75" thickBot="1" x14ac:dyDescent="0.3">
      <c r="A23" s="785" t="s">
        <v>516</v>
      </c>
      <c r="B23" s="786" t="s">
        <v>499</v>
      </c>
      <c r="C23" s="787">
        <v>0</v>
      </c>
      <c r="D23" s="773" t="s">
        <v>499</v>
      </c>
      <c r="E23" s="774" t="s">
        <v>499</v>
      </c>
      <c r="F23" s="775">
        <v>0</v>
      </c>
      <c r="G23" s="788">
        <f>M23</f>
        <v>0</v>
      </c>
      <c r="H23" s="776">
        <v>0</v>
      </c>
      <c r="I23" s="787">
        <v>0</v>
      </c>
      <c r="J23" s="789" t="s">
        <v>499</v>
      </c>
      <c r="K23" s="790" t="s">
        <v>499</v>
      </c>
      <c r="L23" s="744"/>
      <c r="M23" s="791">
        <v>0</v>
      </c>
      <c r="N23" s="772">
        <v>0</v>
      </c>
      <c r="O23" s="787">
        <v>0</v>
      </c>
    </row>
    <row r="24" spans="1:15" ht="15" x14ac:dyDescent="0.25">
      <c r="A24" s="792" t="s">
        <v>517</v>
      </c>
      <c r="B24" s="793" t="s">
        <v>499</v>
      </c>
      <c r="C24" s="696"/>
      <c r="D24" s="794">
        <v>56553</v>
      </c>
      <c r="E24" s="795">
        <v>56428</v>
      </c>
      <c r="F24" s="796">
        <v>12007</v>
      </c>
      <c r="G24" s="691">
        <v>0</v>
      </c>
      <c r="H24" s="691">
        <v>0</v>
      </c>
      <c r="I24" s="797">
        <v>0</v>
      </c>
      <c r="J24" s="798">
        <f t="shared" ref="J24:J47" si="3">SUM(F24:I24)</f>
        <v>12007</v>
      </c>
      <c r="K24" s="799">
        <f>(J24/E24)*100</f>
        <v>21.278443326008365</v>
      </c>
      <c r="L24" s="744"/>
      <c r="M24" s="800">
        <v>0</v>
      </c>
      <c r="N24" s="725">
        <v>0</v>
      </c>
      <c r="O24" s="696">
        <v>0</v>
      </c>
    </row>
    <row r="25" spans="1:15" ht="15" x14ac:dyDescent="0.25">
      <c r="A25" s="564" t="s">
        <v>518</v>
      </c>
      <c r="B25" s="604" t="s">
        <v>499</v>
      </c>
      <c r="C25" s="702"/>
      <c r="D25" s="801">
        <v>0</v>
      </c>
      <c r="E25" s="802">
        <v>0</v>
      </c>
      <c r="F25" s="803">
        <v>0</v>
      </c>
      <c r="G25" s="804">
        <v>0</v>
      </c>
      <c r="H25" s="699">
        <v>0</v>
      </c>
      <c r="I25" s="805">
        <v>0</v>
      </c>
      <c r="J25" s="763">
        <f t="shared" si="3"/>
        <v>0</v>
      </c>
      <c r="K25" s="608">
        <v>0</v>
      </c>
      <c r="L25" s="744"/>
      <c r="M25" s="806">
        <v>0</v>
      </c>
      <c r="N25" s="715">
        <v>0</v>
      </c>
      <c r="O25" s="702">
        <v>0</v>
      </c>
    </row>
    <row r="26" spans="1:15" ht="15.75" thickBot="1" x14ac:dyDescent="0.3">
      <c r="A26" s="542" t="s">
        <v>519</v>
      </c>
      <c r="B26" s="611">
        <v>672</v>
      </c>
      <c r="C26" s="709"/>
      <c r="D26" s="807">
        <v>56553</v>
      </c>
      <c r="E26" s="808">
        <v>56428</v>
      </c>
      <c r="F26" s="809">
        <v>12007</v>
      </c>
      <c r="G26" s="705">
        <v>0</v>
      </c>
      <c r="H26" s="810">
        <v>0</v>
      </c>
      <c r="I26" s="811">
        <v>0</v>
      </c>
      <c r="J26" s="812">
        <f t="shared" si="3"/>
        <v>12007</v>
      </c>
      <c r="K26" s="643">
        <f t="shared" ref="K26:K47" si="4">(J26/E26)*100</f>
        <v>21.278443326008365</v>
      </c>
      <c r="L26" s="744"/>
      <c r="M26" s="813">
        <v>0</v>
      </c>
      <c r="N26" s="787">
        <v>0</v>
      </c>
      <c r="O26" s="709">
        <v>0</v>
      </c>
    </row>
    <row r="27" spans="1:15" ht="15" x14ac:dyDescent="0.25">
      <c r="A27" s="555" t="s">
        <v>520</v>
      </c>
      <c r="B27" s="595">
        <v>501</v>
      </c>
      <c r="C27" s="814">
        <v>16005</v>
      </c>
      <c r="D27" s="815">
        <v>13783</v>
      </c>
      <c r="E27" s="816">
        <v>13783</v>
      </c>
      <c r="F27" s="817">
        <v>3837</v>
      </c>
      <c r="G27" s="784">
        <v>0</v>
      </c>
      <c r="H27" s="711">
        <v>0</v>
      </c>
      <c r="I27" s="784">
        <v>0</v>
      </c>
      <c r="J27" s="694">
        <f t="shared" si="3"/>
        <v>3837</v>
      </c>
      <c r="K27" s="799">
        <f t="shared" si="4"/>
        <v>27.838641805122251</v>
      </c>
      <c r="L27" s="744"/>
      <c r="M27" s="818">
        <v>0</v>
      </c>
      <c r="N27" s="711">
        <v>0</v>
      </c>
      <c r="O27" s="713">
        <v>0</v>
      </c>
    </row>
    <row r="28" spans="1:15" ht="15" x14ac:dyDescent="0.25">
      <c r="A28" s="564" t="s">
        <v>521</v>
      </c>
      <c r="B28" s="604">
        <v>502</v>
      </c>
      <c r="C28" s="819">
        <v>3564</v>
      </c>
      <c r="D28" s="820">
        <v>3815</v>
      </c>
      <c r="E28" s="821">
        <v>3815</v>
      </c>
      <c r="F28" s="822">
        <v>804</v>
      </c>
      <c r="G28" s="784">
        <v>0</v>
      </c>
      <c r="H28" s="715">
        <v>0</v>
      </c>
      <c r="I28" s="762">
        <v>0</v>
      </c>
      <c r="J28" s="823">
        <f t="shared" si="3"/>
        <v>804</v>
      </c>
      <c r="K28" s="608">
        <f t="shared" si="4"/>
        <v>21.074705111402359</v>
      </c>
      <c r="L28" s="744"/>
      <c r="M28" s="806">
        <v>0</v>
      </c>
      <c r="N28" s="715">
        <v>0</v>
      </c>
      <c r="O28" s="702">
        <v>0</v>
      </c>
    </row>
    <row r="29" spans="1:15" ht="15" x14ac:dyDescent="0.25">
      <c r="A29" s="564" t="s">
        <v>522</v>
      </c>
      <c r="B29" s="604">
        <v>504</v>
      </c>
      <c r="C29" s="819">
        <v>0</v>
      </c>
      <c r="D29" s="820">
        <v>0</v>
      </c>
      <c r="E29" s="821">
        <v>0</v>
      </c>
      <c r="F29" s="822">
        <v>0</v>
      </c>
      <c r="G29" s="784">
        <v>0</v>
      </c>
      <c r="H29" s="715">
        <v>0</v>
      </c>
      <c r="I29" s="762">
        <v>0</v>
      </c>
      <c r="J29" s="823">
        <f t="shared" si="3"/>
        <v>0</v>
      </c>
      <c r="K29" s="608">
        <v>0</v>
      </c>
      <c r="L29" s="744"/>
      <c r="M29" s="806">
        <v>0</v>
      </c>
      <c r="N29" s="715">
        <v>0</v>
      </c>
      <c r="O29" s="702">
        <v>0</v>
      </c>
    </row>
    <row r="30" spans="1:15" ht="15" x14ac:dyDescent="0.25">
      <c r="A30" s="564" t="s">
        <v>523</v>
      </c>
      <c r="B30" s="604">
        <v>511</v>
      </c>
      <c r="C30" s="819">
        <v>4166</v>
      </c>
      <c r="D30" s="820">
        <v>3017</v>
      </c>
      <c r="E30" s="821">
        <v>3017</v>
      </c>
      <c r="F30" s="822">
        <v>1693</v>
      </c>
      <c r="G30" s="784">
        <v>0</v>
      </c>
      <c r="H30" s="715">
        <v>0</v>
      </c>
      <c r="I30" s="762">
        <v>0</v>
      </c>
      <c r="J30" s="823">
        <f t="shared" si="3"/>
        <v>1693</v>
      </c>
      <c r="K30" s="608">
        <f t="shared" si="4"/>
        <v>56.11534637056679</v>
      </c>
      <c r="L30" s="744"/>
      <c r="M30" s="806">
        <v>0</v>
      </c>
      <c r="N30" s="715">
        <v>0</v>
      </c>
      <c r="O30" s="702">
        <v>0</v>
      </c>
    </row>
    <row r="31" spans="1:15" ht="15" x14ac:dyDescent="0.25">
      <c r="A31" s="564" t="s">
        <v>524</v>
      </c>
      <c r="B31" s="604">
        <v>518</v>
      </c>
      <c r="C31" s="819">
        <v>3317</v>
      </c>
      <c r="D31" s="820">
        <v>2851</v>
      </c>
      <c r="E31" s="821">
        <v>2851</v>
      </c>
      <c r="F31" s="822">
        <v>924</v>
      </c>
      <c r="G31" s="784">
        <v>0</v>
      </c>
      <c r="H31" s="715">
        <v>0</v>
      </c>
      <c r="I31" s="762">
        <v>0</v>
      </c>
      <c r="J31" s="823">
        <f t="shared" si="3"/>
        <v>924</v>
      </c>
      <c r="K31" s="608">
        <f t="shared" si="4"/>
        <v>32.409680813749567</v>
      </c>
      <c r="L31" s="744"/>
      <c r="M31" s="806">
        <v>0</v>
      </c>
      <c r="N31" s="715">
        <v>0</v>
      </c>
      <c r="O31" s="702">
        <v>0</v>
      </c>
    </row>
    <row r="32" spans="1:15" ht="15" x14ac:dyDescent="0.25">
      <c r="A32" s="564" t="s">
        <v>525</v>
      </c>
      <c r="B32" s="604">
        <v>521</v>
      </c>
      <c r="C32" s="819">
        <v>54831</v>
      </c>
      <c r="D32" s="820">
        <v>59631</v>
      </c>
      <c r="E32" s="821">
        <v>59631</v>
      </c>
      <c r="F32" s="822">
        <v>13452</v>
      </c>
      <c r="G32" s="784">
        <v>0</v>
      </c>
      <c r="H32" s="715">
        <v>0</v>
      </c>
      <c r="I32" s="762">
        <v>0</v>
      </c>
      <c r="J32" s="823">
        <f t="shared" si="3"/>
        <v>13452</v>
      </c>
      <c r="K32" s="608">
        <f t="shared" si="4"/>
        <v>22.558736227800978</v>
      </c>
      <c r="L32" s="744"/>
      <c r="M32" s="806">
        <v>0</v>
      </c>
      <c r="N32" s="715">
        <v>0</v>
      </c>
      <c r="O32" s="702">
        <v>0</v>
      </c>
    </row>
    <row r="33" spans="1:15" ht="15" x14ac:dyDescent="0.25">
      <c r="A33" s="564" t="s">
        <v>526</v>
      </c>
      <c r="B33" s="604" t="s">
        <v>527</v>
      </c>
      <c r="C33" s="819">
        <v>20073</v>
      </c>
      <c r="D33" s="820">
        <v>21713</v>
      </c>
      <c r="E33" s="821">
        <v>21713</v>
      </c>
      <c r="F33" s="822">
        <v>4964</v>
      </c>
      <c r="G33" s="784">
        <v>0</v>
      </c>
      <c r="H33" s="715">
        <v>0</v>
      </c>
      <c r="I33" s="762">
        <v>0</v>
      </c>
      <c r="J33" s="823">
        <f t="shared" si="3"/>
        <v>4964</v>
      </c>
      <c r="K33" s="608">
        <f t="shared" si="4"/>
        <v>22.86187997973564</v>
      </c>
      <c r="L33" s="744"/>
      <c r="M33" s="806">
        <v>0</v>
      </c>
      <c r="N33" s="715">
        <v>0</v>
      </c>
      <c r="O33" s="702">
        <v>0</v>
      </c>
    </row>
    <row r="34" spans="1:15" ht="15" x14ac:dyDescent="0.25">
      <c r="A34" s="564" t="s">
        <v>528</v>
      </c>
      <c r="B34" s="604">
        <v>557</v>
      </c>
      <c r="C34" s="819">
        <v>0</v>
      </c>
      <c r="D34" s="820">
        <v>0</v>
      </c>
      <c r="E34" s="821">
        <v>0</v>
      </c>
      <c r="F34" s="822">
        <v>0</v>
      </c>
      <c r="G34" s="784">
        <v>0</v>
      </c>
      <c r="H34" s="715">
        <v>0</v>
      </c>
      <c r="I34" s="762">
        <v>0</v>
      </c>
      <c r="J34" s="823">
        <f t="shared" si="3"/>
        <v>0</v>
      </c>
      <c r="K34" s="608">
        <v>0</v>
      </c>
      <c r="L34" s="744"/>
      <c r="M34" s="806">
        <v>0</v>
      </c>
      <c r="N34" s="715">
        <v>0</v>
      </c>
      <c r="O34" s="702">
        <v>0</v>
      </c>
    </row>
    <row r="35" spans="1:15" ht="15" x14ac:dyDescent="0.25">
      <c r="A35" s="564" t="s">
        <v>529</v>
      </c>
      <c r="B35" s="604">
        <v>551</v>
      </c>
      <c r="C35" s="819">
        <v>1101</v>
      </c>
      <c r="D35" s="820">
        <v>1147</v>
      </c>
      <c r="E35" s="821">
        <v>1147</v>
      </c>
      <c r="F35" s="822">
        <v>307</v>
      </c>
      <c r="G35" s="784">
        <v>0</v>
      </c>
      <c r="H35" s="715">
        <v>0</v>
      </c>
      <c r="I35" s="762">
        <v>0</v>
      </c>
      <c r="J35" s="823">
        <f t="shared" si="3"/>
        <v>307</v>
      </c>
      <c r="K35" s="643">
        <f t="shared" si="4"/>
        <v>26.765475152571927</v>
      </c>
      <c r="L35" s="744"/>
      <c r="M35" s="806">
        <v>0</v>
      </c>
      <c r="N35" s="715">
        <v>0</v>
      </c>
      <c r="O35" s="702">
        <v>0</v>
      </c>
    </row>
    <row r="36" spans="1:15" ht="15.75" thickBot="1" x14ac:dyDescent="0.3">
      <c r="A36" s="529" t="s">
        <v>530</v>
      </c>
      <c r="B36" s="624" t="s">
        <v>531</v>
      </c>
      <c r="C36" s="824">
        <v>4426</v>
      </c>
      <c r="D36" s="825">
        <v>1750</v>
      </c>
      <c r="E36" s="826">
        <v>1750</v>
      </c>
      <c r="F36" s="827">
        <v>172</v>
      </c>
      <c r="G36" s="784">
        <v>0</v>
      </c>
      <c r="H36" s="772">
        <v>0</v>
      </c>
      <c r="I36" s="762">
        <v>0</v>
      </c>
      <c r="J36" s="828">
        <f t="shared" si="3"/>
        <v>172</v>
      </c>
      <c r="K36" s="630">
        <f t="shared" si="4"/>
        <v>9.8285714285714274</v>
      </c>
      <c r="L36" s="744"/>
      <c r="M36" s="829">
        <v>0</v>
      </c>
      <c r="N36" s="772">
        <v>0</v>
      </c>
      <c r="O36" s="719">
        <v>0</v>
      </c>
    </row>
    <row r="37" spans="1:15" ht="15.75" thickBot="1" x14ac:dyDescent="0.3">
      <c r="A37" s="632" t="s">
        <v>532</v>
      </c>
      <c r="B37" s="633"/>
      <c r="C37" s="638">
        <f>SUM(C27:C36)</f>
        <v>107483</v>
      </c>
      <c r="D37" s="721">
        <f t="shared" ref="D37:E37" si="5">SUM(D27:D36)</f>
        <v>107707</v>
      </c>
      <c r="E37" s="830">
        <f t="shared" si="5"/>
        <v>107707</v>
      </c>
      <c r="F37" s="640">
        <f>SUM(F27:F36)</f>
        <v>26153</v>
      </c>
      <c r="G37" s="640">
        <f>SUM(G27:G36)</f>
        <v>0</v>
      </c>
      <c r="H37" s="640">
        <f t="shared" ref="H37:I37" si="6">SUM(H27:H36)</f>
        <v>0</v>
      </c>
      <c r="I37" s="640">
        <f t="shared" si="6"/>
        <v>0</v>
      </c>
      <c r="J37" s="720">
        <f t="shared" si="3"/>
        <v>26153</v>
      </c>
      <c r="K37" s="638">
        <f t="shared" si="4"/>
        <v>24.281615865264097</v>
      </c>
      <c r="L37" s="744"/>
      <c r="M37" s="638">
        <f t="shared" ref="M37:N37" si="7">SUM(M27:M36)</f>
        <v>0</v>
      </c>
      <c r="N37" s="638">
        <f t="shared" si="7"/>
        <v>0</v>
      </c>
      <c r="O37" s="638">
        <f>SUM(O27:O36)</f>
        <v>0</v>
      </c>
    </row>
    <row r="38" spans="1:15" ht="15" x14ac:dyDescent="0.25">
      <c r="A38" s="555" t="s">
        <v>533</v>
      </c>
      <c r="B38" s="595">
        <v>601</v>
      </c>
      <c r="C38" s="814">
        <v>3769</v>
      </c>
      <c r="D38" s="816">
        <v>3668</v>
      </c>
      <c r="E38" s="816">
        <v>3668</v>
      </c>
      <c r="F38" s="831">
        <v>1009</v>
      </c>
      <c r="G38" s="784">
        <v>0</v>
      </c>
      <c r="H38" s="711">
        <v>0</v>
      </c>
      <c r="I38" s="762">
        <v>0</v>
      </c>
      <c r="J38" s="832">
        <f t="shared" si="3"/>
        <v>1009</v>
      </c>
      <c r="K38" s="799">
        <f t="shared" si="4"/>
        <v>27.508178844056708</v>
      </c>
      <c r="L38" s="744"/>
      <c r="M38" s="818">
        <v>0</v>
      </c>
      <c r="N38" s="712">
        <v>0</v>
      </c>
      <c r="O38" s="713">
        <v>0</v>
      </c>
    </row>
    <row r="39" spans="1:15" ht="15" x14ac:dyDescent="0.25">
      <c r="A39" s="564" t="s">
        <v>534</v>
      </c>
      <c r="B39" s="604">
        <v>602</v>
      </c>
      <c r="C39" s="819">
        <v>50907</v>
      </c>
      <c r="D39" s="821">
        <v>46940</v>
      </c>
      <c r="E39" s="821">
        <v>46940</v>
      </c>
      <c r="F39" s="822">
        <v>12648</v>
      </c>
      <c r="G39" s="784">
        <v>0</v>
      </c>
      <c r="H39" s="715">
        <v>0</v>
      </c>
      <c r="I39" s="762">
        <v>0</v>
      </c>
      <c r="J39" s="823">
        <f t="shared" si="3"/>
        <v>12648</v>
      </c>
      <c r="K39" s="608">
        <f t="shared" si="4"/>
        <v>26.945036216446528</v>
      </c>
      <c r="L39" s="744"/>
      <c r="M39" s="806">
        <v>0</v>
      </c>
      <c r="N39" s="701">
        <v>0</v>
      </c>
      <c r="O39" s="702">
        <v>0</v>
      </c>
    </row>
    <row r="40" spans="1:15" ht="15" x14ac:dyDescent="0.25">
      <c r="A40" s="564" t="s">
        <v>535</v>
      </c>
      <c r="B40" s="604">
        <v>604</v>
      </c>
      <c r="C40" s="819">
        <v>0</v>
      </c>
      <c r="D40" s="821">
        <v>0</v>
      </c>
      <c r="E40" s="821">
        <v>0</v>
      </c>
      <c r="F40" s="822">
        <v>0</v>
      </c>
      <c r="G40" s="784">
        <v>0</v>
      </c>
      <c r="H40" s="715">
        <v>0</v>
      </c>
      <c r="I40" s="762">
        <v>0</v>
      </c>
      <c r="J40" s="823">
        <f t="shared" si="3"/>
        <v>0</v>
      </c>
      <c r="K40" s="643">
        <v>0</v>
      </c>
      <c r="L40" s="744"/>
      <c r="M40" s="806">
        <v>0</v>
      </c>
      <c r="N40" s="701">
        <v>0</v>
      </c>
      <c r="O40" s="702">
        <v>0</v>
      </c>
    </row>
    <row r="41" spans="1:15" ht="15" x14ac:dyDescent="0.25">
      <c r="A41" s="564" t="s">
        <v>536</v>
      </c>
      <c r="B41" s="604" t="s">
        <v>537</v>
      </c>
      <c r="C41" s="819">
        <v>52189</v>
      </c>
      <c r="D41" s="821">
        <v>56553</v>
      </c>
      <c r="E41" s="821">
        <v>56553</v>
      </c>
      <c r="F41" s="822">
        <v>12007</v>
      </c>
      <c r="G41" s="784">
        <v>0</v>
      </c>
      <c r="H41" s="715">
        <v>0</v>
      </c>
      <c r="I41" s="762">
        <v>0</v>
      </c>
      <c r="J41" s="823">
        <f t="shared" si="3"/>
        <v>12007</v>
      </c>
      <c r="K41" s="608">
        <f t="shared" si="4"/>
        <v>21.231411242551236</v>
      </c>
      <c r="L41" s="744"/>
      <c r="M41" s="806">
        <v>0</v>
      </c>
      <c r="N41" s="701">
        <v>0</v>
      </c>
      <c r="O41" s="702">
        <v>0</v>
      </c>
    </row>
    <row r="42" spans="1:15" ht="15.75" thickBot="1" x14ac:dyDescent="0.3">
      <c r="A42" s="529" t="s">
        <v>538</v>
      </c>
      <c r="B42" s="624" t="s">
        <v>539</v>
      </c>
      <c r="C42" s="824">
        <v>925</v>
      </c>
      <c r="D42" s="826">
        <v>557</v>
      </c>
      <c r="E42" s="826">
        <v>557</v>
      </c>
      <c r="F42" s="827">
        <v>490</v>
      </c>
      <c r="G42" s="784">
        <v>0</v>
      </c>
      <c r="H42" s="772">
        <v>0</v>
      </c>
      <c r="I42" s="762">
        <v>0</v>
      </c>
      <c r="J42" s="828">
        <f t="shared" si="3"/>
        <v>490</v>
      </c>
      <c r="K42" s="630">
        <f t="shared" si="4"/>
        <v>87.97127468581688</v>
      </c>
      <c r="L42" s="744"/>
      <c r="M42" s="829">
        <v>0</v>
      </c>
      <c r="N42" s="718">
        <v>0</v>
      </c>
      <c r="O42" s="719">
        <v>0</v>
      </c>
    </row>
    <row r="43" spans="1:15" ht="15.75" thickBot="1" x14ac:dyDescent="0.3">
      <c r="A43" s="632" t="s">
        <v>540</v>
      </c>
      <c r="B43" s="633" t="s">
        <v>499</v>
      </c>
      <c r="C43" s="638">
        <f>SUM(C38:C42)</f>
        <v>107790</v>
      </c>
      <c r="D43" s="721">
        <f t="shared" ref="D43:E43" si="8">SUM(D38:D42)</f>
        <v>107718</v>
      </c>
      <c r="E43" s="830">
        <f t="shared" si="8"/>
        <v>107718</v>
      </c>
      <c r="F43" s="640">
        <f>SUM(F38:F42)</f>
        <v>26154</v>
      </c>
      <c r="G43" s="640">
        <f t="shared" ref="G43:I43" si="9">SUM(G38:G42)</f>
        <v>0</v>
      </c>
      <c r="H43" s="640">
        <f t="shared" si="9"/>
        <v>0</v>
      </c>
      <c r="I43" s="640">
        <f t="shared" si="9"/>
        <v>0</v>
      </c>
      <c r="J43" s="720">
        <f t="shared" si="3"/>
        <v>26154</v>
      </c>
      <c r="K43" s="638">
        <f t="shared" si="4"/>
        <v>24.280064613156576</v>
      </c>
      <c r="L43" s="744"/>
      <c r="M43" s="638">
        <f>SUM(M38:M42)</f>
        <v>0</v>
      </c>
      <c r="N43" s="644">
        <f>SUM(N38:N42)</f>
        <v>0</v>
      </c>
      <c r="O43" s="638">
        <f>SUM(O38:O42)</f>
        <v>0</v>
      </c>
    </row>
    <row r="44" spans="1:15" ht="5.25" customHeight="1" thickBot="1" x14ac:dyDescent="0.3">
      <c r="A44" s="529"/>
      <c r="B44" s="645"/>
      <c r="C44" s="728"/>
      <c r="D44" s="726"/>
      <c r="E44" s="705"/>
      <c r="F44" s="833"/>
      <c r="G44" s="834"/>
      <c r="H44" s="835">
        <f>N44-G44</f>
        <v>0</v>
      </c>
      <c r="I44" s="834"/>
      <c r="J44" s="836"/>
      <c r="K44" s="837"/>
      <c r="L44" s="744"/>
      <c r="M44" s="838"/>
      <c r="N44" s="728"/>
      <c r="O44" s="728"/>
    </row>
    <row r="45" spans="1:15" ht="15.75" thickBot="1" x14ac:dyDescent="0.3">
      <c r="A45" s="654" t="s">
        <v>541</v>
      </c>
      <c r="B45" s="633" t="s">
        <v>499</v>
      </c>
      <c r="C45" s="638">
        <f>C43-C41</f>
        <v>55601</v>
      </c>
      <c r="D45" s="720">
        <f t="shared" ref="D45:I45" si="10">D43-D41</f>
        <v>51165</v>
      </c>
      <c r="E45" s="639">
        <f t="shared" si="10"/>
        <v>51165</v>
      </c>
      <c r="F45" s="640">
        <f t="shared" si="10"/>
        <v>14147</v>
      </c>
      <c r="G45" s="722">
        <f t="shared" si="10"/>
        <v>0</v>
      </c>
      <c r="H45" s="639">
        <f t="shared" si="10"/>
        <v>0</v>
      </c>
      <c r="I45" s="722">
        <f t="shared" si="10"/>
        <v>0</v>
      </c>
      <c r="J45" s="639">
        <f t="shared" si="3"/>
        <v>14147</v>
      </c>
      <c r="K45" s="644">
        <f t="shared" si="4"/>
        <v>27.649760578520471</v>
      </c>
      <c r="L45" s="744"/>
      <c r="M45" s="638">
        <f>M43-M41</f>
        <v>0</v>
      </c>
      <c r="N45" s="644">
        <f>N43-N41</f>
        <v>0</v>
      </c>
      <c r="O45" s="638">
        <f>O43-O41</f>
        <v>0</v>
      </c>
    </row>
    <row r="46" spans="1:15" ht="15.75" thickBot="1" x14ac:dyDescent="0.3">
      <c r="A46" s="632" t="s">
        <v>542</v>
      </c>
      <c r="B46" s="633" t="s">
        <v>499</v>
      </c>
      <c r="C46" s="638">
        <f>C43-C37</f>
        <v>307</v>
      </c>
      <c r="D46" s="720">
        <f t="shared" ref="D46:I46" si="11">D43-D37</f>
        <v>11</v>
      </c>
      <c r="E46" s="639">
        <f t="shared" si="11"/>
        <v>11</v>
      </c>
      <c r="F46" s="640">
        <f>F43-F37</f>
        <v>1</v>
      </c>
      <c r="G46" s="722">
        <f t="shared" si="11"/>
        <v>0</v>
      </c>
      <c r="H46" s="639">
        <f t="shared" si="11"/>
        <v>0</v>
      </c>
      <c r="I46" s="640">
        <f t="shared" si="11"/>
        <v>0</v>
      </c>
      <c r="J46" s="639">
        <f t="shared" si="3"/>
        <v>1</v>
      </c>
      <c r="K46" s="644">
        <f t="shared" si="4"/>
        <v>9.0909090909090917</v>
      </c>
      <c r="L46" s="744"/>
      <c r="M46" s="638">
        <f>M43-M37</f>
        <v>0</v>
      </c>
      <c r="N46" s="644">
        <f>N43-N37</f>
        <v>0</v>
      </c>
      <c r="O46" s="638">
        <f>O43-O37</f>
        <v>0</v>
      </c>
    </row>
    <row r="47" spans="1:15" ht="15.75" thickBot="1" x14ac:dyDescent="0.3">
      <c r="A47" s="655" t="s">
        <v>543</v>
      </c>
      <c r="B47" s="656" t="s">
        <v>499</v>
      </c>
      <c r="C47" s="638">
        <f>C46-C41</f>
        <v>-51882</v>
      </c>
      <c r="D47" s="720">
        <f t="shared" ref="D47:I47" si="12">D46-D41</f>
        <v>-56542</v>
      </c>
      <c r="E47" s="639">
        <f t="shared" si="12"/>
        <v>-56542</v>
      </c>
      <c r="F47" s="640">
        <f t="shared" si="12"/>
        <v>-12006</v>
      </c>
      <c r="G47" s="722">
        <f t="shared" si="12"/>
        <v>0</v>
      </c>
      <c r="H47" s="639">
        <f t="shared" si="12"/>
        <v>0</v>
      </c>
      <c r="I47" s="640">
        <f t="shared" si="12"/>
        <v>0</v>
      </c>
      <c r="J47" s="639">
        <f t="shared" si="3"/>
        <v>-12006</v>
      </c>
      <c r="K47" s="644">
        <f t="shared" si="4"/>
        <v>21.2337731244031</v>
      </c>
      <c r="L47" s="744"/>
      <c r="M47" s="638">
        <f>M46-M41</f>
        <v>0</v>
      </c>
      <c r="N47" s="644">
        <f>N46-N41</f>
        <v>0</v>
      </c>
      <c r="O47" s="638">
        <f>O46-O41</f>
        <v>0</v>
      </c>
    </row>
    <row r="50" spans="1:10" ht="14.25" x14ac:dyDescent="0.2">
      <c r="A50" s="657" t="s">
        <v>544</v>
      </c>
    </row>
    <row r="51" spans="1:10" ht="14.25" x14ac:dyDescent="0.2">
      <c r="A51" s="660" t="s">
        <v>545</v>
      </c>
    </row>
    <row r="52" spans="1:10" ht="14.25" x14ac:dyDescent="0.2">
      <c r="A52" s="661" t="s">
        <v>546</v>
      </c>
    </row>
    <row r="53" spans="1:10" s="663" customFormat="1" ht="14.25" x14ac:dyDescent="0.2">
      <c r="A53" s="661" t="s">
        <v>547</v>
      </c>
      <c r="B53" s="662"/>
      <c r="E53" s="664"/>
      <c r="F53" s="664"/>
      <c r="G53" s="664"/>
      <c r="H53" s="664"/>
      <c r="I53" s="664"/>
      <c r="J53" s="664"/>
    </row>
    <row r="56" spans="1:10" x14ac:dyDescent="0.2">
      <c r="A56" s="665" t="s">
        <v>570</v>
      </c>
    </row>
    <row r="58" spans="1:10" x14ac:dyDescent="0.2">
      <c r="A58" s="665" t="s">
        <v>571</v>
      </c>
    </row>
    <row r="60" spans="1:10" x14ac:dyDescent="0.2">
      <c r="A60" s="665" t="s">
        <v>572</v>
      </c>
    </row>
    <row r="61" spans="1:10" x14ac:dyDescent="0.2">
      <c r="A61" s="665" t="s">
        <v>475</v>
      </c>
    </row>
  </sheetData>
  <mergeCells count="5">
    <mergeCell ref="A1:O1"/>
    <mergeCell ref="C7:O7"/>
    <mergeCell ref="A9:A10"/>
    <mergeCell ref="B9:B10"/>
    <mergeCell ref="F9:I9"/>
  </mergeCells>
  <pageMargins left="0.7" right="0.7" top="0.78740157499999996" bottom="0.78740157499999996" header="0.3" footer="0.3"/>
  <pageSetup paperSize="9" scale="5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22</vt:i4>
      </vt:variant>
    </vt:vector>
  </HeadingPairs>
  <TitlesOfParts>
    <vt:vector size="22" baseType="lpstr">
      <vt:lpstr>Doplň. ukaz. 3_2019</vt:lpstr>
      <vt:lpstr>Město_příjmy</vt:lpstr>
      <vt:lpstr>Město_výdaje </vt:lpstr>
      <vt:lpstr>§6409 5901 -Rezerva 2019 OEK</vt:lpstr>
      <vt:lpstr>Položka 8115-Financování</vt:lpstr>
      <vt:lpstr>Městské muzeum </vt:lpstr>
      <vt:lpstr>Městská knihovna</vt:lpstr>
      <vt:lpstr>Tereza Břeclav</vt:lpstr>
      <vt:lpstr>Domov seniorů</vt:lpstr>
      <vt:lpstr>MŠ Břetislavova</vt:lpstr>
      <vt:lpstr>MŠ Hřbitovní</vt:lpstr>
      <vt:lpstr>MŠ Na Valtické</vt:lpstr>
      <vt:lpstr>MŠ U Splavu</vt:lpstr>
      <vt:lpstr>MŠ Okružní</vt:lpstr>
      <vt:lpstr>MŠ Osvobození</vt:lpstr>
      <vt:lpstr>ZŠ Komenského</vt:lpstr>
      <vt:lpstr>ZŠ a MŠ Kpt.Nálepky</vt:lpstr>
      <vt:lpstr>ZŠ a MŠ Kupkova</vt:lpstr>
      <vt:lpstr>ZŠ Na Valtické</vt:lpstr>
      <vt:lpstr>ZŠ Slovácká</vt:lpstr>
      <vt:lpstr>ZŠ J.Noháče</vt:lpstr>
      <vt:lpstr>ZUŠ Břeclav 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Hošek Milan</cp:lastModifiedBy>
  <cp:lastPrinted>2019-04-10T11:26:51Z</cp:lastPrinted>
  <dcterms:created xsi:type="dcterms:W3CDTF">2017-03-15T06:48:16Z</dcterms:created>
  <dcterms:modified xsi:type="dcterms:W3CDTF">2019-04-24T06:57:09Z</dcterms:modified>
</cp:coreProperties>
</file>