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19\"/>
    </mc:Choice>
  </mc:AlternateContent>
  <bookViews>
    <workbookView xWindow="0" yWindow="0" windowWidth="24000" windowHeight="9135"/>
  </bookViews>
  <sheets>
    <sheet name="Doplň. ukaz. 6_2019" sheetId="4" r:id="rId1"/>
    <sheet name="Město_příjmy" sheetId="2" r:id="rId2"/>
    <sheet name="Město_výdaje " sheetId="3" r:id="rId3"/>
    <sheet name="§6409 5901 -Rezerva 2019 OEK" sheetId="5" r:id="rId4"/>
    <sheet name="Položka 8115-Financování" sheetId="6" r:id="rId5"/>
    <sheet name="Městské muzeum " sheetId="7" r:id="rId6"/>
    <sheet name="Městská knihovna" sheetId="8" r:id="rId7"/>
    <sheet name="Tereza Břeclav" sheetId="9" r:id="rId8"/>
    <sheet name="Domov seniorů" sheetId="10" r:id="rId9"/>
    <sheet name="MŠ Břetislavova" sheetId="11" r:id="rId10"/>
    <sheet name="MŠ Hřbitovní" sheetId="12" r:id="rId11"/>
    <sheet name="MŠ Na Valtické" sheetId="13" r:id="rId12"/>
    <sheet name="MŠ U Splavu" sheetId="14" r:id="rId13"/>
    <sheet name="MŠ Okružní" sheetId="15" r:id="rId14"/>
    <sheet name="MŠ Osvobození" sheetId="16" r:id="rId15"/>
    <sheet name="ZŠ Komenského" sheetId="17" r:id="rId16"/>
    <sheet name="ZŠ a MŠ Kpt.Nálepky" sheetId="18" r:id="rId17"/>
    <sheet name="ZŠ a MŠ Kupkova" sheetId="19" r:id="rId18"/>
    <sheet name="ZŠ Na Valtické" sheetId="20" r:id="rId19"/>
    <sheet name="ZŠ Slovácká" sheetId="21" r:id="rId20"/>
    <sheet name="ZŠ J.Noháče" sheetId="22" r:id="rId21"/>
    <sheet name="ZUŠ Břeclav " sheetId="23" r:id="rId22"/>
  </sheets>
  <externalReferences>
    <externalReference r:id="rId23"/>
  </externalReferences>
  <calcPr calcId="152511"/>
  <fileRecoveryPr autoRecover="0"/>
</workbook>
</file>

<file path=xl/calcChain.xml><?xml version="1.0" encoding="utf-8"?>
<calcChain xmlns="http://schemas.openxmlformats.org/spreadsheetml/2006/main">
  <c r="C46" i="23" l="1"/>
  <c r="C47" i="23" s="1"/>
  <c r="H45" i="23"/>
  <c r="H44" i="23"/>
  <c r="J44" i="23" s="1"/>
  <c r="K44" i="23" s="1"/>
  <c r="O43" i="23"/>
  <c r="O45" i="23" s="1"/>
  <c r="N43" i="23"/>
  <c r="N45" i="23" s="1"/>
  <c r="M43" i="23"/>
  <c r="M45" i="23" s="1"/>
  <c r="I43" i="23"/>
  <c r="I46" i="23" s="1"/>
  <c r="I47" i="23" s="1"/>
  <c r="H43" i="23"/>
  <c r="H46" i="23" s="1"/>
  <c r="H47" i="23" s="1"/>
  <c r="F43" i="23"/>
  <c r="F45" i="23" s="1"/>
  <c r="E43" i="23"/>
  <c r="E45" i="23" s="1"/>
  <c r="D43" i="23"/>
  <c r="D45" i="23" s="1"/>
  <c r="C43" i="23"/>
  <c r="C45" i="23" s="1"/>
  <c r="J42" i="23"/>
  <c r="K42" i="23" s="1"/>
  <c r="G42" i="23"/>
  <c r="J41" i="23"/>
  <c r="K41" i="23" s="1"/>
  <c r="G41" i="23"/>
  <c r="G40" i="23"/>
  <c r="J40" i="23" s="1"/>
  <c r="K40" i="23" s="1"/>
  <c r="G39" i="23"/>
  <c r="J39" i="23" s="1"/>
  <c r="K39" i="23" s="1"/>
  <c r="K38" i="23"/>
  <c r="J38" i="23"/>
  <c r="G38" i="23"/>
  <c r="O37" i="23"/>
  <c r="N37" i="23"/>
  <c r="M37" i="23"/>
  <c r="M46" i="23" s="1"/>
  <c r="M47" i="23" s="1"/>
  <c r="I37" i="23"/>
  <c r="H37" i="23"/>
  <c r="F37" i="23"/>
  <c r="E37" i="23"/>
  <c r="D37" i="23"/>
  <c r="D46" i="23" s="1"/>
  <c r="D47" i="23" s="1"/>
  <c r="C37" i="23"/>
  <c r="J36" i="23"/>
  <c r="K36" i="23" s="1"/>
  <c r="G36" i="23"/>
  <c r="G35" i="23"/>
  <c r="J35" i="23" s="1"/>
  <c r="K35" i="23" s="1"/>
  <c r="G34" i="23"/>
  <c r="J34" i="23" s="1"/>
  <c r="K34" i="23" s="1"/>
  <c r="K33" i="23"/>
  <c r="J33" i="23"/>
  <c r="G33" i="23"/>
  <c r="G32" i="23"/>
  <c r="J32" i="23" s="1"/>
  <c r="K32" i="23" s="1"/>
  <c r="G31" i="23"/>
  <c r="J31" i="23" s="1"/>
  <c r="K31" i="23" s="1"/>
  <c r="K30" i="23"/>
  <c r="J30" i="23"/>
  <c r="G30" i="23"/>
  <c r="J29" i="23"/>
  <c r="K29" i="23" s="1"/>
  <c r="G29" i="23"/>
  <c r="G28" i="23"/>
  <c r="J28" i="23" s="1"/>
  <c r="K28" i="23" s="1"/>
  <c r="G27" i="23"/>
  <c r="G37" i="23" s="1"/>
  <c r="J37" i="23" s="1"/>
  <c r="K37" i="23" s="1"/>
  <c r="G26" i="23"/>
  <c r="J26" i="23" s="1"/>
  <c r="K26" i="23" s="1"/>
  <c r="J25" i="23"/>
  <c r="K25" i="23" s="1"/>
  <c r="G25" i="23"/>
  <c r="G24" i="23"/>
  <c r="J24" i="23" s="1"/>
  <c r="K24" i="23" s="1"/>
  <c r="G23" i="23"/>
  <c r="G22" i="23"/>
  <c r="G21" i="23"/>
  <c r="G20" i="23"/>
  <c r="G19" i="23"/>
  <c r="O18" i="23"/>
  <c r="N18" i="23"/>
  <c r="M18" i="23"/>
  <c r="I18" i="23"/>
  <c r="H18" i="23"/>
  <c r="G18" i="23"/>
  <c r="F18" i="23"/>
  <c r="G17" i="23"/>
  <c r="G16" i="23"/>
  <c r="G15" i="23"/>
  <c r="G14" i="23"/>
  <c r="G13" i="23"/>
  <c r="G12" i="23"/>
  <c r="G11" i="23"/>
  <c r="G43" i="23" l="1"/>
  <c r="J43" i="23" s="1"/>
  <c r="K43" i="23" s="1"/>
  <c r="I45" i="23"/>
  <c r="E46" i="23"/>
  <c r="E47" i="23" s="1"/>
  <c r="N46" i="23"/>
  <c r="N47" i="23" s="1"/>
  <c r="F46" i="23"/>
  <c r="O46" i="23"/>
  <c r="O47" i="23" s="1"/>
  <c r="J27" i="23"/>
  <c r="K27" i="23" s="1"/>
  <c r="F47" i="23" l="1"/>
  <c r="J46" i="23"/>
  <c r="K46" i="23" s="1"/>
  <c r="G46" i="23"/>
  <c r="G47" i="23" s="1"/>
  <c r="G45" i="23"/>
  <c r="J45" i="23" s="1"/>
  <c r="K45" i="23" s="1"/>
  <c r="J47" i="23" l="1"/>
  <c r="K47" i="23" s="1"/>
  <c r="I43" i="22" l="1"/>
  <c r="H43" i="22"/>
  <c r="O41" i="22"/>
  <c r="O43" i="22" s="1"/>
  <c r="N41" i="22"/>
  <c r="N43" i="22" s="1"/>
  <c r="M41" i="22"/>
  <c r="M43" i="22" s="1"/>
  <c r="I41" i="22"/>
  <c r="I44" i="22" s="1"/>
  <c r="I45" i="22" s="1"/>
  <c r="H41" i="22"/>
  <c r="H44" i="22" s="1"/>
  <c r="H45" i="22" s="1"/>
  <c r="F41" i="22"/>
  <c r="F43" i="22" s="1"/>
  <c r="E41" i="22"/>
  <c r="E44" i="22" s="1"/>
  <c r="E45" i="22" s="1"/>
  <c r="D41" i="22"/>
  <c r="D43" i="22" s="1"/>
  <c r="C41" i="22"/>
  <c r="C44" i="22" s="1"/>
  <c r="C45" i="22" s="1"/>
  <c r="G40" i="22"/>
  <c r="J40" i="22" s="1"/>
  <c r="K40" i="22" s="1"/>
  <c r="G39" i="22"/>
  <c r="J39" i="22" s="1"/>
  <c r="K39" i="22" s="1"/>
  <c r="J38" i="22"/>
  <c r="K38" i="22" s="1"/>
  <c r="G38" i="22"/>
  <c r="J37" i="22"/>
  <c r="K37" i="22" s="1"/>
  <c r="G37" i="22"/>
  <c r="J36" i="22"/>
  <c r="K36" i="22" s="1"/>
  <c r="G36" i="22"/>
  <c r="G41" i="22" s="1"/>
  <c r="O35" i="22"/>
  <c r="N35" i="22"/>
  <c r="M35" i="22"/>
  <c r="I35" i="22"/>
  <c r="H35" i="22"/>
  <c r="F35" i="22"/>
  <c r="E35" i="22"/>
  <c r="D35" i="22"/>
  <c r="C35" i="22"/>
  <c r="G34" i="22"/>
  <c r="J34" i="22" s="1"/>
  <c r="K34" i="22" s="1"/>
  <c r="J33" i="22"/>
  <c r="K33" i="22" s="1"/>
  <c r="G33" i="22"/>
  <c r="J32" i="22"/>
  <c r="K32" i="22" s="1"/>
  <c r="G32" i="22"/>
  <c r="G31" i="22"/>
  <c r="J31" i="22" s="1"/>
  <c r="K31" i="22" s="1"/>
  <c r="G30" i="22"/>
  <c r="J30" i="22" s="1"/>
  <c r="K30" i="22" s="1"/>
  <c r="G29" i="22"/>
  <c r="J29" i="22" s="1"/>
  <c r="K29" i="22" s="1"/>
  <c r="G28" i="22"/>
  <c r="J28" i="22" s="1"/>
  <c r="K28" i="22" s="1"/>
  <c r="G27" i="22"/>
  <c r="J27" i="22" s="1"/>
  <c r="K27" i="22" s="1"/>
  <c r="G26" i="22"/>
  <c r="J26" i="22" s="1"/>
  <c r="K26" i="22" s="1"/>
  <c r="J25" i="22"/>
  <c r="K25" i="22" s="1"/>
  <c r="G25" i="22"/>
  <c r="J24" i="22"/>
  <c r="K24" i="22" s="1"/>
  <c r="G24" i="22"/>
  <c r="G23" i="22"/>
  <c r="J23" i="22" s="1"/>
  <c r="K23" i="22" s="1"/>
  <c r="G22" i="22"/>
  <c r="J22" i="22" s="1"/>
  <c r="K22" i="22" s="1"/>
  <c r="G21" i="22"/>
  <c r="G20" i="22"/>
  <c r="G19" i="22"/>
  <c r="G18" i="22"/>
  <c r="G17" i="22"/>
  <c r="O16" i="22"/>
  <c r="N16" i="22"/>
  <c r="M16" i="22"/>
  <c r="F16" i="22"/>
  <c r="C16" i="22"/>
  <c r="G15" i="22"/>
  <c r="G14" i="22"/>
  <c r="G13" i="22"/>
  <c r="G12" i="22"/>
  <c r="G16" i="22" s="1"/>
  <c r="G11" i="22"/>
  <c r="G10" i="22"/>
  <c r="G9" i="22"/>
  <c r="J43" i="22" l="1"/>
  <c r="K43" i="22" s="1"/>
  <c r="G43" i="22"/>
  <c r="G35" i="22"/>
  <c r="G44" i="22" s="1"/>
  <c r="G45" i="22" s="1"/>
  <c r="D44" i="22"/>
  <c r="D45" i="22" s="1"/>
  <c r="M44" i="22"/>
  <c r="M45" i="22" s="1"/>
  <c r="F44" i="22"/>
  <c r="O44" i="22"/>
  <c r="O45" i="22" s="1"/>
  <c r="C43" i="22"/>
  <c r="N44" i="22"/>
  <c r="N45" i="22" s="1"/>
  <c r="E43" i="22"/>
  <c r="J41" i="22"/>
  <c r="K41" i="22" s="1"/>
  <c r="F45" i="22" l="1"/>
  <c r="J45" i="22" s="1"/>
  <c r="K45" i="22" s="1"/>
  <c r="J44" i="22"/>
  <c r="K44" i="22" s="1"/>
  <c r="J35" i="22"/>
  <c r="K35" i="22" s="1"/>
  <c r="O46" i="21" l="1"/>
  <c r="O47" i="21" s="1"/>
  <c r="F46" i="21"/>
  <c r="F47" i="21" s="1"/>
  <c r="C46" i="21"/>
  <c r="C47" i="21" s="1"/>
  <c r="O45" i="21"/>
  <c r="F45" i="21"/>
  <c r="C45" i="21"/>
  <c r="K44" i="21"/>
  <c r="J44" i="21"/>
  <c r="H44" i="21"/>
  <c r="O43" i="21"/>
  <c r="N43" i="21"/>
  <c r="N45" i="21" s="1"/>
  <c r="M43" i="21"/>
  <c r="M45" i="21" s="1"/>
  <c r="I43" i="21"/>
  <c r="I46" i="21" s="1"/>
  <c r="I47" i="21" s="1"/>
  <c r="H43" i="21"/>
  <c r="H46" i="21" s="1"/>
  <c r="H47" i="21" s="1"/>
  <c r="F43" i="21"/>
  <c r="E43" i="21"/>
  <c r="E45" i="21" s="1"/>
  <c r="D43" i="21"/>
  <c r="D45" i="21" s="1"/>
  <c r="C43" i="21"/>
  <c r="J42" i="21"/>
  <c r="K42" i="21" s="1"/>
  <c r="G42" i="21"/>
  <c r="G41" i="21"/>
  <c r="J41" i="21" s="1"/>
  <c r="K41" i="21" s="1"/>
  <c r="G40" i="21"/>
  <c r="J40" i="21" s="1"/>
  <c r="K40" i="21" s="1"/>
  <c r="K39" i="21"/>
  <c r="J39" i="21"/>
  <c r="G39" i="21"/>
  <c r="G38" i="21"/>
  <c r="J38" i="21" s="1"/>
  <c r="K38" i="21" s="1"/>
  <c r="O37" i="21"/>
  <c r="N37" i="21"/>
  <c r="M37" i="21"/>
  <c r="I37" i="21"/>
  <c r="H37" i="21"/>
  <c r="F37" i="21"/>
  <c r="E37" i="21"/>
  <c r="D37" i="21"/>
  <c r="C37" i="21"/>
  <c r="G36" i="21"/>
  <c r="J36" i="21" s="1"/>
  <c r="K36" i="21" s="1"/>
  <c r="G35" i="21"/>
  <c r="J35" i="21" s="1"/>
  <c r="K35" i="21" s="1"/>
  <c r="K34" i="21"/>
  <c r="J34" i="21"/>
  <c r="G34" i="21"/>
  <c r="G33" i="21"/>
  <c r="J33" i="21" s="1"/>
  <c r="K33" i="21" s="1"/>
  <c r="G32" i="21"/>
  <c r="J32" i="21" s="1"/>
  <c r="K32" i="21" s="1"/>
  <c r="G31" i="21"/>
  <c r="J31" i="21" s="1"/>
  <c r="K31" i="21" s="1"/>
  <c r="J30" i="21"/>
  <c r="K30" i="21" s="1"/>
  <c r="G30" i="21"/>
  <c r="J29" i="21"/>
  <c r="K29" i="21" s="1"/>
  <c r="G29" i="21"/>
  <c r="G28" i="21"/>
  <c r="G37" i="21" s="1"/>
  <c r="J37" i="21" s="1"/>
  <c r="K37" i="21" s="1"/>
  <c r="G27" i="21"/>
  <c r="J27" i="21" s="1"/>
  <c r="K27" i="21" s="1"/>
  <c r="K26" i="21"/>
  <c r="J26" i="21"/>
  <c r="G26" i="21"/>
  <c r="G25" i="21"/>
  <c r="J25" i="21" s="1"/>
  <c r="K25" i="21" s="1"/>
  <c r="G24" i="21"/>
  <c r="J24" i="21" s="1"/>
  <c r="K24" i="21" s="1"/>
  <c r="G23" i="21"/>
  <c r="G22" i="21"/>
  <c r="G21" i="21"/>
  <c r="G20" i="21"/>
  <c r="G19" i="21"/>
  <c r="O18" i="21"/>
  <c r="N18" i="21"/>
  <c r="M18" i="21"/>
  <c r="G17" i="21"/>
  <c r="G16" i="21"/>
  <c r="G15" i="21"/>
  <c r="G14" i="21"/>
  <c r="G13" i="21"/>
  <c r="G12" i="21"/>
  <c r="G11" i="21"/>
  <c r="J43" i="21" l="1"/>
  <c r="K43" i="21" s="1"/>
  <c r="G43" i="21"/>
  <c r="H45" i="21"/>
  <c r="D46" i="21"/>
  <c r="D47" i="21" s="1"/>
  <c r="M46" i="21"/>
  <c r="M47" i="21" s="1"/>
  <c r="J28" i="21"/>
  <c r="K28" i="21" s="1"/>
  <c r="I45" i="21"/>
  <c r="E46" i="21"/>
  <c r="E47" i="21" s="1"/>
  <c r="N46" i="21"/>
  <c r="N47" i="21" s="1"/>
  <c r="G46" i="21" l="1"/>
  <c r="G45" i="21"/>
  <c r="J45" i="21" s="1"/>
  <c r="K45" i="21" s="1"/>
  <c r="G47" i="21" l="1"/>
  <c r="J47" i="21" s="1"/>
  <c r="K47" i="21" s="1"/>
  <c r="J46" i="21"/>
  <c r="K46" i="21" s="1"/>
  <c r="O45" i="20" l="1"/>
  <c r="N45" i="20"/>
  <c r="F45" i="20"/>
  <c r="E45" i="20"/>
  <c r="H44" i="20"/>
  <c r="J44" i="20" s="1"/>
  <c r="K44" i="20" s="1"/>
  <c r="O43" i="20"/>
  <c r="O46" i="20" s="1"/>
  <c r="O47" i="20" s="1"/>
  <c r="N43" i="20"/>
  <c r="N46" i="20" s="1"/>
  <c r="N47" i="20" s="1"/>
  <c r="M43" i="20"/>
  <c r="M45" i="20" s="1"/>
  <c r="I43" i="20"/>
  <c r="I46" i="20" s="1"/>
  <c r="I47" i="20" s="1"/>
  <c r="H43" i="20"/>
  <c r="H45" i="20" s="1"/>
  <c r="E43" i="20"/>
  <c r="E46" i="20" s="1"/>
  <c r="E47" i="20" s="1"/>
  <c r="D43" i="20"/>
  <c r="D45" i="20" s="1"/>
  <c r="J42" i="20"/>
  <c r="K42" i="20" s="1"/>
  <c r="G42" i="20"/>
  <c r="G41" i="20"/>
  <c r="J41" i="20" s="1"/>
  <c r="K41" i="20" s="1"/>
  <c r="G40" i="20"/>
  <c r="J40" i="20" s="1"/>
  <c r="K40" i="20" s="1"/>
  <c r="K39" i="20"/>
  <c r="J39" i="20"/>
  <c r="G39" i="20"/>
  <c r="J38" i="20"/>
  <c r="K38" i="20" s="1"/>
  <c r="G38" i="20"/>
  <c r="G43" i="20" s="1"/>
  <c r="O37" i="20"/>
  <c r="N37" i="20"/>
  <c r="M37" i="20"/>
  <c r="I37" i="20"/>
  <c r="H37" i="20"/>
  <c r="H46" i="20" s="1"/>
  <c r="H47" i="20" s="1"/>
  <c r="F37" i="20"/>
  <c r="F46" i="20" s="1"/>
  <c r="E37" i="20"/>
  <c r="D37" i="20"/>
  <c r="J36" i="20"/>
  <c r="K36" i="20" s="1"/>
  <c r="G36" i="20"/>
  <c r="G35" i="20"/>
  <c r="J35" i="20" s="1"/>
  <c r="K35" i="20" s="1"/>
  <c r="J34" i="20"/>
  <c r="K34" i="20" s="1"/>
  <c r="G34" i="20"/>
  <c r="G33" i="20"/>
  <c r="J33" i="20" s="1"/>
  <c r="K33" i="20" s="1"/>
  <c r="G32" i="20"/>
  <c r="J32" i="20" s="1"/>
  <c r="K32" i="20" s="1"/>
  <c r="G31" i="20"/>
  <c r="J31" i="20" s="1"/>
  <c r="K31" i="20" s="1"/>
  <c r="J30" i="20"/>
  <c r="K30" i="20" s="1"/>
  <c r="G30" i="20"/>
  <c r="G29" i="20"/>
  <c r="J29" i="20" s="1"/>
  <c r="K29" i="20" s="1"/>
  <c r="K28" i="20"/>
  <c r="J28" i="20"/>
  <c r="G28" i="20"/>
  <c r="G27" i="20"/>
  <c r="G37" i="20" s="1"/>
  <c r="J37" i="20" s="1"/>
  <c r="K37" i="20" s="1"/>
  <c r="J26" i="20"/>
  <c r="K26" i="20" s="1"/>
  <c r="G26" i="20"/>
  <c r="G25" i="20"/>
  <c r="J25" i="20" s="1"/>
  <c r="K25" i="20" s="1"/>
  <c r="G24" i="20"/>
  <c r="J24" i="20" s="1"/>
  <c r="K24" i="20" s="1"/>
  <c r="G23" i="20"/>
  <c r="G22" i="20"/>
  <c r="G21" i="20"/>
  <c r="G20" i="20"/>
  <c r="G19" i="20"/>
  <c r="O18" i="20"/>
  <c r="N18" i="20"/>
  <c r="M18" i="20"/>
  <c r="I18" i="20"/>
  <c r="H18" i="20"/>
  <c r="F18" i="20"/>
  <c r="G17" i="20"/>
  <c r="G16" i="20"/>
  <c r="G15" i="20"/>
  <c r="G14" i="20"/>
  <c r="G13" i="20"/>
  <c r="G18" i="20" s="1"/>
  <c r="G12" i="20"/>
  <c r="G11" i="20"/>
  <c r="J43" i="20" l="1"/>
  <c r="K43" i="20" s="1"/>
  <c r="G46" i="20"/>
  <c r="G47" i="20" s="1"/>
  <c r="G45" i="20"/>
  <c r="F47" i="20"/>
  <c r="J47" i="20" s="1"/>
  <c r="K47" i="20" s="1"/>
  <c r="J46" i="20"/>
  <c r="K46" i="20" s="1"/>
  <c r="J45" i="20"/>
  <c r="K45" i="20" s="1"/>
  <c r="D46" i="20"/>
  <c r="D47" i="20" s="1"/>
  <c r="M46" i="20"/>
  <c r="M47" i="20" s="1"/>
  <c r="J27" i="20"/>
  <c r="K27" i="20" s="1"/>
  <c r="I45" i="20"/>
  <c r="O42" i="19" l="1"/>
  <c r="I42" i="19"/>
  <c r="H42" i="19"/>
  <c r="F42" i="19"/>
  <c r="O40" i="19"/>
  <c r="O43" i="19" s="1"/>
  <c r="O44" i="19" s="1"/>
  <c r="N40" i="19"/>
  <c r="N42" i="19" s="1"/>
  <c r="M40" i="19"/>
  <c r="M42" i="19" s="1"/>
  <c r="I40" i="19"/>
  <c r="I43" i="19" s="1"/>
  <c r="I44" i="19" s="1"/>
  <c r="H40" i="19"/>
  <c r="H43" i="19" s="1"/>
  <c r="H44" i="19" s="1"/>
  <c r="F40" i="19"/>
  <c r="F43" i="19" s="1"/>
  <c r="E40" i="19"/>
  <c r="E42" i="19" s="1"/>
  <c r="D40" i="19"/>
  <c r="D42" i="19" s="1"/>
  <c r="C40" i="19"/>
  <c r="C42" i="19" s="1"/>
  <c r="G39" i="19"/>
  <c r="J39" i="19" s="1"/>
  <c r="K39" i="19" s="1"/>
  <c r="K38" i="19"/>
  <c r="J38" i="19"/>
  <c r="G38" i="19"/>
  <c r="K37" i="19"/>
  <c r="G37" i="19"/>
  <c r="J37" i="19" s="1"/>
  <c r="G36" i="19"/>
  <c r="J36" i="19" s="1"/>
  <c r="K36" i="19" s="1"/>
  <c r="K35" i="19"/>
  <c r="G35" i="19"/>
  <c r="J35" i="19" s="1"/>
  <c r="O34" i="19"/>
  <c r="N34" i="19"/>
  <c r="M34" i="19"/>
  <c r="I34" i="19"/>
  <c r="H34" i="19"/>
  <c r="F34" i="19"/>
  <c r="E34" i="19"/>
  <c r="D34" i="19"/>
  <c r="C34" i="19"/>
  <c r="J33" i="19"/>
  <c r="K33" i="19" s="1"/>
  <c r="G33" i="19"/>
  <c r="G32" i="19"/>
  <c r="J32" i="19" s="1"/>
  <c r="K32" i="19" s="1"/>
  <c r="K31" i="19"/>
  <c r="G31" i="19"/>
  <c r="J31" i="19" s="1"/>
  <c r="G30" i="19"/>
  <c r="J30" i="19" s="1"/>
  <c r="K30" i="19" s="1"/>
  <c r="G29" i="19"/>
  <c r="J29" i="19" s="1"/>
  <c r="K29" i="19" s="1"/>
  <c r="G28" i="19"/>
  <c r="J28" i="19" s="1"/>
  <c r="K28" i="19" s="1"/>
  <c r="G27" i="19"/>
  <c r="J27" i="19" s="1"/>
  <c r="K27" i="19" s="1"/>
  <c r="K26" i="19"/>
  <c r="J26" i="19"/>
  <c r="G26" i="19"/>
  <c r="J25" i="19"/>
  <c r="K25" i="19" s="1"/>
  <c r="G25" i="19"/>
  <c r="G24" i="19"/>
  <c r="G34" i="19" s="1"/>
  <c r="G23" i="19"/>
  <c r="J23" i="19" s="1"/>
  <c r="K23" i="19" s="1"/>
  <c r="K22" i="19"/>
  <c r="G22" i="19"/>
  <c r="J22" i="19" s="1"/>
  <c r="G21" i="19"/>
  <c r="J21" i="19" s="1"/>
  <c r="K21" i="19" s="1"/>
  <c r="G20" i="19"/>
  <c r="G19" i="19"/>
  <c r="G18" i="19"/>
  <c r="G17" i="19"/>
  <c r="G16" i="19"/>
  <c r="O15" i="19"/>
  <c r="N15" i="19"/>
  <c r="M15" i="19"/>
  <c r="F15" i="19"/>
  <c r="C15" i="19"/>
  <c r="G14" i="19"/>
  <c r="G13" i="19"/>
  <c r="G12" i="19"/>
  <c r="G11" i="19"/>
  <c r="G10" i="19"/>
  <c r="G15" i="19" s="1"/>
  <c r="G9" i="19"/>
  <c r="G8" i="19"/>
  <c r="J34" i="19" l="1"/>
  <c r="K34" i="19" s="1"/>
  <c r="F44" i="19"/>
  <c r="D43" i="19"/>
  <c r="D44" i="19" s="1"/>
  <c r="M43" i="19"/>
  <c r="M44" i="19" s="1"/>
  <c r="J24" i="19"/>
  <c r="K24" i="19" s="1"/>
  <c r="C43" i="19"/>
  <c r="C44" i="19" s="1"/>
  <c r="E43" i="19"/>
  <c r="N43" i="19"/>
  <c r="N44" i="19" s="1"/>
  <c r="G40" i="19"/>
  <c r="J40" i="19" l="1"/>
  <c r="K40" i="19" s="1"/>
  <c r="G43" i="19"/>
  <c r="G42" i="19"/>
  <c r="J42" i="19" s="1"/>
  <c r="K42" i="19" s="1"/>
  <c r="E44" i="19"/>
  <c r="K43" i="19"/>
  <c r="G44" i="19" l="1"/>
  <c r="J44" i="19" s="1"/>
  <c r="J43" i="19"/>
  <c r="K44" i="19"/>
  <c r="I47" i="18" l="1"/>
  <c r="O46" i="18"/>
  <c r="O47" i="18" s="1"/>
  <c r="N46" i="18"/>
  <c r="N47" i="18" s="1"/>
  <c r="I46" i="18"/>
  <c r="F46" i="18"/>
  <c r="F47" i="18" s="1"/>
  <c r="E46" i="18"/>
  <c r="E47" i="18" s="1"/>
  <c r="O45" i="18"/>
  <c r="N45" i="18"/>
  <c r="I45" i="18"/>
  <c r="F45" i="18"/>
  <c r="E45" i="18"/>
  <c r="C45" i="18"/>
  <c r="J44" i="18"/>
  <c r="K44" i="18" s="1"/>
  <c r="H44" i="18"/>
  <c r="O43" i="18"/>
  <c r="N43" i="18"/>
  <c r="M43" i="18"/>
  <c r="M45" i="18" s="1"/>
  <c r="I43" i="18"/>
  <c r="H43" i="18"/>
  <c r="H46" i="18" s="1"/>
  <c r="H47" i="18" s="1"/>
  <c r="F43" i="18"/>
  <c r="E43" i="18"/>
  <c r="D43" i="18"/>
  <c r="D45" i="18" s="1"/>
  <c r="C43" i="18"/>
  <c r="G42" i="18"/>
  <c r="J42" i="18" s="1"/>
  <c r="K42" i="18" s="1"/>
  <c r="G41" i="18"/>
  <c r="J41" i="18" s="1"/>
  <c r="K41" i="18" s="1"/>
  <c r="G40" i="18"/>
  <c r="J40" i="18" s="1"/>
  <c r="K40" i="18" s="1"/>
  <c r="J39" i="18"/>
  <c r="K39" i="18" s="1"/>
  <c r="G39" i="18"/>
  <c r="G38" i="18"/>
  <c r="G43" i="18" s="1"/>
  <c r="O37" i="18"/>
  <c r="N37" i="18"/>
  <c r="M37" i="18"/>
  <c r="I37" i="18"/>
  <c r="H37" i="18"/>
  <c r="F37" i="18"/>
  <c r="E37" i="18"/>
  <c r="D37" i="18"/>
  <c r="C37" i="18"/>
  <c r="C46" i="18" s="1"/>
  <c r="C47" i="18" s="1"/>
  <c r="G36" i="18"/>
  <c r="J36" i="18" s="1"/>
  <c r="K36" i="18" s="1"/>
  <c r="G35" i="18"/>
  <c r="J35" i="18" s="1"/>
  <c r="K35" i="18" s="1"/>
  <c r="J34" i="18"/>
  <c r="K34" i="18" s="1"/>
  <c r="G34" i="18"/>
  <c r="G33" i="18"/>
  <c r="J33" i="18" s="1"/>
  <c r="K33" i="18" s="1"/>
  <c r="G32" i="18"/>
  <c r="J32" i="18" s="1"/>
  <c r="K32" i="18" s="1"/>
  <c r="G31" i="18"/>
  <c r="J31" i="18" s="1"/>
  <c r="K31" i="18" s="1"/>
  <c r="J30" i="18"/>
  <c r="K30" i="18" s="1"/>
  <c r="G30" i="18"/>
  <c r="G29" i="18"/>
  <c r="G37" i="18" s="1"/>
  <c r="G28" i="18"/>
  <c r="J28" i="18" s="1"/>
  <c r="K28" i="18" s="1"/>
  <c r="G27" i="18"/>
  <c r="J27" i="18" s="1"/>
  <c r="K27" i="18" s="1"/>
  <c r="J26" i="18"/>
  <c r="K26" i="18" s="1"/>
  <c r="G26" i="18"/>
  <c r="G25" i="18"/>
  <c r="J25" i="18" s="1"/>
  <c r="K25" i="18" s="1"/>
  <c r="G24" i="18"/>
  <c r="J24" i="18" s="1"/>
  <c r="K24" i="18" s="1"/>
  <c r="G23" i="18"/>
  <c r="G22" i="18"/>
  <c r="G21" i="18"/>
  <c r="G20" i="18"/>
  <c r="G19" i="18"/>
  <c r="M18" i="18"/>
  <c r="F18" i="18"/>
  <c r="G17" i="18"/>
  <c r="G16" i="18"/>
  <c r="G15" i="18"/>
  <c r="G14" i="18"/>
  <c r="G13" i="18"/>
  <c r="G18" i="18" s="1"/>
  <c r="G12" i="18"/>
  <c r="G11" i="18"/>
  <c r="G46" i="18" l="1"/>
  <c r="G47" i="18" s="1"/>
  <c r="J47" i="18" s="1"/>
  <c r="K47" i="18" s="1"/>
  <c r="J43" i="18"/>
  <c r="K43" i="18" s="1"/>
  <c r="G45" i="18"/>
  <c r="J37" i="18"/>
  <c r="K37" i="18" s="1"/>
  <c r="J38" i="18"/>
  <c r="K38" i="18" s="1"/>
  <c r="H45" i="18"/>
  <c r="D46" i="18"/>
  <c r="D47" i="18" s="1"/>
  <c r="M46" i="18"/>
  <c r="M47" i="18" s="1"/>
  <c r="J29" i="18"/>
  <c r="K29" i="18" s="1"/>
  <c r="J46" i="18" l="1"/>
  <c r="K46" i="18" s="1"/>
  <c r="J45" i="18"/>
  <c r="K45" i="18" s="1"/>
  <c r="I46" i="17" l="1"/>
  <c r="I47" i="17" s="1"/>
  <c r="H46" i="17"/>
  <c r="H47" i="17" s="1"/>
  <c r="O45" i="17"/>
  <c r="N45" i="17"/>
  <c r="I45" i="17"/>
  <c r="F45" i="17"/>
  <c r="E45" i="17"/>
  <c r="J44" i="17"/>
  <c r="K44" i="17" s="1"/>
  <c r="H44" i="17"/>
  <c r="O43" i="17"/>
  <c r="O46" i="17" s="1"/>
  <c r="O47" i="17" s="1"/>
  <c r="N43" i="17"/>
  <c r="N46" i="17" s="1"/>
  <c r="N47" i="17" s="1"/>
  <c r="M43" i="17"/>
  <c r="M45" i="17" s="1"/>
  <c r="I43" i="17"/>
  <c r="H43" i="17"/>
  <c r="H45" i="17" s="1"/>
  <c r="F43" i="17"/>
  <c r="E43" i="17"/>
  <c r="E46" i="17" s="1"/>
  <c r="E47" i="17" s="1"/>
  <c r="D43" i="17"/>
  <c r="D45" i="17" s="1"/>
  <c r="C43" i="17"/>
  <c r="C45" i="17" s="1"/>
  <c r="G42" i="17"/>
  <c r="J42" i="17" s="1"/>
  <c r="K42" i="17" s="1"/>
  <c r="G41" i="17"/>
  <c r="J41" i="17" s="1"/>
  <c r="K41" i="17" s="1"/>
  <c r="J40" i="17"/>
  <c r="K40" i="17" s="1"/>
  <c r="G40" i="17"/>
  <c r="J39" i="17"/>
  <c r="K39" i="17" s="1"/>
  <c r="G39" i="17"/>
  <c r="G38" i="17"/>
  <c r="G43" i="17" s="1"/>
  <c r="O37" i="17"/>
  <c r="N37" i="17"/>
  <c r="M37" i="17"/>
  <c r="F37" i="17"/>
  <c r="E37" i="17"/>
  <c r="D37" i="17"/>
  <c r="C37" i="17"/>
  <c r="J36" i="17"/>
  <c r="K36" i="17" s="1"/>
  <c r="G36" i="17"/>
  <c r="G35" i="17"/>
  <c r="J35" i="17" s="1"/>
  <c r="K35" i="17" s="1"/>
  <c r="G34" i="17"/>
  <c r="J34" i="17" s="1"/>
  <c r="K34" i="17" s="1"/>
  <c r="G33" i="17"/>
  <c r="J33" i="17" s="1"/>
  <c r="K33" i="17" s="1"/>
  <c r="G32" i="17"/>
  <c r="J32" i="17" s="1"/>
  <c r="K32" i="17" s="1"/>
  <c r="G31" i="17"/>
  <c r="J31" i="17" s="1"/>
  <c r="K31" i="17" s="1"/>
  <c r="G30" i="17"/>
  <c r="J30" i="17" s="1"/>
  <c r="K30" i="17" s="1"/>
  <c r="J29" i="17"/>
  <c r="K29" i="17" s="1"/>
  <c r="G29" i="17"/>
  <c r="J28" i="17"/>
  <c r="K28" i="17" s="1"/>
  <c r="G28" i="17"/>
  <c r="G27" i="17"/>
  <c r="J27" i="17" s="1"/>
  <c r="K27" i="17" s="1"/>
  <c r="G26" i="17"/>
  <c r="J26" i="17" s="1"/>
  <c r="K26" i="17" s="1"/>
  <c r="G25" i="17"/>
  <c r="J25" i="17" s="1"/>
  <c r="K25" i="17" s="1"/>
  <c r="G24" i="17"/>
  <c r="J24" i="17" s="1"/>
  <c r="K24" i="17" s="1"/>
  <c r="G23" i="17"/>
  <c r="G22" i="17"/>
  <c r="G21" i="17"/>
  <c r="G20" i="17"/>
  <c r="G19" i="17"/>
  <c r="O18" i="17"/>
  <c r="N18" i="17"/>
  <c r="M18" i="17"/>
  <c r="F18" i="17"/>
  <c r="G17" i="17"/>
  <c r="G16" i="17"/>
  <c r="G15" i="17"/>
  <c r="G14" i="17"/>
  <c r="G13" i="17"/>
  <c r="G18" i="17" s="1"/>
  <c r="G12" i="17"/>
  <c r="G11" i="17"/>
  <c r="G45" i="17" l="1"/>
  <c r="J43" i="17"/>
  <c r="K43" i="17" s="1"/>
  <c r="J45" i="17"/>
  <c r="K45" i="17" s="1"/>
  <c r="J38" i="17"/>
  <c r="K38" i="17" s="1"/>
  <c r="G37" i="17"/>
  <c r="G46" i="17" s="1"/>
  <c r="G47" i="17" s="1"/>
  <c r="C46" i="17"/>
  <c r="C47" i="17" s="1"/>
  <c r="D46" i="17"/>
  <c r="D47" i="17" s="1"/>
  <c r="M46" i="17"/>
  <c r="M47" i="17" s="1"/>
  <c r="F46" i="17"/>
  <c r="J37" i="17" l="1"/>
  <c r="K37" i="17" s="1"/>
  <c r="F47" i="17"/>
  <c r="J47" i="17" s="1"/>
  <c r="K47" i="17" s="1"/>
  <c r="J46" i="17"/>
  <c r="K46" i="17" s="1"/>
  <c r="O45" i="16" l="1"/>
  <c r="N45" i="16"/>
  <c r="M45" i="16"/>
  <c r="F45" i="16"/>
  <c r="E45" i="16"/>
  <c r="D45" i="16"/>
  <c r="O43" i="16"/>
  <c r="O46" i="16" s="1"/>
  <c r="O47" i="16" s="1"/>
  <c r="N43" i="16"/>
  <c r="M43" i="16"/>
  <c r="M46" i="16" s="1"/>
  <c r="M47" i="16" s="1"/>
  <c r="I43" i="16"/>
  <c r="I46" i="16" s="1"/>
  <c r="I47" i="16" s="1"/>
  <c r="H43" i="16"/>
  <c r="H46" i="16" s="1"/>
  <c r="H47" i="16" s="1"/>
  <c r="F43" i="16"/>
  <c r="F46" i="16" s="1"/>
  <c r="E43" i="16"/>
  <c r="E46" i="16" s="1"/>
  <c r="E47" i="16" s="1"/>
  <c r="D43" i="16"/>
  <c r="D46" i="16" s="1"/>
  <c r="D47" i="16" s="1"/>
  <c r="C43" i="16"/>
  <c r="C45" i="16" s="1"/>
  <c r="J42" i="16"/>
  <c r="K42" i="16" s="1"/>
  <c r="G42" i="16"/>
  <c r="G41" i="16"/>
  <c r="J41" i="16" s="1"/>
  <c r="K41" i="16" s="1"/>
  <c r="G40" i="16"/>
  <c r="J40" i="16" s="1"/>
  <c r="K40" i="16" s="1"/>
  <c r="K39" i="16"/>
  <c r="J39" i="16"/>
  <c r="G39" i="16"/>
  <c r="J38" i="16"/>
  <c r="K38" i="16" s="1"/>
  <c r="G38" i="16"/>
  <c r="G43" i="16" s="1"/>
  <c r="O37" i="16"/>
  <c r="N37" i="16"/>
  <c r="N46" i="16" s="1"/>
  <c r="N47" i="16" s="1"/>
  <c r="M37" i="16"/>
  <c r="I37" i="16"/>
  <c r="H37" i="16"/>
  <c r="F37" i="16"/>
  <c r="E37" i="16"/>
  <c r="D37" i="16"/>
  <c r="C37" i="16"/>
  <c r="G36" i="16"/>
  <c r="J36" i="16" s="1"/>
  <c r="K36" i="16" s="1"/>
  <c r="G35" i="16"/>
  <c r="J35" i="16" s="1"/>
  <c r="K35" i="16" s="1"/>
  <c r="K34" i="16"/>
  <c r="J34" i="16"/>
  <c r="G34" i="16"/>
  <c r="J33" i="16"/>
  <c r="K33" i="16" s="1"/>
  <c r="G33" i="16"/>
  <c r="G32" i="16"/>
  <c r="J32" i="16" s="1"/>
  <c r="K32" i="16" s="1"/>
  <c r="G31" i="16"/>
  <c r="J31" i="16" s="1"/>
  <c r="K31" i="16" s="1"/>
  <c r="G30" i="16"/>
  <c r="J30" i="16" s="1"/>
  <c r="K30" i="16" s="1"/>
  <c r="J29" i="16"/>
  <c r="K29" i="16" s="1"/>
  <c r="G29" i="16"/>
  <c r="G28" i="16"/>
  <c r="J28" i="16" s="1"/>
  <c r="K28" i="16" s="1"/>
  <c r="G27" i="16"/>
  <c r="J27" i="16" s="1"/>
  <c r="K27" i="16" s="1"/>
  <c r="K26" i="16"/>
  <c r="J26" i="16"/>
  <c r="G26" i="16"/>
  <c r="J25" i="16"/>
  <c r="K25" i="16" s="1"/>
  <c r="G25" i="16"/>
  <c r="G24" i="16"/>
  <c r="J24" i="16" s="1"/>
  <c r="K24" i="16" s="1"/>
  <c r="G23" i="16"/>
  <c r="G22" i="16"/>
  <c r="G21" i="16"/>
  <c r="G20" i="16"/>
  <c r="G19" i="16"/>
  <c r="O18" i="16"/>
  <c r="N18" i="16"/>
  <c r="M18" i="16"/>
  <c r="F18" i="16"/>
  <c r="C18" i="16"/>
  <c r="G17" i="16"/>
  <c r="G16" i="16"/>
  <c r="G15" i="16"/>
  <c r="G14" i="16"/>
  <c r="G13" i="16"/>
  <c r="G18" i="16" s="1"/>
  <c r="G12" i="16"/>
  <c r="G11" i="16"/>
  <c r="F47" i="16" l="1"/>
  <c r="J43" i="16"/>
  <c r="K43" i="16" s="1"/>
  <c r="G45" i="16"/>
  <c r="J45" i="16" s="1"/>
  <c r="K45" i="16" s="1"/>
  <c r="C46" i="16"/>
  <c r="C47" i="16" s="1"/>
  <c r="G37" i="16"/>
  <c r="J37" i="16" s="1"/>
  <c r="K37" i="16" s="1"/>
  <c r="H45" i="16"/>
  <c r="I45" i="16"/>
  <c r="G46" i="16" l="1"/>
  <c r="G47" i="16" l="1"/>
  <c r="J47" i="16" s="1"/>
  <c r="K47" i="16" s="1"/>
  <c r="J46" i="16"/>
  <c r="K46" i="16" s="1"/>
  <c r="I45" i="15" l="1"/>
  <c r="H45" i="15"/>
  <c r="O43" i="15"/>
  <c r="O45" i="15" s="1"/>
  <c r="N43" i="15"/>
  <c r="N45" i="15" s="1"/>
  <c r="M43" i="15"/>
  <c r="M45" i="15" s="1"/>
  <c r="I43" i="15"/>
  <c r="I46" i="15" s="1"/>
  <c r="I47" i="15" s="1"/>
  <c r="H43" i="15"/>
  <c r="H46" i="15" s="1"/>
  <c r="H47" i="15" s="1"/>
  <c r="F43" i="15"/>
  <c r="F45" i="15" s="1"/>
  <c r="E43" i="15"/>
  <c r="E45" i="15" s="1"/>
  <c r="D43" i="15"/>
  <c r="D45" i="15" s="1"/>
  <c r="C43" i="15"/>
  <c r="C45" i="15" s="1"/>
  <c r="G42" i="15"/>
  <c r="J42" i="15" s="1"/>
  <c r="K42" i="15" s="1"/>
  <c r="G41" i="15"/>
  <c r="J41" i="15" s="1"/>
  <c r="K41" i="15" s="1"/>
  <c r="J40" i="15"/>
  <c r="K40" i="15" s="1"/>
  <c r="G40" i="15"/>
  <c r="J39" i="15"/>
  <c r="K39" i="15" s="1"/>
  <c r="G39" i="15"/>
  <c r="G38" i="15"/>
  <c r="G43" i="15" s="1"/>
  <c r="O37" i="15"/>
  <c r="N37" i="15"/>
  <c r="M37" i="15"/>
  <c r="I37" i="15"/>
  <c r="H37" i="15"/>
  <c r="F37" i="15"/>
  <c r="J37" i="15" s="1"/>
  <c r="K37" i="15" s="1"/>
  <c r="E37" i="15"/>
  <c r="D37" i="15"/>
  <c r="C37" i="15"/>
  <c r="G36" i="15"/>
  <c r="J36" i="15" s="1"/>
  <c r="K36" i="15" s="1"/>
  <c r="J35" i="15"/>
  <c r="K35" i="15" s="1"/>
  <c r="G35" i="15"/>
  <c r="J34" i="15"/>
  <c r="K34" i="15" s="1"/>
  <c r="G34" i="15"/>
  <c r="G33" i="15"/>
  <c r="J33" i="15" s="1"/>
  <c r="K33" i="15" s="1"/>
  <c r="G32" i="15"/>
  <c r="J32" i="15" s="1"/>
  <c r="K32" i="15" s="1"/>
  <c r="G31" i="15"/>
  <c r="J31" i="15" s="1"/>
  <c r="K31" i="15" s="1"/>
  <c r="G30" i="15"/>
  <c r="G37" i="15" s="1"/>
  <c r="G29" i="15"/>
  <c r="J29" i="15" s="1"/>
  <c r="K29" i="15" s="1"/>
  <c r="G28" i="15"/>
  <c r="J28" i="15" s="1"/>
  <c r="K28" i="15" s="1"/>
  <c r="J27" i="15"/>
  <c r="K27" i="15" s="1"/>
  <c r="G27" i="15"/>
  <c r="J26" i="15"/>
  <c r="K26" i="15" s="1"/>
  <c r="G26" i="15"/>
  <c r="G25" i="15"/>
  <c r="J25" i="15" s="1"/>
  <c r="K25" i="15" s="1"/>
  <c r="K24" i="15"/>
  <c r="J24" i="15"/>
  <c r="G24" i="15"/>
  <c r="G23" i="15"/>
  <c r="G22" i="15"/>
  <c r="G21" i="15"/>
  <c r="G20" i="15"/>
  <c r="G19" i="15"/>
  <c r="O18" i="15"/>
  <c r="N18" i="15"/>
  <c r="M18" i="15"/>
  <c r="F18" i="15"/>
  <c r="C18" i="15"/>
  <c r="G17" i="15"/>
  <c r="G16" i="15"/>
  <c r="G15" i="15"/>
  <c r="G14" i="15"/>
  <c r="G13" i="15"/>
  <c r="G18" i="15" s="1"/>
  <c r="G12" i="15"/>
  <c r="G11" i="15"/>
  <c r="G45" i="15" l="1"/>
  <c r="J45" i="15" s="1"/>
  <c r="K45" i="15" s="1"/>
  <c r="G46" i="15"/>
  <c r="G47" i="15" s="1"/>
  <c r="J30" i="15"/>
  <c r="K30" i="15" s="1"/>
  <c r="D46" i="15"/>
  <c r="D47" i="15" s="1"/>
  <c r="J38" i="15"/>
  <c r="K38" i="15" s="1"/>
  <c r="F46" i="15"/>
  <c r="O46" i="15"/>
  <c r="O47" i="15" s="1"/>
  <c r="C46" i="15"/>
  <c r="C47" i="15" s="1"/>
  <c r="M46" i="15"/>
  <c r="M47" i="15" s="1"/>
  <c r="E46" i="15"/>
  <c r="E47" i="15" s="1"/>
  <c r="N46" i="15"/>
  <c r="N47" i="15" s="1"/>
  <c r="J43" i="15"/>
  <c r="K43" i="15" s="1"/>
  <c r="F47" i="15" l="1"/>
  <c r="J47" i="15" s="1"/>
  <c r="K47" i="15" s="1"/>
  <c r="J46" i="15"/>
  <c r="K46" i="15" s="1"/>
  <c r="M46" i="14" l="1"/>
  <c r="M47" i="14" s="1"/>
  <c r="D46" i="14"/>
  <c r="D47" i="14" s="1"/>
  <c r="C46" i="14"/>
  <c r="C47" i="14" s="1"/>
  <c r="O45" i="14"/>
  <c r="H45" i="14"/>
  <c r="F45" i="14"/>
  <c r="H44" i="14"/>
  <c r="J44" i="14" s="1"/>
  <c r="K44" i="14" s="1"/>
  <c r="O43" i="14"/>
  <c r="O46" i="14" s="1"/>
  <c r="O47" i="14" s="1"/>
  <c r="N43" i="14"/>
  <c r="N45" i="14" s="1"/>
  <c r="M43" i="14"/>
  <c r="M45" i="14" s="1"/>
  <c r="I43" i="14"/>
  <c r="I46" i="14" s="1"/>
  <c r="I47" i="14" s="1"/>
  <c r="H43" i="14"/>
  <c r="H46" i="14" s="1"/>
  <c r="H47" i="14" s="1"/>
  <c r="F43" i="14"/>
  <c r="F46" i="14" s="1"/>
  <c r="E43" i="14"/>
  <c r="E45" i="14" s="1"/>
  <c r="D43" i="14"/>
  <c r="D45" i="14" s="1"/>
  <c r="C43" i="14"/>
  <c r="C45" i="14" s="1"/>
  <c r="J42" i="14"/>
  <c r="K42" i="14" s="1"/>
  <c r="G42" i="14"/>
  <c r="G41" i="14"/>
  <c r="J41" i="14" s="1"/>
  <c r="K41" i="14" s="1"/>
  <c r="G40" i="14"/>
  <c r="J40" i="14" s="1"/>
  <c r="K40" i="14" s="1"/>
  <c r="G39" i="14"/>
  <c r="G43" i="14" s="1"/>
  <c r="J38" i="14"/>
  <c r="K38" i="14" s="1"/>
  <c r="G38" i="14"/>
  <c r="O37" i="14"/>
  <c r="N37" i="14"/>
  <c r="M37" i="14"/>
  <c r="I37" i="14"/>
  <c r="H37" i="14"/>
  <c r="F37" i="14"/>
  <c r="E37" i="14"/>
  <c r="D37" i="14"/>
  <c r="C37" i="14"/>
  <c r="G36" i="14"/>
  <c r="J36" i="14" s="1"/>
  <c r="K36" i="14" s="1"/>
  <c r="G35" i="14"/>
  <c r="J35" i="14" s="1"/>
  <c r="K35" i="14" s="1"/>
  <c r="G34" i="14"/>
  <c r="J34" i="14" s="1"/>
  <c r="K34" i="14" s="1"/>
  <c r="J33" i="14"/>
  <c r="K33" i="14" s="1"/>
  <c r="G33" i="14"/>
  <c r="G32" i="14"/>
  <c r="J32" i="14" s="1"/>
  <c r="K32" i="14" s="1"/>
  <c r="G31" i="14"/>
  <c r="J31" i="14" s="1"/>
  <c r="K31" i="14" s="1"/>
  <c r="G30" i="14"/>
  <c r="J30" i="14" s="1"/>
  <c r="K30" i="14" s="1"/>
  <c r="J29" i="14"/>
  <c r="K29" i="14" s="1"/>
  <c r="G29" i="14"/>
  <c r="G28" i="14"/>
  <c r="J28" i="14" s="1"/>
  <c r="K28" i="14" s="1"/>
  <c r="G27" i="14"/>
  <c r="G37" i="14" s="1"/>
  <c r="J37" i="14" s="1"/>
  <c r="K37" i="14" s="1"/>
  <c r="G26" i="14"/>
  <c r="J26" i="14" s="1"/>
  <c r="K26" i="14" s="1"/>
  <c r="J25" i="14"/>
  <c r="K25" i="14" s="1"/>
  <c r="G25" i="14"/>
  <c r="G24" i="14"/>
  <c r="J24" i="14" s="1"/>
  <c r="K24" i="14" s="1"/>
  <c r="G23" i="14"/>
  <c r="G22" i="14"/>
  <c r="G21" i="14"/>
  <c r="G20" i="14"/>
  <c r="G19" i="14"/>
  <c r="O18" i="14"/>
  <c r="N18" i="14"/>
  <c r="M18" i="14"/>
  <c r="I18" i="14"/>
  <c r="H18" i="14"/>
  <c r="G18" i="14"/>
  <c r="F18" i="14"/>
  <c r="G17" i="14"/>
  <c r="G16" i="14"/>
  <c r="G15" i="14"/>
  <c r="G14" i="14"/>
  <c r="G13" i="14"/>
  <c r="G12" i="14"/>
  <c r="G11" i="14"/>
  <c r="F47" i="14" l="1"/>
  <c r="G46" i="14"/>
  <c r="G47" i="14" s="1"/>
  <c r="G45" i="14"/>
  <c r="J45" i="14" s="1"/>
  <c r="K45" i="14" s="1"/>
  <c r="J39" i="14"/>
  <c r="K39" i="14" s="1"/>
  <c r="I45" i="14"/>
  <c r="E46" i="14"/>
  <c r="E47" i="14" s="1"/>
  <c r="N46" i="14"/>
  <c r="N47" i="14" s="1"/>
  <c r="J43" i="14"/>
  <c r="K43" i="14" s="1"/>
  <c r="J27" i="14"/>
  <c r="K27" i="14" s="1"/>
  <c r="J46" i="14" l="1"/>
  <c r="K46" i="14" s="1"/>
  <c r="J47" i="14"/>
  <c r="K47" i="14" s="1"/>
  <c r="I46" i="13" l="1"/>
  <c r="I47" i="13" s="1"/>
  <c r="O45" i="13"/>
  <c r="N45" i="13"/>
  <c r="I45" i="13"/>
  <c r="F45" i="13"/>
  <c r="E45" i="13"/>
  <c r="J44" i="13"/>
  <c r="K44" i="13" s="1"/>
  <c r="H44" i="13"/>
  <c r="O43" i="13"/>
  <c r="O46" i="13" s="1"/>
  <c r="O47" i="13" s="1"/>
  <c r="N43" i="13"/>
  <c r="N46" i="13" s="1"/>
  <c r="N47" i="13" s="1"/>
  <c r="M43" i="13"/>
  <c r="M45" i="13" s="1"/>
  <c r="I43" i="13"/>
  <c r="H43" i="13"/>
  <c r="H46" i="13" s="1"/>
  <c r="H47" i="13" s="1"/>
  <c r="F43" i="13"/>
  <c r="E43" i="13"/>
  <c r="E46" i="13" s="1"/>
  <c r="E47" i="13" s="1"/>
  <c r="D43" i="13"/>
  <c r="D45" i="13" s="1"/>
  <c r="C43" i="13"/>
  <c r="C45" i="13" s="1"/>
  <c r="G42" i="13"/>
  <c r="J42" i="13" s="1"/>
  <c r="K42" i="13" s="1"/>
  <c r="G41" i="13"/>
  <c r="J41" i="13" s="1"/>
  <c r="K41" i="13" s="1"/>
  <c r="G40" i="13"/>
  <c r="J40" i="13" s="1"/>
  <c r="K40" i="13" s="1"/>
  <c r="J39" i="13"/>
  <c r="K39" i="13" s="1"/>
  <c r="G39" i="13"/>
  <c r="G38" i="13"/>
  <c r="J38" i="13" s="1"/>
  <c r="K38" i="13" s="1"/>
  <c r="O37" i="13"/>
  <c r="N37" i="13"/>
  <c r="M37" i="13"/>
  <c r="I37" i="13"/>
  <c r="H37" i="13"/>
  <c r="F37" i="13"/>
  <c r="E37" i="13"/>
  <c r="D37" i="13"/>
  <c r="C37" i="13"/>
  <c r="C46" i="13" s="1"/>
  <c r="C47" i="13" s="1"/>
  <c r="G36" i="13"/>
  <c r="J36" i="13" s="1"/>
  <c r="K36" i="13" s="1"/>
  <c r="G35" i="13"/>
  <c r="J35" i="13" s="1"/>
  <c r="K35" i="13" s="1"/>
  <c r="J34" i="13"/>
  <c r="K34" i="13" s="1"/>
  <c r="G34" i="13"/>
  <c r="G33" i="13"/>
  <c r="J33" i="13" s="1"/>
  <c r="K33" i="13" s="1"/>
  <c r="G32" i="13"/>
  <c r="J32" i="13" s="1"/>
  <c r="K32" i="13" s="1"/>
  <c r="G31" i="13"/>
  <c r="J31" i="13" s="1"/>
  <c r="K31" i="13" s="1"/>
  <c r="J30" i="13"/>
  <c r="K30" i="13" s="1"/>
  <c r="G30" i="13"/>
  <c r="G29" i="13"/>
  <c r="J29" i="13" s="1"/>
  <c r="K29" i="13" s="1"/>
  <c r="G28" i="13"/>
  <c r="J28" i="13" s="1"/>
  <c r="K28" i="13" s="1"/>
  <c r="G27" i="13"/>
  <c r="J27" i="13" s="1"/>
  <c r="K27" i="13" s="1"/>
  <c r="J26" i="13"/>
  <c r="K26" i="13" s="1"/>
  <c r="G26" i="13"/>
  <c r="G25" i="13"/>
  <c r="J25" i="13" s="1"/>
  <c r="K25" i="13" s="1"/>
  <c r="G24" i="13"/>
  <c r="J24" i="13" s="1"/>
  <c r="K24" i="13" s="1"/>
  <c r="G23" i="13"/>
  <c r="G22" i="13"/>
  <c r="G21" i="13"/>
  <c r="G20" i="13"/>
  <c r="G19" i="13"/>
  <c r="O18" i="13"/>
  <c r="N18" i="13"/>
  <c r="M18" i="13"/>
  <c r="F18" i="13"/>
  <c r="G17" i="13"/>
  <c r="G16" i="13"/>
  <c r="G15" i="13"/>
  <c r="G18" i="13" s="1"/>
  <c r="G14" i="13"/>
  <c r="G13" i="13"/>
  <c r="G12" i="13"/>
  <c r="G11" i="13"/>
  <c r="J43" i="13" l="1"/>
  <c r="K43" i="13" s="1"/>
  <c r="G37" i="13"/>
  <c r="J37" i="13" s="1"/>
  <c r="K37" i="13" s="1"/>
  <c r="G43" i="13"/>
  <c r="H45" i="13"/>
  <c r="D46" i="13"/>
  <c r="D47" i="13" s="1"/>
  <c r="M46" i="13"/>
  <c r="M47" i="13" s="1"/>
  <c r="F46" i="13"/>
  <c r="J46" i="13" l="1"/>
  <c r="K46" i="13" s="1"/>
  <c r="F47" i="13"/>
  <c r="G46" i="13"/>
  <c r="G47" i="13" s="1"/>
  <c r="G45" i="13"/>
  <c r="J45" i="13" s="1"/>
  <c r="K45" i="13" s="1"/>
  <c r="J47" i="13" l="1"/>
  <c r="K47" i="13" s="1"/>
  <c r="C46" i="12" l="1"/>
  <c r="C47" i="12" s="1"/>
  <c r="H44" i="12"/>
  <c r="J44" i="12" s="1"/>
  <c r="K44" i="12" s="1"/>
  <c r="O43" i="12"/>
  <c r="O45" i="12" s="1"/>
  <c r="N43" i="12"/>
  <c r="N45" i="12" s="1"/>
  <c r="M43" i="12"/>
  <c r="M45" i="12" s="1"/>
  <c r="I43" i="12"/>
  <c r="I46" i="12" s="1"/>
  <c r="I47" i="12" s="1"/>
  <c r="H43" i="12"/>
  <c r="H46" i="12" s="1"/>
  <c r="H47" i="12" s="1"/>
  <c r="F43" i="12"/>
  <c r="F45" i="12" s="1"/>
  <c r="E43" i="12"/>
  <c r="E45" i="12" s="1"/>
  <c r="D43" i="12"/>
  <c r="D45" i="12" s="1"/>
  <c r="C43" i="12"/>
  <c r="C45" i="12" s="1"/>
  <c r="J42" i="12"/>
  <c r="K42" i="12" s="1"/>
  <c r="G42" i="12"/>
  <c r="J41" i="12"/>
  <c r="K41" i="12" s="1"/>
  <c r="G41" i="12"/>
  <c r="G40" i="12"/>
  <c r="J40" i="12" s="1"/>
  <c r="K40" i="12" s="1"/>
  <c r="G39" i="12"/>
  <c r="J39" i="12" s="1"/>
  <c r="K39" i="12" s="1"/>
  <c r="K38" i="12"/>
  <c r="J38" i="12"/>
  <c r="G38" i="12"/>
  <c r="O37" i="12"/>
  <c r="N37" i="12"/>
  <c r="M37" i="12"/>
  <c r="I37" i="12"/>
  <c r="H37" i="12"/>
  <c r="F37" i="12"/>
  <c r="E37" i="12"/>
  <c r="D37" i="12"/>
  <c r="C37" i="12"/>
  <c r="J36" i="12"/>
  <c r="K36" i="12" s="1"/>
  <c r="G36" i="12"/>
  <c r="G35" i="12"/>
  <c r="J35" i="12" s="1"/>
  <c r="K35" i="12" s="1"/>
  <c r="G34" i="12"/>
  <c r="J34" i="12" s="1"/>
  <c r="K34" i="12" s="1"/>
  <c r="J33" i="12"/>
  <c r="K33" i="12" s="1"/>
  <c r="G33" i="12"/>
  <c r="G32" i="12"/>
  <c r="J32" i="12" s="1"/>
  <c r="K32" i="12" s="1"/>
  <c r="G31" i="12"/>
  <c r="J31" i="12" s="1"/>
  <c r="K31" i="12" s="1"/>
  <c r="K30" i="12"/>
  <c r="J30" i="12"/>
  <c r="G30" i="12"/>
  <c r="J29" i="12"/>
  <c r="K29" i="12" s="1"/>
  <c r="G29" i="12"/>
  <c r="G28" i="12"/>
  <c r="J28" i="12" s="1"/>
  <c r="K28" i="12" s="1"/>
  <c r="G27" i="12"/>
  <c r="G37" i="12" s="1"/>
  <c r="J37" i="12" s="1"/>
  <c r="K37" i="12" s="1"/>
  <c r="G26" i="12"/>
  <c r="J26" i="12" s="1"/>
  <c r="K26" i="12" s="1"/>
  <c r="J25" i="12"/>
  <c r="K25" i="12" s="1"/>
  <c r="G25" i="12"/>
  <c r="G24" i="12"/>
  <c r="J24" i="12" s="1"/>
  <c r="K24" i="12" s="1"/>
  <c r="G23" i="12"/>
  <c r="G22" i="12"/>
  <c r="G21" i="12"/>
  <c r="G20" i="12"/>
  <c r="G19" i="12"/>
  <c r="O18" i="12"/>
  <c r="N18" i="12"/>
  <c r="M18" i="12"/>
  <c r="F18" i="12"/>
  <c r="G17" i="12"/>
  <c r="G16" i="12"/>
  <c r="G15" i="12"/>
  <c r="G14" i="12"/>
  <c r="G13" i="12"/>
  <c r="G18" i="12" s="1"/>
  <c r="G12" i="12"/>
  <c r="G11" i="12"/>
  <c r="G43" i="12" l="1"/>
  <c r="J43" i="12" s="1"/>
  <c r="K43" i="12" s="1"/>
  <c r="H45" i="12"/>
  <c r="D46" i="12"/>
  <c r="D47" i="12" s="1"/>
  <c r="M46" i="12"/>
  <c r="M47" i="12" s="1"/>
  <c r="I45" i="12"/>
  <c r="E46" i="12"/>
  <c r="E47" i="12" s="1"/>
  <c r="N46" i="12"/>
  <c r="N47" i="12" s="1"/>
  <c r="F46" i="12"/>
  <c r="O46" i="12"/>
  <c r="O47" i="12" s="1"/>
  <c r="J27" i="12"/>
  <c r="K27" i="12" s="1"/>
  <c r="G46" i="12" l="1"/>
  <c r="G47" i="12" s="1"/>
  <c r="G45" i="12"/>
  <c r="J45" i="12" s="1"/>
  <c r="K45" i="12" s="1"/>
  <c r="F47" i="12"/>
  <c r="J47" i="12" l="1"/>
  <c r="K47" i="12" s="1"/>
  <c r="J46" i="12"/>
  <c r="K46" i="12" s="1"/>
  <c r="I46" i="11" l="1"/>
  <c r="I47" i="11" s="1"/>
  <c r="O45" i="11"/>
  <c r="N45" i="11"/>
  <c r="F45" i="11"/>
  <c r="E45" i="11"/>
  <c r="H44" i="11"/>
  <c r="J44" i="11" s="1"/>
  <c r="K44" i="11" s="1"/>
  <c r="O43" i="11"/>
  <c r="O46" i="11" s="1"/>
  <c r="O47" i="11" s="1"/>
  <c r="N43" i="11"/>
  <c r="N46" i="11" s="1"/>
  <c r="N47" i="11" s="1"/>
  <c r="M43" i="11"/>
  <c r="M45" i="11" s="1"/>
  <c r="I43" i="11"/>
  <c r="I45" i="11" s="1"/>
  <c r="H43" i="11"/>
  <c r="H45" i="11" s="1"/>
  <c r="F43" i="11"/>
  <c r="F46" i="11" s="1"/>
  <c r="E43" i="11"/>
  <c r="E46" i="11" s="1"/>
  <c r="E47" i="11" s="1"/>
  <c r="D43" i="11"/>
  <c r="D45" i="11" s="1"/>
  <c r="C43" i="11"/>
  <c r="C45" i="11" s="1"/>
  <c r="K42" i="11"/>
  <c r="J42" i="11"/>
  <c r="G42" i="11"/>
  <c r="G41" i="11"/>
  <c r="J41" i="11" s="1"/>
  <c r="K41" i="11" s="1"/>
  <c r="G40" i="11"/>
  <c r="J40" i="11" s="1"/>
  <c r="K40" i="11" s="1"/>
  <c r="G39" i="11"/>
  <c r="J39" i="11" s="1"/>
  <c r="K39" i="11" s="1"/>
  <c r="G38" i="11"/>
  <c r="G43" i="11" s="1"/>
  <c r="O37" i="11"/>
  <c r="N37" i="11"/>
  <c r="M37" i="11"/>
  <c r="I37" i="11"/>
  <c r="H37" i="11"/>
  <c r="H46" i="11" s="1"/>
  <c r="H47" i="11" s="1"/>
  <c r="F37" i="11"/>
  <c r="E37" i="11"/>
  <c r="D37" i="11"/>
  <c r="C37" i="11"/>
  <c r="G36" i="11"/>
  <c r="J36" i="11" s="1"/>
  <c r="K36" i="11" s="1"/>
  <c r="G35" i="11"/>
  <c r="J35" i="11" s="1"/>
  <c r="K35" i="11" s="1"/>
  <c r="G34" i="11"/>
  <c r="J34" i="11" s="1"/>
  <c r="K34" i="11" s="1"/>
  <c r="G33" i="11"/>
  <c r="J33" i="11" s="1"/>
  <c r="K33" i="11" s="1"/>
  <c r="J32" i="11"/>
  <c r="K32" i="11" s="1"/>
  <c r="G32" i="11"/>
  <c r="G31" i="11"/>
  <c r="J31" i="11" s="1"/>
  <c r="K31" i="11" s="1"/>
  <c r="G30" i="11"/>
  <c r="J30" i="11" s="1"/>
  <c r="K30" i="11" s="1"/>
  <c r="K29" i="11"/>
  <c r="J29" i="11"/>
  <c r="G29" i="11"/>
  <c r="G28" i="11"/>
  <c r="J28" i="11" s="1"/>
  <c r="K28" i="11" s="1"/>
  <c r="G27" i="11"/>
  <c r="J27" i="11" s="1"/>
  <c r="K27" i="11" s="1"/>
  <c r="G26" i="11"/>
  <c r="J26" i="11" s="1"/>
  <c r="K26" i="11" s="1"/>
  <c r="G25" i="11"/>
  <c r="J25" i="11" s="1"/>
  <c r="K25" i="11" s="1"/>
  <c r="J24" i="11"/>
  <c r="K24" i="11" s="1"/>
  <c r="G24" i="11"/>
  <c r="G23" i="11"/>
  <c r="G22" i="11"/>
  <c r="G21" i="11"/>
  <c r="G20" i="11"/>
  <c r="G19" i="11"/>
  <c r="M18" i="11"/>
  <c r="G18" i="11"/>
  <c r="F18" i="11"/>
  <c r="G17" i="11"/>
  <c r="G16" i="11"/>
  <c r="G15" i="11"/>
  <c r="G14" i="11"/>
  <c r="G13" i="11"/>
  <c r="J37" i="11" l="1"/>
  <c r="K37" i="11" s="1"/>
  <c r="J46" i="11"/>
  <c r="K46" i="11" s="1"/>
  <c r="F47" i="11"/>
  <c r="G46" i="11"/>
  <c r="G47" i="11" s="1"/>
  <c r="J43" i="11"/>
  <c r="K43" i="11" s="1"/>
  <c r="G45" i="11"/>
  <c r="J45" i="11" s="1"/>
  <c r="K45" i="11" s="1"/>
  <c r="C46" i="11"/>
  <c r="C47" i="11" s="1"/>
  <c r="J38" i="11"/>
  <c r="K38" i="11" s="1"/>
  <c r="D46" i="11"/>
  <c r="D47" i="11" s="1"/>
  <c r="M46" i="11"/>
  <c r="M47" i="11" s="1"/>
  <c r="G37" i="11"/>
  <c r="J47" i="11" l="1"/>
  <c r="K47" i="11" s="1"/>
  <c r="E46" i="10" l="1"/>
  <c r="E47" i="10" s="1"/>
  <c r="N45" i="10"/>
  <c r="E45" i="10"/>
  <c r="H44" i="10"/>
  <c r="O43" i="10"/>
  <c r="O45" i="10" s="1"/>
  <c r="N43" i="10"/>
  <c r="M43" i="10"/>
  <c r="M45" i="10" s="1"/>
  <c r="I43" i="10"/>
  <c r="I46" i="10" s="1"/>
  <c r="I47" i="10" s="1"/>
  <c r="H43" i="10"/>
  <c r="H46" i="10" s="1"/>
  <c r="H47" i="10" s="1"/>
  <c r="F43" i="10"/>
  <c r="F45" i="10" s="1"/>
  <c r="E43" i="10"/>
  <c r="D43" i="10"/>
  <c r="D45" i="10" s="1"/>
  <c r="C43" i="10"/>
  <c r="C45" i="10" s="1"/>
  <c r="K42" i="10"/>
  <c r="J42" i="10"/>
  <c r="G42" i="10"/>
  <c r="J41" i="10"/>
  <c r="K41" i="10" s="1"/>
  <c r="G41" i="10"/>
  <c r="J40" i="10"/>
  <c r="G40" i="10"/>
  <c r="K39" i="10"/>
  <c r="J39" i="10"/>
  <c r="G39" i="10"/>
  <c r="G43" i="10" s="1"/>
  <c r="J38" i="10"/>
  <c r="K38" i="10" s="1"/>
  <c r="G38" i="10"/>
  <c r="O37" i="10"/>
  <c r="N37" i="10"/>
  <c r="N46" i="10" s="1"/>
  <c r="N47" i="10" s="1"/>
  <c r="M37" i="10"/>
  <c r="F37" i="10"/>
  <c r="E37" i="10"/>
  <c r="D37" i="10"/>
  <c r="C37" i="10"/>
  <c r="K36" i="10"/>
  <c r="J36" i="10"/>
  <c r="G36" i="10"/>
  <c r="J35" i="10"/>
  <c r="K35" i="10" s="1"/>
  <c r="G35" i="10"/>
  <c r="J34" i="10"/>
  <c r="G34" i="10"/>
  <c r="K33" i="10"/>
  <c r="J33" i="10"/>
  <c r="G33" i="10"/>
  <c r="J32" i="10"/>
  <c r="K32" i="10" s="1"/>
  <c r="G32" i="10"/>
  <c r="G31" i="10"/>
  <c r="J31" i="10" s="1"/>
  <c r="K31" i="10" s="1"/>
  <c r="K30" i="10"/>
  <c r="J30" i="10"/>
  <c r="G30" i="10"/>
  <c r="J29" i="10"/>
  <c r="G29" i="10"/>
  <c r="G28" i="10"/>
  <c r="J28" i="10" s="1"/>
  <c r="K28" i="10" s="1"/>
  <c r="K27" i="10"/>
  <c r="J27" i="10"/>
  <c r="G27" i="10"/>
  <c r="G37" i="10" s="1"/>
  <c r="G26" i="10"/>
  <c r="J26" i="10" s="1"/>
  <c r="K26" i="10" s="1"/>
  <c r="G25" i="10"/>
  <c r="J25" i="10" s="1"/>
  <c r="K24" i="10"/>
  <c r="J24" i="10"/>
  <c r="G24" i="10"/>
  <c r="G23" i="10"/>
  <c r="G22" i="10"/>
  <c r="G21" i="10"/>
  <c r="G20" i="10"/>
  <c r="G19" i="10"/>
  <c r="O18" i="10"/>
  <c r="N18" i="10"/>
  <c r="M18" i="10"/>
  <c r="F18" i="10"/>
  <c r="C18" i="10"/>
  <c r="G17" i="10"/>
  <c r="G16" i="10"/>
  <c r="G15" i="10"/>
  <c r="G18" i="10" s="1"/>
  <c r="G14" i="10"/>
  <c r="G13" i="10"/>
  <c r="G12" i="10"/>
  <c r="G11" i="10"/>
  <c r="J43" i="10" l="1"/>
  <c r="K43" i="10" s="1"/>
  <c r="G46" i="10"/>
  <c r="G47" i="10" s="1"/>
  <c r="G45" i="10"/>
  <c r="J37" i="10"/>
  <c r="K37" i="10" s="1"/>
  <c r="C46" i="10"/>
  <c r="C47" i="10" s="1"/>
  <c r="H45" i="10"/>
  <c r="J45" i="10" s="1"/>
  <c r="K45" i="10" s="1"/>
  <c r="D46" i="10"/>
  <c r="D47" i="10" s="1"/>
  <c r="M46" i="10"/>
  <c r="M47" i="10" s="1"/>
  <c r="I45" i="10"/>
  <c r="F46" i="10"/>
  <c r="O46" i="10"/>
  <c r="O47" i="10" s="1"/>
  <c r="F47" i="10" l="1"/>
  <c r="J47" i="10" s="1"/>
  <c r="K47" i="10" s="1"/>
  <c r="J46" i="10"/>
  <c r="K46" i="10" s="1"/>
  <c r="I47" i="9" l="1"/>
  <c r="I46" i="9"/>
  <c r="C46" i="9"/>
  <c r="C47" i="9" s="1"/>
  <c r="O45" i="9"/>
  <c r="I45" i="9"/>
  <c r="F45" i="9"/>
  <c r="J44" i="9"/>
  <c r="K44" i="9" s="1"/>
  <c r="H44" i="9"/>
  <c r="O43" i="9"/>
  <c r="O46" i="9" s="1"/>
  <c r="O47" i="9" s="1"/>
  <c r="N43" i="9"/>
  <c r="N45" i="9" s="1"/>
  <c r="M43" i="9"/>
  <c r="M45" i="9" s="1"/>
  <c r="I43" i="9"/>
  <c r="H43" i="9"/>
  <c r="H46" i="9" s="1"/>
  <c r="H47" i="9" s="1"/>
  <c r="F43" i="9"/>
  <c r="F46" i="9" s="1"/>
  <c r="E43" i="9"/>
  <c r="E45" i="9" s="1"/>
  <c r="D43" i="9"/>
  <c r="D45" i="9" s="1"/>
  <c r="C43" i="9"/>
  <c r="C45" i="9" s="1"/>
  <c r="G42" i="9"/>
  <c r="J42" i="9" s="1"/>
  <c r="K42" i="9" s="1"/>
  <c r="G41" i="9"/>
  <c r="J41" i="9" s="1"/>
  <c r="K41" i="9" s="1"/>
  <c r="G40" i="9"/>
  <c r="J40" i="9" s="1"/>
  <c r="K40" i="9" s="1"/>
  <c r="J39" i="9"/>
  <c r="K39" i="9" s="1"/>
  <c r="G39" i="9"/>
  <c r="G38" i="9"/>
  <c r="J38" i="9" s="1"/>
  <c r="K38" i="9" s="1"/>
  <c r="O37" i="9"/>
  <c r="N37" i="9"/>
  <c r="M37" i="9"/>
  <c r="F37" i="9"/>
  <c r="E37" i="9"/>
  <c r="D37" i="9"/>
  <c r="C37" i="9"/>
  <c r="J36" i="9"/>
  <c r="K36" i="9" s="1"/>
  <c r="G36" i="9"/>
  <c r="G35" i="9"/>
  <c r="J35" i="9" s="1"/>
  <c r="K35" i="9" s="1"/>
  <c r="G34" i="9"/>
  <c r="J34" i="9" s="1"/>
  <c r="K34" i="9" s="1"/>
  <c r="G33" i="9"/>
  <c r="J33" i="9" s="1"/>
  <c r="K33" i="9" s="1"/>
  <c r="J32" i="9"/>
  <c r="K32" i="9" s="1"/>
  <c r="G32" i="9"/>
  <c r="G31" i="9"/>
  <c r="J31" i="9" s="1"/>
  <c r="K31" i="9" s="1"/>
  <c r="G30" i="9"/>
  <c r="J30" i="9" s="1"/>
  <c r="K30" i="9" s="1"/>
  <c r="G29" i="9"/>
  <c r="J29" i="9" s="1"/>
  <c r="K29" i="9" s="1"/>
  <c r="J28" i="9"/>
  <c r="K28" i="9" s="1"/>
  <c r="G28" i="9"/>
  <c r="G27" i="9"/>
  <c r="J27" i="9" s="1"/>
  <c r="K27" i="9" s="1"/>
  <c r="G26" i="9"/>
  <c r="J26" i="9" s="1"/>
  <c r="K26" i="9" s="1"/>
  <c r="G25" i="9"/>
  <c r="J25" i="9" s="1"/>
  <c r="K25" i="9" s="1"/>
  <c r="J24" i="9"/>
  <c r="K24" i="9" s="1"/>
  <c r="G24" i="9"/>
  <c r="G23" i="9"/>
  <c r="G22" i="9"/>
  <c r="G21" i="9"/>
  <c r="G20" i="9"/>
  <c r="G19" i="9"/>
  <c r="O18" i="9"/>
  <c r="N18" i="9"/>
  <c r="M18" i="9"/>
  <c r="F18" i="9"/>
  <c r="G17" i="9"/>
  <c r="G16" i="9"/>
  <c r="G15" i="9"/>
  <c r="G14" i="9"/>
  <c r="G13" i="9"/>
  <c r="G18" i="9" s="1"/>
  <c r="G12" i="9"/>
  <c r="G11" i="9"/>
  <c r="F47" i="9" l="1"/>
  <c r="G37" i="9"/>
  <c r="J37" i="9" s="1"/>
  <c r="K37" i="9" s="1"/>
  <c r="G43" i="9"/>
  <c r="H45" i="9"/>
  <c r="D46" i="9"/>
  <c r="D47" i="9" s="1"/>
  <c r="M46" i="9"/>
  <c r="M47" i="9" s="1"/>
  <c r="E46" i="9"/>
  <c r="E47" i="9" s="1"/>
  <c r="N46" i="9"/>
  <c r="N47" i="9" s="1"/>
  <c r="G46" i="9" l="1"/>
  <c r="G45" i="9"/>
  <c r="J45" i="9" s="1"/>
  <c r="K45" i="9" s="1"/>
  <c r="J43" i="9"/>
  <c r="K43" i="9" s="1"/>
  <c r="G47" i="9" l="1"/>
  <c r="J47" i="9" s="1"/>
  <c r="K47" i="9" s="1"/>
  <c r="J46" i="9"/>
  <c r="K46" i="9" s="1"/>
  <c r="N46" i="8" l="1"/>
  <c r="N47" i="8" s="1"/>
  <c r="E46" i="8"/>
  <c r="E47" i="8" s="1"/>
  <c r="I45" i="8"/>
  <c r="J44" i="8"/>
  <c r="K44" i="8" s="1"/>
  <c r="H44" i="8"/>
  <c r="O43" i="8"/>
  <c r="O45" i="8" s="1"/>
  <c r="N43" i="8"/>
  <c r="N45" i="8" s="1"/>
  <c r="M43" i="8"/>
  <c r="M45" i="8" s="1"/>
  <c r="I43" i="8"/>
  <c r="I46" i="8" s="1"/>
  <c r="I47" i="8" s="1"/>
  <c r="H43" i="8"/>
  <c r="H46" i="8" s="1"/>
  <c r="H47" i="8" s="1"/>
  <c r="F43" i="8"/>
  <c r="F45" i="8" s="1"/>
  <c r="E43" i="8"/>
  <c r="E45" i="8" s="1"/>
  <c r="D43" i="8"/>
  <c r="D45" i="8" s="1"/>
  <c r="C43" i="8"/>
  <c r="C45" i="8" s="1"/>
  <c r="G42" i="8"/>
  <c r="J42" i="8" s="1"/>
  <c r="K42" i="8" s="1"/>
  <c r="J41" i="8"/>
  <c r="K41" i="8" s="1"/>
  <c r="G41" i="8"/>
  <c r="G40" i="8"/>
  <c r="J40" i="8" s="1"/>
  <c r="K40" i="8" s="1"/>
  <c r="J39" i="8"/>
  <c r="K39" i="8" s="1"/>
  <c r="G39" i="8"/>
  <c r="G43" i="8" s="1"/>
  <c r="K38" i="8"/>
  <c r="J38" i="8"/>
  <c r="G38" i="8"/>
  <c r="O37" i="8"/>
  <c r="N37" i="8"/>
  <c r="M37" i="8"/>
  <c r="I37" i="8"/>
  <c r="H37" i="8"/>
  <c r="F37" i="8"/>
  <c r="E37" i="8"/>
  <c r="D37" i="8"/>
  <c r="C37" i="8"/>
  <c r="C46" i="8" s="1"/>
  <c r="C47" i="8" s="1"/>
  <c r="J36" i="8"/>
  <c r="K36" i="8" s="1"/>
  <c r="G36" i="8"/>
  <c r="G35" i="8"/>
  <c r="J35" i="8" s="1"/>
  <c r="K35" i="8" s="1"/>
  <c r="J34" i="8"/>
  <c r="K34" i="8" s="1"/>
  <c r="G34" i="8"/>
  <c r="K33" i="8"/>
  <c r="J33" i="8"/>
  <c r="G33" i="8"/>
  <c r="J32" i="8"/>
  <c r="K32" i="8" s="1"/>
  <c r="G32" i="8"/>
  <c r="G31" i="8"/>
  <c r="J31" i="8" s="1"/>
  <c r="K31" i="8" s="1"/>
  <c r="G30" i="8"/>
  <c r="J30" i="8" s="1"/>
  <c r="K30" i="8" s="1"/>
  <c r="G29" i="8"/>
  <c r="J29" i="8" s="1"/>
  <c r="K29" i="8" s="1"/>
  <c r="J28" i="8"/>
  <c r="K28" i="8" s="1"/>
  <c r="G28" i="8"/>
  <c r="J27" i="8"/>
  <c r="K27" i="8" s="1"/>
  <c r="G27" i="8"/>
  <c r="G37" i="8" s="1"/>
  <c r="J37" i="8" s="1"/>
  <c r="K37" i="8" s="1"/>
  <c r="J26" i="8"/>
  <c r="K26" i="8" s="1"/>
  <c r="G26" i="8"/>
  <c r="G25" i="8"/>
  <c r="J25" i="8" s="1"/>
  <c r="K25" i="8" s="1"/>
  <c r="G24" i="8"/>
  <c r="J24" i="8" s="1"/>
  <c r="K24" i="8" s="1"/>
  <c r="G23" i="8"/>
  <c r="G22" i="8"/>
  <c r="G21" i="8"/>
  <c r="G20" i="8"/>
  <c r="G19" i="8"/>
  <c r="O18" i="8"/>
  <c r="N18" i="8"/>
  <c r="M18" i="8"/>
  <c r="G18" i="8"/>
  <c r="G17" i="8"/>
  <c r="G16" i="8"/>
  <c r="G15" i="8"/>
  <c r="G14" i="8"/>
  <c r="G13" i="8"/>
  <c r="G12" i="8"/>
  <c r="G11" i="8"/>
  <c r="J45" i="8" l="1"/>
  <c r="K45" i="8" s="1"/>
  <c r="G46" i="8"/>
  <c r="G47" i="8" s="1"/>
  <c r="G45" i="8"/>
  <c r="H45" i="8"/>
  <c r="D46" i="8"/>
  <c r="D47" i="8" s="1"/>
  <c r="M46" i="8"/>
  <c r="M47" i="8" s="1"/>
  <c r="F46" i="8"/>
  <c r="O46" i="8"/>
  <c r="O47" i="8" s="1"/>
  <c r="J43" i="8"/>
  <c r="K43" i="8" s="1"/>
  <c r="F47" i="8" l="1"/>
  <c r="J47" i="8" s="1"/>
  <c r="K47" i="8" s="1"/>
  <c r="J46" i="8"/>
  <c r="K46" i="8" s="1"/>
  <c r="G11" i="7" l="1"/>
  <c r="G12" i="7"/>
  <c r="G13" i="7"/>
  <c r="G14" i="7"/>
  <c r="G15" i="7"/>
  <c r="G18" i="7" s="1"/>
  <c r="G16" i="7"/>
  <c r="G17" i="7"/>
  <c r="C18" i="7"/>
  <c r="F18" i="7"/>
  <c r="M18" i="7"/>
  <c r="N18" i="7"/>
  <c r="O18" i="7"/>
  <c r="G19" i="7"/>
  <c r="G20" i="7"/>
  <c r="G21" i="7"/>
  <c r="G22" i="7"/>
  <c r="G23" i="7"/>
  <c r="D24" i="7"/>
  <c r="E24" i="7"/>
  <c r="G24" i="7"/>
  <c r="J24" i="7"/>
  <c r="K24" i="7"/>
  <c r="G25" i="7"/>
  <c r="J25" i="7" s="1"/>
  <c r="K25" i="7" s="1"/>
  <c r="G26" i="7"/>
  <c r="J26" i="7"/>
  <c r="K26" i="7" s="1"/>
  <c r="G27" i="7"/>
  <c r="J27" i="7"/>
  <c r="K27" i="7"/>
  <c r="G28" i="7"/>
  <c r="J28" i="7" s="1"/>
  <c r="K28" i="7" s="1"/>
  <c r="G29" i="7"/>
  <c r="J29" i="7" s="1"/>
  <c r="K29" i="7" s="1"/>
  <c r="G30" i="7"/>
  <c r="J30" i="7"/>
  <c r="K30" i="7" s="1"/>
  <c r="G31" i="7"/>
  <c r="J31" i="7" s="1"/>
  <c r="K31" i="7" s="1"/>
  <c r="G32" i="7"/>
  <c r="J32" i="7"/>
  <c r="K32" i="7"/>
  <c r="G33" i="7"/>
  <c r="J33" i="7" s="1"/>
  <c r="K33" i="7" s="1"/>
  <c r="G34" i="7"/>
  <c r="J34" i="7" s="1"/>
  <c r="K34" i="7" s="1"/>
  <c r="G35" i="7"/>
  <c r="J35" i="7"/>
  <c r="K35" i="7"/>
  <c r="G36" i="7"/>
  <c r="J36" i="7" s="1"/>
  <c r="K36" i="7" s="1"/>
  <c r="C37" i="7"/>
  <c r="D37" i="7"/>
  <c r="E37" i="7"/>
  <c r="F37" i="7"/>
  <c r="F46" i="7" s="1"/>
  <c r="G37" i="7"/>
  <c r="H37" i="7"/>
  <c r="I37" i="7"/>
  <c r="M37" i="7"/>
  <c r="N37" i="7"/>
  <c r="O37" i="7"/>
  <c r="O46" i="7" s="1"/>
  <c r="O47" i="7" s="1"/>
  <c r="G38" i="7"/>
  <c r="J38" i="7" s="1"/>
  <c r="K38" i="7" s="1"/>
  <c r="G39" i="7"/>
  <c r="J39" i="7" s="1"/>
  <c r="K39" i="7" s="1"/>
  <c r="G40" i="7"/>
  <c r="J40" i="7"/>
  <c r="K40" i="7"/>
  <c r="G41" i="7"/>
  <c r="J41" i="7" s="1"/>
  <c r="K41" i="7" s="1"/>
  <c r="G42" i="7"/>
  <c r="J42" i="7" s="1"/>
  <c r="K42" i="7" s="1"/>
  <c r="C43" i="7"/>
  <c r="C45" i="7" s="1"/>
  <c r="D43" i="7"/>
  <c r="D45" i="7" s="1"/>
  <c r="E43" i="7"/>
  <c r="F43" i="7"/>
  <c r="H43" i="7"/>
  <c r="I43" i="7"/>
  <c r="M43" i="7"/>
  <c r="M45" i="7" s="1"/>
  <c r="N43" i="7"/>
  <c r="O43" i="7"/>
  <c r="O45" i="7" s="1"/>
  <c r="E45" i="7"/>
  <c r="H45" i="7"/>
  <c r="I45" i="7"/>
  <c r="N45" i="7"/>
  <c r="D46" i="7"/>
  <c r="D47" i="7" s="1"/>
  <c r="E46" i="7"/>
  <c r="H46" i="7"/>
  <c r="I46" i="7"/>
  <c r="M46" i="7"/>
  <c r="M47" i="7" s="1"/>
  <c r="N46" i="7"/>
  <c r="E47" i="7"/>
  <c r="H47" i="7"/>
  <c r="I47" i="7"/>
  <c r="N47" i="7"/>
  <c r="F47" i="7" l="1"/>
  <c r="F45" i="7"/>
  <c r="C46" i="7"/>
  <c r="C47" i="7" s="1"/>
  <c r="G43" i="7"/>
  <c r="J37" i="7"/>
  <c r="K37" i="7" s="1"/>
  <c r="G46" i="7" l="1"/>
  <c r="G45" i="7"/>
  <c r="J45" i="7"/>
  <c r="K45" i="7" s="1"/>
  <c r="J43" i="7"/>
  <c r="K43" i="7" s="1"/>
  <c r="G47" i="7" l="1"/>
  <c r="J47" i="7" s="1"/>
  <c r="K47" i="7" s="1"/>
  <c r="J46" i="7"/>
  <c r="K46" i="7" s="1"/>
  <c r="C31" i="6" l="1"/>
  <c r="C25" i="6"/>
  <c r="E25" i="6" s="1"/>
  <c r="C24" i="5"/>
  <c r="C18" i="5"/>
  <c r="H330" i="2" l="1"/>
  <c r="G247" i="3" l="1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14" i="3"/>
  <c r="G113" i="3"/>
  <c r="G112" i="3"/>
  <c r="G111" i="3"/>
  <c r="G110" i="3"/>
  <c r="G109" i="3"/>
  <c r="G108" i="3"/>
  <c r="G102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54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21" i="3"/>
  <c r="G18" i="3"/>
  <c r="G17" i="3"/>
  <c r="G16" i="3"/>
  <c r="G15" i="3"/>
  <c r="G14" i="3"/>
  <c r="G13" i="3"/>
  <c r="G12" i="3"/>
  <c r="G11" i="3"/>
  <c r="G10" i="3"/>
  <c r="G9" i="3"/>
  <c r="H326" i="2"/>
  <c r="H324" i="2"/>
  <c r="H323" i="2"/>
  <c r="H308" i="2"/>
  <c r="H302" i="2"/>
  <c r="H301" i="2"/>
  <c r="H298" i="2"/>
  <c r="H292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29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69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38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2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13" i="2"/>
  <c r="H11" i="2"/>
  <c r="H10" i="2"/>
  <c r="H9" i="2"/>
  <c r="F114" i="3" l="1"/>
  <c r="D114" i="3"/>
  <c r="E114" i="3"/>
  <c r="E14" i="4" l="1"/>
  <c r="G72" i="2" l="1"/>
  <c r="F72" i="2"/>
  <c r="E72" i="2"/>
  <c r="F247" i="3" l="1"/>
  <c r="F179" i="3"/>
  <c r="F138" i="3"/>
  <c r="F102" i="3"/>
  <c r="F54" i="3"/>
  <c r="F22" i="3"/>
  <c r="F253" i="3" l="1"/>
  <c r="G302" i="2"/>
  <c r="F302" i="2"/>
  <c r="E302" i="2"/>
  <c r="H239" i="2" l="1"/>
  <c r="G169" i="2" l="1"/>
  <c r="F169" i="2"/>
  <c r="E169" i="2"/>
  <c r="G105" i="2" l="1"/>
  <c r="F105" i="2"/>
  <c r="E105" i="2"/>
  <c r="G13" i="2" l="1"/>
  <c r="F13" i="2"/>
  <c r="E13" i="2"/>
  <c r="E18" i="4" l="1"/>
  <c r="D18" i="4"/>
  <c r="C18" i="4"/>
  <c r="F17" i="4"/>
  <c r="F16" i="4"/>
  <c r="D14" i="4"/>
  <c r="C14" i="4"/>
  <c r="F13" i="4"/>
  <c r="F12" i="4"/>
  <c r="F11" i="4"/>
  <c r="F10" i="4"/>
  <c r="F18" i="4" l="1"/>
  <c r="F14" i="4"/>
  <c r="G226" i="3" l="1"/>
  <c r="G225" i="3"/>
  <c r="G31" i="3" l="1"/>
  <c r="G330" i="2" l="1"/>
  <c r="H328" i="2"/>
  <c r="H327" i="2"/>
  <c r="H325" i="2"/>
  <c r="G292" i="2"/>
  <c r="H238" i="2"/>
  <c r="G229" i="2"/>
  <c r="H227" i="2"/>
  <c r="H167" i="2"/>
  <c r="H166" i="2"/>
  <c r="G138" i="2"/>
  <c r="H113" i="2"/>
  <c r="H112" i="2"/>
  <c r="H111" i="2"/>
  <c r="H12" i="2" l="1"/>
  <c r="G308" i="2" l="1"/>
  <c r="H20" i="2" l="1"/>
  <c r="F330" i="2"/>
  <c r="F292" i="2"/>
  <c r="F229" i="2"/>
  <c r="F138" i="2"/>
  <c r="F308" i="2" l="1"/>
  <c r="D21" i="3" l="1"/>
  <c r="E20" i="3"/>
  <c r="G20" i="3" s="1"/>
  <c r="D20" i="3"/>
  <c r="E19" i="3"/>
  <c r="G19" i="3" s="1"/>
  <c r="D19" i="3"/>
  <c r="D11" i="3"/>
  <c r="E247" i="3" l="1"/>
  <c r="D247" i="3"/>
  <c r="E179" i="3"/>
  <c r="D179" i="3"/>
  <c r="E138" i="3"/>
  <c r="D138" i="3"/>
  <c r="E102" i="3"/>
  <c r="D102" i="3"/>
  <c r="E54" i="3"/>
  <c r="D54" i="3"/>
  <c r="D22" i="3" l="1"/>
  <c r="D253" i="3" s="1"/>
  <c r="E22" i="3" l="1"/>
  <c r="E253" i="3" l="1"/>
  <c r="G253" i="3" s="1"/>
  <c r="G22" i="3"/>
  <c r="E138" i="2"/>
  <c r="E330" i="2" l="1"/>
  <c r="E292" i="2"/>
  <c r="E229" i="2"/>
  <c r="E308" i="2" l="1"/>
</calcChain>
</file>

<file path=xl/comments1.xml><?xml version="1.0" encoding="utf-8"?>
<comments xmlns="http://schemas.openxmlformats.org/spreadsheetml/2006/main">
  <authors>
    <author>Kamila Rausová</author>
  </authors>
  <commentList>
    <comment ref="E24" authorId="0" shapeId="0">
      <text>
        <r>
          <rPr>
            <b/>
            <sz val="9"/>
            <color indexed="81"/>
            <rFont val="Tahoma"/>
            <charset val="1"/>
          </rPr>
          <t>Ing. Markéta Sýkorová:</t>
        </r>
        <r>
          <rPr>
            <sz val="9"/>
            <color indexed="81"/>
            <rFont val="Tahoma"/>
            <charset val="1"/>
          </rPr>
          <t xml:space="preserve">
24.163 (Město Břeclav)
450 ÚP 4-6/2019
</t>
        </r>
      </text>
    </comment>
  </commentList>
</comments>
</file>

<file path=xl/comments2.xml><?xml version="1.0" encoding="utf-8"?>
<comments xmlns="http://schemas.openxmlformats.org/spreadsheetml/2006/main">
  <authors>
    <author>Sýkorová Markéta Ing.</author>
  </authors>
  <commentList>
    <comment ref="C7" authorId="0" shapeId="0">
      <text>
        <r>
          <rPr>
            <b/>
            <sz val="8"/>
            <color indexed="81"/>
            <rFont val="Tahoma"/>
            <charset val="1"/>
          </rPr>
          <t>Sýkorová Markéta Ing.: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<sst xmlns="http://schemas.openxmlformats.org/spreadsheetml/2006/main" count="3061" uniqueCount="660">
  <si>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</si>
  <si>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</si>
  <si>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</si>
  <si>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</si>
  <si>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</si>
  <si>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</si>
  <si>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</si>
  <si>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</si>
  <si>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</si>
  <si>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</si>
  <si>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</si>
  <si>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</si>
  <si>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</si>
  <si>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</si>
  <si>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</si>
  <si>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</si>
  <si>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</si>
  <si>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</si>
  <si>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</si>
  <si>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</si>
  <si>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</si>
  <si>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</si>
  <si>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</si>
  <si>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</si>
  <si>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</si>
  <si>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</si>
  <si>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</si>
  <si>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</si>
  <si>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</si>
  <si>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</si>
  <si>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</si>
  <si>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</si>
  <si>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</si>
  <si>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</si>
  <si>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</si>
  <si>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</si>
  <si>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</si>
  <si>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</si>
  <si>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</si>
  <si>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</si>
  <si>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</si>
  <si>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</si>
  <si>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</si>
  <si>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</si>
  <si>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</si>
  <si>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</si>
  <si>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</si>
  <si>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</si>
  <si>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</si>
  <si>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</si>
  <si>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</si>
  <si>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</si>
  <si>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</si>
  <si>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</si>
  <si>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</si>
  <si>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</si>
  <si>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</si>
  <si>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</si>
  <si>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</si>
  <si>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</si>
  <si>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</si>
  <si>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</si>
  <si>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</si>
  <si>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</si>
  <si>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</si>
  <si>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</si>
  <si>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</si>
  <si>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</si>
  <si>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</si>
  <si>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</si>
  <si>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</si>
  <si>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</si>
  <si>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</si>
  <si>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</si>
  <si>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</si>
  <si>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</si>
  <si>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</si>
  <si>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</si>
  <si>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</si>
  <si>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</si>
  <si>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</si>
  <si>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</si>
  <si>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</si>
  <si>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</si>
  <si>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</si>
  <si>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</si>
  <si>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</si>
  <si>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</si>
  <si>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</si>
  <si>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</si>
  <si>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</si>
  <si>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</si>
  <si>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</si>
  <si>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Neinv. přij. transf. od mezinár. institucí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</si>
  <si>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</si>
  <si>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</si>
  <si>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</si>
  <si>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</si>
  <si>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</si>
  <si>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</si>
  <si>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</si>
  <si>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</si>
  <si>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</si>
  <si>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</si>
  <si>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</si>
  <si>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</si>
  <si>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</si>
  <si>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</si>
  <si>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</si>
  <si>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</si>
  <si>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</si>
  <si>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</si>
  <si>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</si>
  <si>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</si>
  <si>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</si>
  <si>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</si>
  <si>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</si>
  <si>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</si>
  <si>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</si>
  <si>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</si>
  <si>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</si>
  <si>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</si>
  <si>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</si>
  <si>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</si>
  <si>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</si>
  <si>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</si>
  <si>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</si>
  <si>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</si>
  <si>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</si>
  <si>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</si>
  <si>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</si>
  <si>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</si>
  <si>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</si>
  <si>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</si>
  <si>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</si>
  <si>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</si>
  <si>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</si>
  <si>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</si>
  <si>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</si>
  <si>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</si>
  <si>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</si>
  <si>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</si>
  <si>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</si>
  <si>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</si>
  <si>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</si>
  <si>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</si>
  <si>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</si>
  <si>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</si>
  <si>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</si>
  <si>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</si>
  <si>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</si>
  <si>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</si>
  <si>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</si>
  <si>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</si>
  <si>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</si>
  <si>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</si>
  <si>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</si>
  <si>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</si>
  <si>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</si>
  <si>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</si>
  <si>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</si>
  <si>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</si>
  <si>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</si>
  <si>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</si>
  <si>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</si>
  <si>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</si>
  <si>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</si>
  <si>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</si>
  <si>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</si>
  <si>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</si>
  <si>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</si>
  <si>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</si>
  <si>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</si>
  <si>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</si>
  <si>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</si>
  <si>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</si>
  <si>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</si>
  <si>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</si>
  <si>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</si>
  <si>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</si>
  <si>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</si>
  <si>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</si>
  <si>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</si>
  <si>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</si>
  <si>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</si>
  <si>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</si>
  <si>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</si>
  <si>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</si>
  <si>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</si>
  <si>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</si>
  <si>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</si>
  <si>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</si>
  <si>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</si>
  <si>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</si>
  <si>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</si>
  <si>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</si>
  <si>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</si>
  <si>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</si>
  <si>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</si>
  <si>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</si>
  <si>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</si>
  <si>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</si>
  <si>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</si>
  <si>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</si>
  <si>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</si>
  <si>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</si>
  <si>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</si>
  <si>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</si>
  <si>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</si>
  <si>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</si>
  <si>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</si>
  <si>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</si>
  <si>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</si>
  <si>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</si>
  <si>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</si>
  <si>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</si>
  <si>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</si>
  <si>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</si>
  <si>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</si>
  <si>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</si>
  <si>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Sankční poplatky-Ostat. záležitosti v dopravě</t>
  </si>
  <si>
    <t>Ostatní nedaňové příjmy jinde nezařazené-Činnost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</si>
  <si>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</si>
  <si>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</si>
  <si>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</si>
  <si>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</si>
  <si>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</si>
  <si>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 xml:space="preserve">Ostat. neinv. přij. transfery ze SR - Asistent prev. krim. </t>
  </si>
  <si>
    <t xml:space="preserve">Ostat. neinv. přij. transfery ze SR - </t>
  </si>
  <si>
    <t>Ostat. invest. přij. transf. ze SR - Rozšíření MKDS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</si>
  <si>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</si>
  <si>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</si>
  <si>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</si>
  <si>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</si>
  <si>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</si>
  <si>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</si>
  <si>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</si>
  <si>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</si>
  <si>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</si>
  <si>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</si>
  <si>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</si>
  <si>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</si>
  <si>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</si>
  <si>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</si>
  <si>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</si>
  <si>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</si>
  <si>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</si>
  <si>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</si>
  <si>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</si>
  <si>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</si>
  <si>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</si>
  <si>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</si>
  <si>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</si>
  <si>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</si>
  <si>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</si>
  <si>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</si>
  <si>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</si>
  <si>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</si>
  <si>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</si>
  <si>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</si>
  <si>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</si>
  <si>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</si>
  <si>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</si>
  <si>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</si>
  <si>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</si>
  <si>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</si>
  <si>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</si>
  <si>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</si>
  <si>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</si>
  <si>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</si>
  <si>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</si>
  <si>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</si>
  <si>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</si>
  <si>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</si>
  <si>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</si>
  <si>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</si>
  <si>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</si>
  <si>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</si>
  <si>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</si>
  <si>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</si>
  <si>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</si>
  <si>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</si>
  <si>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</si>
  <si>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</si>
  <si>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</si>
  <si>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</si>
  <si>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</si>
  <si>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</si>
  <si>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</si>
  <si>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</si>
  <si>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</si>
  <si>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</si>
  <si>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</si>
  <si>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t>Krajský úřad JmK Brno - neinves. nedávkové transfery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</si>
  <si>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</si>
  <si>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</si>
  <si>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</si>
  <si>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</si>
  <si>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</si>
  <si>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</si>
  <si>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</si>
  <si>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</si>
  <si>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</si>
  <si>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</si>
  <si>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</si>
  <si>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</si>
  <si>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</si>
  <si>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</si>
  <si>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</si>
  <si>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</si>
  <si>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</si>
  <si>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</si>
  <si>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</si>
  <si>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</si>
  <si>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</si>
  <si>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</si>
  <si>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</si>
  <si>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</si>
  <si>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</si>
  <si>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</si>
  <si>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</si>
  <si>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</si>
  <si>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</si>
  <si>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</si>
  <si>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Neinv. přij. transfery z kraje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</si>
  <si>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</si>
  <si>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</si>
  <si>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</si>
  <si>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</si>
  <si>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</si>
  <si>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Ostat. neinv. přij. transfery ze SR - Prevence kriminality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</si>
  <si>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</si>
  <si>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</si>
  <si>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</si>
  <si>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</si>
  <si>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</si>
  <si>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</si>
  <si>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</si>
  <si>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</si>
  <si>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</si>
  <si>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</si>
  <si>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</si>
  <si>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</si>
  <si>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</si>
  <si>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</si>
  <si>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</si>
  <si>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</si>
  <si>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</si>
  <si>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</si>
  <si>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</si>
  <si>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</si>
  <si>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</si>
  <si>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</si>
  <si>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</si>
  <si>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</si>
  <si>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</si>
  <si>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</si>
  <si>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využív. a zneškod. komun. odpadů</t>
  </si>
  <si>
    <t>Přijaté nekapitál. přísp. a náhrady - zeleň - el. energie</t>
  </si>
  <si>
    <t>Přijaté nekapitál. přísp. a náhrady - veřejné osvětlení - el. energie</t>
  </si>
  <si>
    <t>Přijaté neinvestiční dary - prodej hraček</t>
  </si>
  <si>
    <t>Ostatní neinvestiční transfery ze SR - Boží muka, Charvátská Nová Ves</t>
  </si>
  <si>
    <t>Ostatní neinvestiční transfery ze SR - Parkovací dům pro kola - výdaj SR</t>
  </si>
  <si>
    <t>Ostat. Investiční transfery ze SR - Parkovací dům pro kola - výdaj SR</t>
  </si>
  <si>
    <t>Ostat. Investiční transfery ze SR - Parkovací dům pro kola - výdaj EU</t>
  </si>
  <si>
    <t>Ostatní neinvestiční transfery ze SR - Parkovací dům pro kola - výdaj EU</t>
  </si>
  <si>
    <t>Investiční přijaté transfery ze státních fondů - Na Pěšině, Herbenova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</si>
  <si>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</si>
  <si>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</si>
  <si>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</si>
  <si>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</si>
  <si>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</si>
  <si>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</si>
  <si>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</si>
  <si>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</si>
  <si>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</si>
  <si>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</si>
  <si>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</si>
  <si>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</si>
  <si>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</si>
  <si>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</si>
  <si>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</si>
  <si>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</si>
  <si>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</si>
  <si>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</si>
  <si>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1-6/2019</t>
  </si>
  <si>
    <t xml:space="preserve">                                                ROZPOČET PŘÍJMŮ NA ROK 2019</t>
  </si>
  <si>
    <t xml:space="preserve">ROZPOČET VÝDAJŮ NA ROK 2019 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</si>
  <si>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</si>
  <si>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</si>
  <si>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</si>
  <si>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</si>
  <si>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</si>
  <si>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</si>
  <si>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</si>
  <si>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</si>
  <si>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</si>
  <si>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</si>
  <si>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</si>
  <si>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</si>
  <si>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</si>
  <si>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</si>
  <si>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</si>
  <si>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</si>
  <si>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</si>
  <si>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</si>
  <si>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</si>
  <si>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</si>
  <si>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</si>
  <si>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</si>
  <si>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Přijaté nekapitál. přísp. a náhrady - silnice</t>
  </si>
  <si>
    <t>Ostat. neinv. přij. transfery  - ,,Systém řízení kvality"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</si>
  <si>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</si>
  <si>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</si>
  <si>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</si>
  <si>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</si>
  <si>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1-6/2018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</si>
  <si>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</si>
  <si>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</si>
  <si>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</si>
  <si>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</si>
  <si>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</si>
  <si>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</si>
  <si>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</si>
  <si>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</si>
  <si>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</si>
  <si>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</si>
  <si>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</si>
  <si>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Ost. neinvest. přij. transfery ze SR - OPZ VPP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</si>
  <si>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</si>
  <si>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</si>
  <si>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</si>
  <si>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</si>
  <si>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</si>
  <si>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Ostatní přijaté vratky transferů- ZŠ Kpt. Nálepky 7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</si>
  <si>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</si>
  <si>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</si>
  <si>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</si>
  <si>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</si>
  <si>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</si>
  <si>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</si>
  <si>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</si>
  <si>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</si>
  <si>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 xml:space="preserve">                    Tabulka doplňujících ukazatelů za období 6/2019</t>
  </si>
  <si>
    <t>Ost. nedaňové příjmy jinde nezařazené</t>
  </si>
  <si>
    <t>Ostat. neinv. přij. transfery ze SR - Forenzní iden. značení kol 2019</t>
  </si>
  <si>
    <t>Inv. transfery od krajů - rekonstrukce stezky hráze St. Břeclav - areál ,,Na Vodě"</t>
  </si>
  <si>
    <t>Ost. činnosti jinde neuvedené</t>
  </si>
  <si>
    <t>Příjmy z prodeje ost. hmotného dlouhodobého majetku - Činnost místní spr.</t>
  </si>
  <si>
    <t>ODPA</t>
  </si>
  <si>
    <t>Pol.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</si>
  <si>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</si>
  <si>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</si>
  <si>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</si>
  <si>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</si>
  <si>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</si>
  <si>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</si>
  <si>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</si>
  <si>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</si>
  <si>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Schválený rozpočet -  nespecifikované rezervy odd. PO (ZŠ Slovácká)</t>
  </si>
  <si>
    <t>Dary obyvatelstvu (zajištění nezbytných bytových potřeb z důvodu požáru - RM č.7)</t>
  </si>
  <si>
    <t>030 OKT</t>
  </si>
  <si>
    <t>Projekt ,, Příběhy našich sousedů (RM č. 8)</t>
  </si>
  <si>
    <t>Doplatek za el. energii Cyklověž + zálohy na el. energii</t>
  </si>
  <si>
    <t>090 MP</t>
  </si>
  <si>
    <t>Projekt ,,Forenzní značení kol" na r. 2019</t>
  </si>
  <si>
    <t>Zpracování průkazu energetické náročnosti budov (MŠ, ZŠ, ZUŠ)</t>
  </si>
  <si>
    <t>120 OM</t>
  </si>
  <si>
    <t>Navýšení rozpočtu na mzdové prostředky strážníků MP</t>
  </si>
  <si>
    <t>Doplnění fin. prosředků ke sml. o propagaci a reklamě s Jackie Pro s.r.o. Zlín na akci Slavnosti břeclavského piva</t>
  </si>
  <si>
    <t>Pořízení herních prvků do školy Na Valtické</t>
  </si>
  <si>
    <t>010 TS</t>
  </si>
  <si>
    <t>Snížení závazného ukazatele rozpočtu na provoz Tereza Břeclav (TS)</t>
  </si>
  <si>
    <t>Navýšení závaz. ukazatele na provoz Městská knihovna Břeclav (navýšení pl. tarifů dle Nařízení vlády č. 341/2017 Sb)</t>
  </si>
  <si>
    <t>Stav k 30.06.2019</t>
  </si>
  <si>
    <t>Dosud neprovedené změny rozpočtu - rezervováno</t>
  </si>
  <si>
    <t>ZAPOJENÍ PROSTŘEDKŮ TŘ. 8 - FINANCOVÁNÍ (pol. 8115 u ORJ 110 OEK)</t>
  </si>
  <si>
    <t xml:space="preserve">    (v tis. Kč)</t>
  </si>
  <si>
    <t>Poznámka</t>
  </si>
  <si>
    <t xml:space="preserve">Schválený rozpočet 2019 - změna stavu peněž. prostř. na bank. účtech - zapojení do rozpočtu </t>
  </si>
  <si>
    <t>1.</t>
  </si>
  <si>
    <t>Nedofinancované akce r. 2018</t>
  </si>
  <si>
    <t>Finanční vypořádání - vratky nevyčerpané prostř. na volbu prezidenta ČR, zastupitelstva obcí a Senátu PČR</t>
  </si>
  <si>
    <t>Finanční vypořádání - vratky nevyčerpané prostř. na projekt ,,Zdravé město"</t>
  </si>
  <si>
    <t>Navýšení rozpočtu u příjmu Souhrnný dotační vztah k SR (příspěvek na výkon st. správy pro r. 2019)</t>
  </si>
  <si>
    <t xml:space="preserve">schválený rozpočet města 41 223 tis., závazný ukazatel JmK 44 026,30 tis., rozdíl dorozpočtován a o tuto </t>
  </si>
  <si>
    <t>částku navýšen rozpočet tř. 8 - financování u OEK</t>
  </si>
  <si>
    <t>Nevyčerpané účelové prostředky z r. 2018 projekt ,,Komplexní podpora soc. začleňování města Břeclavi"</t>
  </si>
  <si>
    <t>050 OSVŠ</t>
  </si>
  <si>
    <t>Nákup vozidla pro organizační složku Technické služby</t>
  </si>
  <si>
    <t>Fin. dar (JmK) na zajištění provozu ubytovny,( v r. 2018 nebylo čerpáno a nebylo zahrnuto do rozpočtu)</t>
  </si>
  <si>
    <t>Navýšení roz. na pol. výpočetní tech.a DHDM pro MP</t>
  </si>
  <si>
    <t>Navýšení roz. na pol. el. energie - doplatek za el. energii</t>
  </si>
  <si>
    <t>Vyúčtování dotace na projekt  ,,Systém řízení kvality" (čerpáno v r. 2018, dotace zaslána na účet v r. 2019)</t>
  </si>
  <si>
    <t>Navýšení rozpočtu na pol. termínovaný vklad (pol. 8118)</t>
  </si>
  <si>
    <t>Projekt na MKDS (po obdržení dotace 350 tis. Kč bude vráceno zpět na pol. 8115)</t>
  </si>
  <si>
    <t>Hardwarové vybavení MP (PC, server, úložiště)</t>
  </si>
  <si>
    <t>Parkoviště Budovatelská - I. Etapa</t>
  </si>
  <si>
    <t>Oprava zadního vstupu do objektu na nám. T.G.Masaryka 38/10</t>
  </si>
  <si>
    <t>Nevyčerpané prostředky na pořízení klimatizace (nebude realizováno)</t>
  </si>
  <si>
    <t>Převod nevyčer. prostředků r. 2018 na projekt ,,Kontrolní systém města Břeclavi"</t>
  </si>
  <si>
    <t xml:space="preserve"> </t>
  </si>
  <si>
    <t>Schválil: Ing. Petr Dlouhý</t>
  </si>
  <si>
    <t>Zpracovala: Ing. Naděžda Lupačová,  9.7.2019</t>
  </si>
  <si>
    <t>Vypracovat stručný komentář mimořádných vlivů, pohledávek a závazků majících podstatný vliv na průběžné hospodaření.</t>
  </si>
  <si>
    <t xml:space="preserve">Vyplnit také počty pracovníků - fyzický i přepočtený stav </t>
  </si>
  <si>
    <t>Vyplnit sloupec březen (měsíc 1-3),  červen  (měsíc 4-6), září (měsíc 7-9), prosinec (měsíc 10-12). Zelené buňky nevyplňovat, jsou zavzorcované, vypočte se samo.</t>
  </si>
  <si>
    <t xml:space="preserve">Postup vyplnění:  </t>
  </si>
  <si>
    <t>x</t>
  </si>
  <si>
    <t>Modifikovaný HV</t>
  </si>
  <si>
    <t>Hospodářský výsledek</t>
  </si>
  <si>
    <t>Výnosy bez dotací</t>
  </si>
  <si>
    <t>Výnosy celkem (ÚT 6)</t>
  </si>
  <si>
    <t>6xx</t>
  </si>
  <si>
    <t>Ostatní výnosy</t>
  </si>
  <si>
    <t>67x</t>
  </si>
  <si>
    <t>Provozní dotace</t>
  </si>
  <si>
    <t>Tržby za prodané zboží</t>
  </si>
  <si>
    <t>Tržby z prodeje služeb</t>
  </si>
  <si>
    <t>Tržby za vlastní výrobky</t>
  </si>
  <si>
    <t xml:space="preserve">Náklady celkem </t>
  </si>
  <si>
    <t>5xx</t>
  </si>
  <si>
    <t>Ostatní náklady</t>
  </si>
  <si>
    <t>Odpisy dlouhodobého majetku</t>
  </si>
  <si>
    <t>Odpis pohledávek</t>
  </si>
  <si>
    <t>524-8</t>
  </si>
  <si>
    <t>Zákonné a ostatní odvody</t>
  </si>
  <si>
    <t xml:space="preserve">Mzdové náklady </t>
  </si>
  <si>
    <t>Ostatní služby</t>
  </si>
  <si>
    <t>Opravy a udržování</t>
  </si>
  <si>
    <t>Prodané zboží</t>
  </si>
  <si>
    <t>Spotřeba energií</t>
  </si>
  <si>
    <t>Spotřeba materiálu</t>
  </si>
  <si>
    <t xml:space="preserve">      z toho z rozpočtu ÚSC - provozní</t>
  </si>
  <si>
    <t xml:space="preserve">      z toho z rozpočtu ÚSC - investiční</t>
  </si>
  <si>
    <t>Dotace a výpomoci celkem</t>
  </si>
  <si>
    <t>Bankovní úvěry</t>
  </si>
  <si>
    <t>Krátkodobé závazky</t>
  </si>
  <si>
    <t>Dlouhodobé závazky</t>
  </si>
  <si>
    <t>41x</t>
  </si>
  <si>
    <t>Fondy</t>
  </si>
  <si>
    <t>Jmění</t>
  </si>
  <si>
    <t>AKTIVA CELKEM</t>
  </si>
  <si>
    <t>2xx</t>
  </si>
  <si>
    <t>Finanční majetek</t>
  </si>
  <si>
    <t>Pohledávky</t>
  </si>
  <si>
    <t>1xx</t>
  </si>
  <si>
    <t>Zásoby</t>
  </si>
  <si>
    <t>07xa08x</t>
  </si>
  <si>
    <t>Oprávky k DHM a NHM</t>
  </si>
  <si>
    <t>01xa02x</t>
  </si>
  <si>
    <t>Dlouhodobý hmotný a nehm.majetek</t>
  </si>
  <si>
    <t>Počet pracovníků - přepočtený stav</t>
  </si>
  <si>
    <t>Počet pracovníků - fyzický stav</t>
  </si>
  <si>
    <t>k 31.12.2019</t>
  </si>
  <si>
    <t>k 30.09.2019</t>
  </si>
  <si>
    <t>k 30.06.2019</t>
  </si>
  <si>
    <t>roční v %</t>
  </si>
  <si>
    <t>celkem</t>
  </si>
  <si>
    <t>prosinec</t>
  </si>
  <si>
    <t>září</t>
  </si>
  <si>
    <t>červen</t>
  </si>
  <si>
    <t>březen</t>
  </si>
  <si>
    <t>r. 2018</t>
  </si>
  <si>
    <t xml:space="preserve">Závěrka </t>
  </si>
  <si>
    <t>Závěrka</t>
  </si>
  <si>
    <t>Plnění</t>
  </si>
  <si>
    <t>r. 2019</t>
  </si>
  <si>
    <t>měsíc</t>
  </si>
  <si>
    <t>Uprav. R.</t>
  </si>
  <si>
    <t>Schvál. R.</t>
  </si>
  <si>
    <t>Účet</t>
  </si>
  <si>
    <t>Položka</t>
  </si>
  <si>
    <t>v  tisicích Kč, bez des.míst</t>
  </si>
  <si>
    <t>108 Městské muzeum a galerie Břeclav, příspěvková organizace</t>
  </si>
  <si>
    <t xml:space="preserve">Příspěvková organizace:   </t>
  </si>
  <si>
    <t>Pasport vybraných rozvahových a výsledovkových položek - HODNOCENÍ - rok 2019 - aktualizace k 30.06.2019</t>
  </si>
  <si>
    <t>216 Městská knihovna Břeclav, příspěvková organizace</t>
  </si>
  <si>
    <t>r.2019</t>
  </si>
  <si>
    <t>r.2018</t>
  </si>
  <si>
    <t>k 30.06.</t>
  </si>
  <si>
    <t>k 30.09.</t>
  </si>
  <si>
    <t>k 31.12.</t>
  </si>
  <si>
    <t>Počet pracovníků- fyzický stav</t>
  </si>
  <si>
    <t>Počet pracovníků- přepočtený stav</t>
  </si>
  <si>
    <t>Dlouhodobý hmotný majetek (DHM)</t>
  </si>
  <si>
    <t>02x</t>
  </si>
  <si>
    <t>Oprávky k DHM</t>
  </si>
  <si>
    <t>08x</t>
  </si>
  <si>
    <t>Zpracoval:  Klučková Iveta</t>
  </si>
  <si>
    <t>Schválil:   Mgr. Marek Uhlíř</t>
  </si>
  <si>
    <t xml:space="preserve"> 226 Tereza Břeclav, příspěvková organizace</t>
  </si>
  <si>
    <t>Doplnit</t>
  </si>
  <si>
    <t xml:space="preserve">Zpracoval: </t>
  </si>
  <si>
    <t>Schválil:</t>
  </si>
  <si>
    <t>227 Domov seniorů Břeclav, příspěvková organizace</t>
  </si>
  <si>
    <t>k 30.6.</t>
  </si>
  <si>
    <t>k 30.9.</t>
  </si>
  <si>
    <t>Zpracoval:  Ing. Pardovská M.</t>
  </si>
  <si>
    <t>Schválil: PhDr. Malinkovič D.</t>
  </si>
  <si>
    <t xml:space="preserve">  </t>
  </si>
  <si>
    <t xml:space="preserve"> 4002 Mateřská škola Břeclav, Břetislavova 6, příspěvková organizace</t>
  </si>
  <si>
    <t>r.20xx</t>
  </si>
  <si>
    <t>Mzdové náklady</t>
  </si>
  <si>
    <t>Náklady celkem</t>
  </si>
  <si>
    <t>Vyplnit také počty pracovníků - fyzický i přepočtený stav</t>
  </si>
  <si>
    <t>Zpracoval: Veronika Třetinová za firmu Pets-Hajdinová, s.r.o.</t>
  </si>
  <si>
    <t>Schválil:  Lenka Čudová</t>
  </si>
  <si>
    <t>4004 Mateřská škola Břeclav, Hřbitovní 8, příspěvková organizace</t>
  </si>
  <si>
    <t>Zpracoval: Trněná</t>
  </si>
  <si>
    <t xml:space="preserve">Schválil: Mgr Jitka Kocábová </t>
  </si>
  <si>
    <t>4005 Mateřská škola Břeclav, Na Valtické 727, příspěvková organizace</t>
  </si>
  <si>
    <t>Zpracoval: Olga Strachová</t>
  </si>
  <si>
    <t>Schválil: Marta Kaufová</t>
  </si>
  <si>
    <t>4007 Mateřská škola Břeclav, U Splavu 2765, příspěvková organizace</t>
  </si>
  <si>
    <t>HV je tak vysoký z důvodu, že částka provozní dotace od zřizovatele, která byla přijata dne 27-6-2019 na 3.Q, byla zaúčtována do výnosů 2.Q., jedná se o částku 400 000,-- Kč</t>
  </si>
  <si>
    <t>Zpracoval:   Krejčiříková, Olejníková</t>
  </si>
  <si>
    <t>Schválil:  Krutišová</t>
  </si>
  <si>
    <t>4010 Mateřská škola Břeclav, Okružní 7, příspěvková organizace</t>
  </si>
  <si>
    <r>
      <rPr>
        <b/>
        <sz val="10"/>
        <rFont val="Arial CE"/>
        <family val="2"/>
        <charset val="238"/>
      </rPr>
      <t xml:space="preserve">Komentář: </t>
    </r>
    <r>
      <rPr>
        <sz val="10"/>
        <rFont val="Arial CE"/>
        <family val="2"/>
        <charset val="238"/>
      </rPr>
      <t xml:space="preserve"> V řádku "Jmění" je součet účtu 401 - Změní účetní jednotky ve výši 262 tis. a účetu 408 - Opravy přecházejících účetních období ve výši -47 tis. Kč</t>
    </r>
  </si>
  <si>
    <t xml:space="preserve">Účet 511 je za 2.Q/2019 v mínusové částce z důvodu opravy účtování výměny pergoly. V 2/2019 účtováno 144.450,- Kč na účet 511 jako oprava. Na základě vyjádření auditorské společnosti dne 30.4.2019 přeúčtováno z účtu </t>
  </si>
  <si>
    <t xml:space="preserve">511 na účet 022 v celé výši. </t>
  </si>
  <si>
    <t>Zpracovala: Ing. Markéta Hladká, dne 15.7.2019</t>
  </si>
  <si>
    <t>Schválila: Mgr. Zdeňka Stanická</t>
  </si>
  <si>
    <t>4011 Mateřská škola Břeclav, Osvobození 1, příspěvková organizace</t>
  </si>
  <si>
    <t>Zpracovala: Ing. Markéta Hladká, dne 9.7.2019</t>
  </si>
  <si>
    <t>Schválila: Bc. Eva Čevelová</t>
  </si>
  <si>
    <t>4204 Základní škola Břeclav, Komenského 2, příspěvková organizace</t>
  </si>
  <si>
    <t>Zpracoval: Úprková Denisa</t>
  </si>
  <si>
    <t>Schválil: Mgr. Polanská Yveta</t>
  </si>
  <si>
    <t>4205 Základní škola a Mateřská škola Břeclav, Kpt. Nálepky 7, příspěvková organizace</t>
  </si>
  <si>
    <t>Vypracovat stručný komentář mimořádných vlivů, pohledávek a závazků majících podstatný vliv na průběžné hospodaření:</t>
  </si>
  <si>
    <t>Během letních měsíců probíhají opravy, k 30. 9. 2019 bude evidentní nárůst nákladů na č. ú. 511, který zatím téměř nebyl čerpán. Období je pro tyto práce vždy přednostně ve III. Q roku (prázdniny)</t>
  </si>
  <si>
    <t>a naopak ostatní náklady budou v tomto období menší. Nedochází tedy k výrazné úpravě rozpočtu, náklady jsou plánovány na průběh celého roku.</t>
  </si>
  <si>
    <t>Zpracoval: Ing. Olga Rajnochová</t>
  </si>
  <si>
    <t>Schválil: Mgr. Jitka Šaierová</t>
  </si>
  <si>
    <t>4206 Základní škola a Mateřská škola Břeclav, Kupkova 1, příspěvková organizace</t>
  </si>
  <si>
    <t>Komentář k úpravě rozpočtu:</t>
  </si>
  <si>
    <t>Na doporučení auditora došlo ke sjednocení účtování o stravovacích službách (původně účty 601 a 602) a bude účtováno pouze na účet 602. Proto byla provedena změna oproti plánu 2019.</t>
  </si>
  <si>
    <t>Odpisy dlouhodobého majetku byly upraveny oproti plánovanému rozpočtu v souladu s odsouhlaseným plánem odpisů DHM.</t>
  </si>
  <si>
    <t>HV za I.pol.2019 odpovídá skutečnosti, v následujícím kvartále budou uskutečněny plánované opravy a údržba majetku a s tím související náklady budou promítnuty do hospodaření ve III.Q 2019.</t>
  </si>
  <si>
    <t xml:space="preserve">Ve II.Q 2019 byly upraveny položky mzdových nákladů a zákonných a ostatních odvodů v souladu se schváleným rozpočtem Krajského úřadu Jihomoravskéh kraje a rozpočtovými změnami </t>
  </si>
  <si>
    <t>č. 193 ze dne 23.4.2019 a č. 236 ze dne 21.5.2019 - viz. příloha k pasportu.</t>
  </si>
  <si>
    <t xml:space="preserve">Organizace přijala neinvestiční dotaci ÚZ 33063 (viz.příloha - avizo ze dne 29.5.2019) ve výši 2.287.646,- , která bude čerpána v průběhu období let 2019-2020. Ve II.Q byly prostředky použity zejména na krytí </t>
  </si>
  <si>
    <t>mzdových nákladů a souvisejících odvodů ve výši 323.862,- Kč. Nákladové i výnosové položky jsou v hospodaření organizace zohledněny.</t>
  </si>
  <si>
    <t>Zpracoval:  Ing. Ilona Wozarová</t>
  </si>
  <si>
    <t>Schválil: PaedDr. Igor Huleja</t>
  </si>
  <si>
    <t>4207 Základní škola Břeclav, Na Valtické 31 A, příspěvková organizace</t>
  </si>
  <si>
    <t>Zpracoval: I. Frýbertová, ekonomka školy</t>
  </si>
  <si>
    <t>Schválil: Mgr. I. Hemalová, ředitelka školy</t>
  </si>
  <si>
    <t>4209 Základní škola Břeclav, Slovácká 40, příspěvková organizace</t>
  </si>
  <si>
    <t xml:space="preserve"> -viz I.Q 2019</t>
  </si>
  <si>
    <t>Zpracoval:  Menšíková Jana</t>
  </si>
  <si>
    <t>Schválil: Mgr. Jobánková Iva</t>
  </si>
  <si>
    <t>4211 Základní škola Jana Noháče, Břeclav, Školní 16, příspěvková organizace</t>
  </si>
  <si>
    <t>Komentář:</t>
  </si>
  <si>
    <t>Zpracovala: Ing. Markéta Hladká, dne 12.7.2019</t>
  </si>
  <si>
    <t>Schválila: Mgr.  Iva Karlínová</t>
  </si>
  <si>
    <t>4306 Základní umělecká škola Břeclav, Křížkovského 4, příspěvková organizace</t>
  </si>
  <si>
    <t>Schválil: Radek Pudelka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</si>
</sst>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[$-405]General"/>
    <numFmt numFmtId="167" formatCode="[$-405]#,##0"/>
    <numFmt numFmtId="168" formatCode="[$-405]#,##0.00"/>
  </numFmts>
  <fonts count="8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u/>
      <sz val="11"/>
      <name val="Arial CE"/>
      <family val="2"/>
      <charset val="238"/>
    </font>
    <font>
      <b/>
      <sz val="11"/>
      <name val="Arial CE"/>
      <family val="2"/>
      <charset val="238"/>
    </font>
    <font>
      <b/>
      <i/>
      <sz val="10"/>
      <name val="Arial CE"/>
      <family val="2"/>
      <charset val="238"/>
    </font>
    <font>
      <sz val="11"/>
      <name val="Arial CE"/>
      <family val="2"/>
      <charset val="238"/>
    </font>
    <font>
      <sz val="8"/>
      <name val="Arial CE"/>
      <family val="2"/>
      <charset val="238"/>
    </font>
    <font>
      <b/>
      <sz val="11"/>
      <color theme="1"/>
      <name val="Arial CE"/>
      <family val="2"/>
      <charset val="238"/>
    </font>
    <font>
      <sz val="11"/>
      <color theme="1"/>
      <name val="Arial CE"/>
      <family val="2"/>
      <charset val="238"/>
    </font>
    <font>
      <sz val="14"/>
      <name val="Arial CE"/>
      <family val="2"/>
      <charset val="238"/>
    </font>
    <font>
      <b/>
      <sz val="12"/>
      <color indexed="22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name val="Calibri"/>
      <family val="2"/>
      <charset val="238"/>
      <scheme val="minor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sz val="11"/>
      <color theme="1"/>
      <name val="Arial"/>
      <family val="2"/>
      <charset val="238"/>
    </font>
    <font>
      <b/>
      <i/>
      <sz val="12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b/>
      <i/>
      <sz val="14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b/>
      <sz val="14"/>
      <color theme="1"/>
      <name val="Arial CE"/>
      <family val="2"/>
      <charset val="238"/>
    </font>
    <font>
      <b/>
      <sz val="12"/>
      <color theme="1"/>
      <name val="Arial CE"/>
      <family val="2"/>
      <charset val="238"/>
    </font>
    <font>
      <b/>
      <i/>
      <sz val="10"/>
      <color theme="1"/>
      <name val="Arial CE"/>
      <family val="2"/>
      <charset val="238"/>
    </font>
    <font>
      <b/>
      <i/>
      <sz val="11"/>
      <color theme="1"/>
      <name val="Arial CE"/>
      <family val="2"/>
      <charset val="238"/>
    </font>
    <font>
      <b/>
      <i/>
      <u/>
      <sz val="11"/>
      <color theme="1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 CE"/>
      <family val="2"/>
      <charset val="238"/>
    </font>
    <font>
      <i/>
      <sz val="11"/>
      <name val="Arial"/>
      <family val="2"/>
      <charset val="238"/>
    </font>
    <font>
      <sz val="10"/>
      <name val="Arial CE"/>
      <charset val="238"/>
    </font>
    <font>
      <b/>
      <i/>
      <u/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b/>
      <i/>
      <sz val="14"/>
      <name val="Arial"/>
      <family val="2"/>
      <charset val="238"/>
    </font>
    <font>
      <b/>
      <sz val="14"/>
      <name val="Arial CE"/>
      <charset val="238"/>
    </font>
    <font>
      <b/>
      <i/>
      <sz val="11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FFCC"/>
        <bgColor rgb="FFFFFF99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CCFFFF"/>
      </patternFill>
    </fill>
    <fill>
      <patternFill patternType="solid">
        <fgColor rgb="FFCCFFCC"/>
        <bgColor rgb="FFFFFFFF"/>
      </patternFill>
    </fill>
  </fills>
  <borders count="1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3" fillId="0" borderId="0" applyProtection="0"/>
    <xf numFmtId="0" fontId="59" fillId="0" borderId="0"/>
    <xf numFmtId="166" fontId="34" fillId="0" borderId="0"/>
    <xf numFmtId="166" fontId="34" fillId="0" borderId="0"/>
    <xf numFmtId="166" fontId="62" fillId="0" borderId="0"/>
    <xf numFmtId="166" fontId="72" fillId="0" borderId="0"/>
    <xf numFmtId="166" fontId="72" fillId="0" borderId="0"/>
  </cellStyleXfs>
  <cellXfs count="1936">
    <xf numFmtId="0" fontId="0" fillId="0" borderId="0" xfId="0"/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Border="1"/>
    <xf numFmtId="0" fontId="9" fillId="0" borderId="10" xfId="0" applyFont="1" applyFill="1" applyBorder="1"/>
    <xf numFmtId="0" fontId="9" fillId="0" borderId="5" xfId="0" applyFont="1" applyFill="1" applyBorder="1"/>
    <xf numFmtId="0" fontId="9" fillId="0" borderId="11" xfId="0" applyFont="1" applyFill="1" applyBorder="1"/>
    <xf numFmtId="0" fontId="9" fillId="0" borderId="4" xfId="0" applyFont="1" applyFill="1" applyBorder="1"/>
    <xf numFmtId="0" fontId="9" fillId="0" borderId="9" xfId="0" applyFont="1" applyFill="1" applyBorder="1"/>
    <xf numFmtId="0" fontId="9" fillId="0" borderId="6" xfId="0" applyFont="1" applyFill="1" applyBorder="1"/>
    <xf numFmtId="0" fontId="9" fillId="0" borderId="13" xfId="0" applyFont="1" applyFill="1" applyBorder="1"/>
    <xf numFmtId="0" fontId="9" fillId="0" borderId="15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7" xfId="0" applyFont="1" applyFill="1" applyBorder="1"/>
    <xf numFmtId="0" fontId="5" fillId="0" borderId="9" xfId="0" applyFont="1" applyFill="1" applyBorder="1" applyAlignment="1">
      <alignment horizontal="center"/>
    </xf>
    <xf numFmtId="0" fontId="5" fillId="2" borderId="17" xfId="0" applyFont="1" applyFill="1" applyBorder="1"/>
    <xf numFmtId="0" fontId="5" fillId="2" borderId="16" xfId="0" applyFont="1" applyFill="1" applyBorder="1" applyAlignment="1">
      <alignment horizontal="center"/>
    </xf>
    <xf numFmtId="4" fontId="4" fillId="2" borderId="18" xfId="1" applyNumberFormat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Fill="1" applyBorder="1"/>
    <xf numFmtId="0" fontId="5" fillId="0" borderId="14" xfId="0" applyFont="1" applyFill="1" applyBorder="1"/>
    <xf numFmtId="0" fontId="5" fillId="0" borderId="14" xfId="0" applyFont="1" applyFill="1" applyBorder="1" applyAlignment="1">
      <alignment horizontal="center"/>
    </xf>
    <xf numFmtId="0" fontId="9" fillId="0" borderId="16" xfId="0" applyFont="1" applyFill="1" applyBorder="1"/>
    <xf numFmtId="0" fontId="9" fillId="0" borderId="14" xfId="0" applyFont="1" applyFill="1" applyBorder="1"/>
    <xf numFmtId="0" fontId="9" fillId="0" borderId="12" xfId="0" applyFont="1" applyFill="1" applyBorder="1"/>
    <xf numFmtId="0" fontId="5" fillId="0" borderId="9" xfId="0" applyFont="1" applyFill="1" applyBorder="1"/>
    <xf numFmtId="0" fontId="8" fillId="0" borderId="9" xfId="0" applyFont="1" applyFill="1" applyBorder="1"/>
    <xf numFmtId="0" fontId="8" fillId="0" borderId="4" xfId="0" applyFont="1" applyFill="1" applyBorder="1"/>
    <xf numFmtId="0" fontId="5" fillId="0" borderId="4" xfId="0" applyFont="1" applyFill="1" applyBorder="1"/>
    <xf numFmtId="0" fontId="9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20" xfId="0" applyFont="1" applyFill="1" applyBorder="1"/>
    <xf numFmtId="0" fontId="9" fillId="0" borderId="20" xfId="0" applyFont="1" applyFill="1" applyBorder="1"/>
    <xf numFmtId="0" fontId="8" fillId="0" borderId="9" xfId="1" applyFont="1" applyFill="1" applyBorder="1" applyAlignment="1">
      <alignment horizontal="left"/>
    </xf>
    <xf numFmtId="0" fontId="9" fillId="0" borderId="9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right"/>
    </xf>
    <xf numFmtId="0" fontId="8" fillId="0" borderId="12" xfId="1" applyFont="1" applyFill="1" applyBorder="1" applyAlignment="1">
      <alignment horizontal="right"/>
    </xf>
    <xf numFmtId="0" fontId="8" fillId="0" borderId="15" xfId="1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8" fillId="0" borderId="14" xfId="0" applyFont="1" applyFill="1" applyBorder="1"/>
    <xf numFmtId="0" fontId="8" fillId="0" borderId="14" xfId="0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 applyAlignment="1">
      <alignment horizontal="left"/>
    </xf>
    <xf numFmtId="0" fontId="13" fillId="0" borderId="0" xfId="0" applyFont="1" applyFill="1"/>
    <xf numFmtId="0" fontId="14" fillId="0" borderId="0" xfId="0" applyFont="1" applyFill="1"/>
    <xf numFmtId="0" fontId="9" fillId="0" borderId="9" xfId="0" applyFont="1" applyFill="1" applyBorder="1" applyAlignment="1">
      <alignment wrapText="1"/>
    </xf>
    <xf numFmtId="4" fontId="9" fillId="3" borderId="9" xfId="0" applyNumberFormat="1" applyFont="1" applyFill="1" applyBorder="1"/>
    <xf numFmtId="0" fontId="8" fillId="3" borderId="0" xfId="0" applyFont="1" applyFill="1"/>
    <xf numFmtId="4" fontId="8" fillId="3" borderId="14" xfId="0" applyNumberFormat="1" applyFont="1" applyFill="1" applyBorder="1"/>
    <xf numFmtId="4" fontId="8" fillId="3" borderId="9" xfId="0" applyNumberFormat="1" applyFont="1" applyFill="1" applyBorder="1"/>
    <xf numFmtId="4" fontId="8" fillId="3" borderId="12" xfId="0" applyNumberFormat="1" applyFont="1" applyFill="1" applyBorder="1"/>
    <xf numFmtId="4" fontId="9" fillId="3" borderId="12" xfId="0" applyNumberFormat="1" applyFont="1" applyFill="1" applyBorder="1"/>
    <xf numFmtId="4" fontId="8" fillId="3" borderId="0" xfId="0" applyNumberFormat="1" applyFont="1" applyFill="1" applyBorder="1"/>
    <xf numFmtId="0" fontId="8" fillId="3" borderId="9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9" fillId="3" borderId="9" xfId="0" applyFont="1" applyFill="1" applyBorder="1"/>
    <xf numFmtId="0" fontId="8" fillId="3" borderId="9" xfId="0" applyFont="1" applyFill="1" applyBorder="1"/>
    <xf numFmtId="0" fontId="8" fillId="0" borderId="0" xfId="0" applyFont="1" applyFill="1" applyAlignment="1">
      <alignment horizontal="right"/>
    </xf>
    <xf numFmtId="0" fontId="3" fillId="0" borderId="0" xfId="0" applyFont="1" applyFill="1"/>
    <xf numFmtId="4" fontId="3" fillId="3" borderId="0" xfId="0" applyNumberFormat="1" applyFont="1" applyFill="1"/>
    <xf numFmtId="0" fontId="3" fillId="3" borderId="0" xfId="0" applyFont="1" applyFill="1"/>
    <xf numFmtId="0" fontId="16" fillId="3" borderId="0" xfId="0" applyFont="1" applyFill="1"/>
    <xf numFmtId="0" fontId="11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 applyAlignment="1"/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/>
    <xf numFmtId="0" fontId="8" fillId="3" borderId="3" xfId="0" applyFont="1" applyFill="1" applyBorder="1"/>
    <xf numFmtId="0" fontId="8" fillId="3" borderId="14" xfId="0" applyFont="1" applyFill="1" applyBorder="1"/>
    <xf numFmtId="0" fontId="8" fillId="3" borderId="11" xfId="0" applyFont="1" applyFill="1" applyBorder="1"/>
    <xf numFmtId="0" fontId="8" fillId="3" borderId="15" xfId="0" applyFont="1" applyFill="1" applyBorder="1"/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8" fillId="3" borderId="20" xfId="0" applyFont="1" applyFill="1" applyBorder="1"/>
    <xf numFmtId="0" fontId="8" fillId="3" borderId="2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4" fontId="8" fillId="3" borderId="21" xfId="0" applyNumberFormat="1" applyFont="1" applyFill="1" applyBorder="1"/>
    <xf numFmtId="4" fontId="6" fillId="3" borderId="0" xfId="0" applyNumberFormat="1" applyFont="1" applyFill="1"/>
    <xf numFmtId="0" fontId="8" fillId="0" borderId="12" xfId="0" applyFont="1" applyFill="1" applyBorder="1"/>
    <xf numFmtId="0" fontId="4" fillId="3" borderId="9" xfId="0" applyFont="1" applyFill="1" applyBorder="1"/>
    <xf numFmtId="4" fontId="4" fillId="3" borderId="20" xfId="0" applyNumberFormat="1" applyFont="1" applyFill="1" applyBorder="1"/>
    <xf numFmtId="0" fontId="8" fillId="3" borderId="4" xfId="0" applyFont="1" applyFill="1" applyBorder="1" applyAlignment="1">
      <alignment horizontal="left"/>
    </xf>
    <xf numFmtId="0" fontId="4" fillId="3" borderId="20" xfId="0" applyFont="1" applyFill="1" applyBorder="1"/>
    <xf numFmtId="0" fontId="5" fillId="0" borderId="21" xfId="0" applyFont="1" applyFill="1" applyBorder="1" applyAlignment="1">
      <alignment horizontal="left"/>
    </xf>
    <xf numFmtId="0" fontId="12" fillId="0" borderId="21" xfId="0" applyFont="1" applyFill="1" applyBorder="1" applyAlignment="1">
      <alignment horizontal="left"/>
    </xf>
    <xf numFmtId="0" fontId="4" fillId="3" borderId="14" xfId="0" applyFont="1" applyFill="1" applyBorder="1"/>
    <xf numFmtId="0" fontId="4" fillId="3" borderId="21" xfId="0" applyFont="1" applyFill="1" applyBorder="1"/>
    <xf numFmtId="0" fontId="4" fillId="3" borderId="0" xfId="0" applyFont="1" applyFill="1" applyBorder="1"/>
    <xf numFmtId="4" fontId="4" fillId="3" borderId="0" xfId="0" applyNumberFormat="1" applyFont="1" applyFill="1" applyBorder="1"/>
    <xf numFmtId="0" fontId="8" fillId="3" borderId="19" xfId="0" applyFont="1" applyFill="1" applyBorder="1"/>
    <xf numFmtId="0" fontId="8" fillId="3" borderId="19" xfId="0" applyFont="1" applyFill="1" applyBorder="1" applyAlignment="1">
      <alignment horizontal="center"/>
    </xf>
    <xf numFmtId="0" fontId="4" fillId="3" borderId="19" xfId="0" applyFont="1" applyFill="1" applyBorder="1"/>
    <xf numFmtId="4" fontId="4" fillId="3" borderId="19" xfId="0" applyNumberFormat="1" applyFont="1" applyFill="1" applyBorder="1"/>
    <xf numFmtId="0" fontId="8" fillId="3" borderId="28" xfId="0" applyFont="1" applyFill="1" applyBorder="1"/>
    <xf numFmtId="0" fontId="8" fillId="3" borderId="28" xfId="0" applyFont="1" applyFill="1" applyBorder="1" applyAlignment="1">
      <alignment horizontal="center"/>
    </xf>
    <xf numFmtId="0" fontId="4" fillId="3" borderId="28" xfId="0" applyFont="1" applyFill="1" applyBorder="1"/>
    <xf numFmtId="4" fontId="4" fillId="3" borderId="28" xfId="0" applyNumberFormat="1" applyFont="1" applyFill="1" applyBorder="1"/>
    <xf numFmtId="0" fontId="8" fillId="3" borderId="6" xfId="0" applyFont="1" applyFill="1" applyBorder="1"/>
    <xf numFmtId="0" fontId="20" fillId="3" borderId="0" xfId="0" applyFont="1" applyFill="1" applyAlignment="1"/>
    <xf numFmtId="0" fontId="8" fillId="2" borderId="18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6" xfId="0" applyFont="1" applyFill="1" applyBorder="1"/>
    <xf numFmtId="4" fontId="8" fillId="0" borderId="9" xfId="0" applyNumberFormat="1" applyFont="1" applyFill="1" applyBorder="1"/>
    <xf numFmtId="4" fontId="9" fillId="5" borderId="9" xfId="0" applyNumberFormat="1" applyFont="1" applyFill="1" applyBorder="1"/>
    <xf numFmtId="0" fontId="4" fillId="2" borderId="18" xfId="0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center"/>
    </xf>
    <xf numFmtId="49" fontId="4" fillId="2" borderId="13" xfId="0" applyNumberFormat="1" applyFont="1" applyFill="1" applyBorder="1" applyAlignment="1">
      <alignment horizontal="center"/>
    </xf>
    <xf numFmtId="0" fontId="7" fillId="0" borderId="9" xfId="0" applyFont="1" applyFill="1" applyBorder="1"/>
    <xf numFmtId="0" fontId="5" fillId="0" borderId="3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7" fillId="0" borderId="12" xfId="0" applyFont="1" applyFill="1" applyBorder="1"/>
    <xf numFmtId="4" fontId="8" fillId="0" borderId="21" xfId="0" applyNumberFormat="1" applyFont="1" applyFill="1" applyBorder="1"/>
    <xf numFmtId="4" fontId="9" fillId="5" borderId="12" xfId="0" applyNumberFormat="1" applyFont="1" applyFill="1" applyBorder="1"/>
    <xf numFmtId="4" fontId="8" fillId="0" borderId="12" xfId="0" applyNumberFormat="1" applyFont="1" applyFill="1" applyBorder="1"/>
    <xf numFmtId="49" fontId="4" fillId="2" borderId="16" xfId="0" applyNumberFormat="1" applyFont="1" applyFill="1" applyBorder="1" applyAlignment="1">
      <alignment horizontal="center"/>
    </xf>
    <xf numFmtId="0" fontId="5" fillId="3" borderId="0" xfId="0" applyFont="1" applyFill="1" applyBorder="1"/>
    <xf numFmtId="4" fontId="9" fillId="3" borderId="0" xfId="0" applyNumberFormat="1" applyFont="1" applyFill="1" applyBorder="1"/>
    <xf numFmtId="0" fontId="9" fillId="3" borderId="0" xfId="0" applyFont="1" applyFill="1" applyBorder="1"/>
    <xf numFmtId="0" fontId="7" fillId="0" borderId="24" xfId="0" applyFont="1" applyFill="1" applyBorder="1"/>
    <xf numFmtId="0" fontId="7" fillId="0" borderId="14" xfId="0" applyFont="1" applyFill="1" applyBorder="1"/>
    <xf numFmtId="0" fontId="7" fillId="0" borderId="11" xfId="0" applyFont="1" applyFill="1" applyBorder="1"/>
    <xf numFmtId="0" fontId="10" fillId="0" borderId="29" xfId="0" applyFont="1" applyFill="1" applyBorder="1"/>
    <xf numFmtId="0" fontId="7" fillId="0" borderId="21" xfId="0" applyFont="1" applyFill="1" applyBorder="1"/>
    <xf numFmtId="0" fontId="5" fillId="0" borderId="22" xfId="0" applyFont="1" applyFill="1" applyBorder="1"/>
    <xf numFmtId="0" fontId="8" fillId="3" borderId="21" xfId="0" applyFont="1" applyFill="1" applyBorder="1"/>
    <xf numFmtId="0" fontId="8" fillId="3" borderId="14" xfId="0" applyFont="1" applyFill="1" applyBorder="1" applyAlignment="1">
      <alignment horizontal="right"/>
    </xf>
    <xf numFmtId="0" fontId="8" fillId="5" borderId="21" xfId="0" applyFont="1" applyFill="1" applyBorder="1"/>
    <xf numFmtId="0" fontId="8" fillId="5" borderId="9" xfId="0" applyFont="1" applyFill="1" applyBorder="1"/>
    <xf numFmtId="0" fontId="8" fillId="5" borderId="11" xfId="0" applyFont="1" applyFill="1" applyBorder="1"/>
    <xf numFmtId="0" fontId="9" fillId="3" borderId="12" xfId="0" applyFont="1" applyFill="1" applyBorder="1" applyAlignment="1">
      <alignment horizontal="center"/>
    </xf>
    <xf numFmtId="0" fontId="9" fillId="3" borderId="12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horizontal="center"/>
    </xf>
    <xf numFmtId="4" fontId="8" fillId="3" borderId="13" xfId="0" applyNumberFormat="1" applyFont="1" applyFill="1" applyBorder="1"/>
    <xf numFmtId="0" fontId="19" fillId="3" borderId="20" xfId="0" applyFont="1" applyFill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25" fillId="0" borderId="0" xfId="0" applyFont="1" applyAlignment="1">
      <alignment horizontal="center"/>
    </xf>
    <xf numFmtId="0" fontId="26" fillId="6" borderId="1" xfId="0" applyFont="1" applyFill="1" applyBorder="1" applyAlignment="1">
      <alignment horizontal="center" vertical="center"/>
    </xf>
    <xf numFmtId="0" fontId="26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6" fillId="6" borderId="2" xfId="0" applyFont="1" applyFill="1" applyBorder="1" applyAlignment="1">
      <alignment horizontal="center" vertical="center"/>
    </xf>
    <xf numFmtId="0" fontId="26" fillId="6" borderId="33" xfId="0" applyFont="1" applyFill="1" applyBorder="1" applyAlignment="1">
      <alignment horizontal="center" vertical="center"/>
    </xf>
    <xf numFmtId="0" fontId="3" fillId="0" borderId="0" xfId="0" applyFont="1"/>
    <xf numFmtId="14" fontId="8" fillId="0" borderId="0" xfId="0" applyNumberFormat="1" applyFont="1" applyAlignment="1">
      <alignment horizontal="left"/>
    </xf>
    <xf numFmtId="0" fontId="28" fillId="0" borderId="34" xfId="0" applyFont="1" applyBorder="1"/>
    <xf numFmtId="4" fontId="28" fillId="0" borderId="3" xfId="0" applyNumberFormat="1" applyFont="1" applyBorder="1"/>
    <xf numFmtId="4" fontId="29" fillId="0" borderId="35" xfId="0" applyNumberFormat="1" applyFont="1" applyFill="1" applyBorder="1"/>
    <xf numFmtId="0" fontId="28" fillId="0" borderId="36" xfId="0" applyFont="1" applyBorder="1"/>
    <xf numFmtId="4" fontId="28" fillId="0" borderId="4" xfId="0" applyNumberFormat="1" applyFont="1" applyBorder="1"/>
    <xf numFmtId="0" fontId="28" fillId="0" borderId="37" xfId="0" applyFont="1" applyBorder="1"/>
    <xf numFmtId="0" fontId="26" fillId="0" borderId="38" xfId="0" applyFont="1" applyBorder="1"/>
    <xf numFmtId="4" fontId="26" fillId="0" borderId="5" xfId="0" applyNumberFormat="1" applyFont="1" applyBorder="1"/>
    <xf numFmtId="0" fontId="28" fillId="0" borderId="39" xfId="0" applyFont="1" applyBorder="1"/>
    <xf numFmtId="4" fontId="28" fillId="0" borderId="6" xfId="0" applyNumberFormat="1" applyFont="1" applyBorder="1"/>
    <xf numFmtId="0" fontId="29" fillId="0" borderId="35" xfId="0" applyFont="1" applyBorder="1"/>
    <xf numFmtId="4" fontId="29" fillId="0" borderId="29" xfId="0" applyNumberFormat="1" applyFont="1" applyFill="1" applyBorder="1"/>
    <xf numFmtId="0" fontId="26" fillId="0" borderId="40" xfId="0" applyFont="1" applyBorder="1"/>
    <xf numFmtId="4" fontId="26" fillId="0" borderId="3" xfId="0" applyNumberFormat="1" applyFont="1" applyBorder="1"/>
    <xf numFmtId="0" fontId="26" fillId="0" borderId="41" xfId="0" applyFont="1" applyFill="1" applyBorder="1"/>
    <xf numFmtId="4" fontId="28" fillId="0" borderId="6" xfId="0" applyNumberFormat="1" applyFont="1" applyFill="1" applyBorder="1"/>
    <xf numFmtId="0" fontId="27" fillId="0" borderId="42" xfId="0" applyFont="1" applyBorder="1"/>
    <xf numFmtId="4" fontId="26" fillId="0" borderId="6" xfId="0" applyNumberFormat="1" applyFont="1" applyFill="1" applyBorder="1"/>
    <xf numFmtId="0" fontId="27" fillId="0" borderId="43" xfId="0" applyFont="1" applyBorder="1"/>
    <xf numFmtId="0" fontId="26" fillId="0" borderId="44" xfId="0" applyFont="1" applyBorder="1"/>
    <xf numFmtId="4" fontId="26" fillId="0" borderId="8" xfId="0" applyNumberFormat="1" applyFont="1" applyFill="1" applyBorder="1"/>
    <xf numFmtId="0" fontId="27" fillId="0" borderId="45" xfId="0" applyFont="1" applyBorder="1"/>
    <xf numFmtId="0" fontId="8" fillId="0" borderId="0" xfId="0" applyFont="1"/>
    <xf numFmtId="0" fontId="8" fillId="0" borderId="0" xfId="0" applyFont="1" applyBorder="1"/>
    <xf numFmtId="4" fontId="29" fillId="0" borderId="46" xfId="0" applyNumberFormat="1" applyFont="1" applyFill="1" applyBorder="1" applyProtection="1"/>
    <xf numFmtId="0" fontId="28" fillId="0" borderId="0" xfId="0" applyFont="1"/>
    <xf numFmtId="4" fontId="29" fillId="0" borderId="46" xfId="0" applyNumberFormat="1" applyFont="1" applyFill="1" applyBorder="1"/>
    <xf numFmtId="4" fontId="4" fillId="3" borderId="9" xfId="0" applyNumberFormat="1" applyFont="1" applyFill="1" applyBorder="1" applyAlignment="1">
      <alignment horizontal="center"/>
    </xf>
    <xf numFmtId="4" fontId="4" fillId="4" borderId="21" xfId="0" applyNumberFormat="1" applyFont="1" applyFill="1" applyBorder="1" applyAlignment="1">
      <alignment horizontal="center"/>
    </xf>
    <xf numFmtId="4" fontId="4" fillId="4" borderId="9" xfId="0" applyNumberFormat="1" applyFont="1" applyFill="1" applyBorder="1" applyAlignment="1">
      <alignment horizontal="center"/>
    </xf>
    <xf numFmtId="4" fontId="8" fillId="3" borderId="14" xfId="0" applyNumberFormat="1" applyFont="1" applyFill="1" applyBorder="1" applyAlignment="1">
      <alignment horizontal="right"/>
    </xf>
    <xf numFmtId="4" fontId="8" fillId="4" borderId="14" xfId="0" applyNumberFormat="1" applyFont="1" applyFill="1" applyBorder="1" applyAlignment="1">
      <alignment horizontal="right"/>
    </xf>
    <xf numFmtId="4" fontId="8" fillId="4" borderId="9" xfId="0" applyNumberFormat="1" applyFont="1" applyFill="1" applyBorder="1"/>
    <xf numFmtId="4" fontId="8" fillId="4" borderId="13" xfId="0" applyNumberFormat="1" applyFont="1" applyFill="1" applyBorder="1"/>
    <xf numFmtId="4" fontId="8" fillId="4" borderId="12" xfId="0" applyNumberFormat="1" applyFont="1" applyFill="1" applyBorder="1"/>
    <xf numFmtId="4" fontId="4" fillId="4" borderId="20" xfId="0" applyNumberFormat="1" applyFont="1" applyFill="1" applyBorder="1"/>
    <xf numFmtId="4" fontId="18" fillId="3" borderId="0" xfId="0" applyNumberFormat="1" applyFont="1" applyFill="1" applyAlignment="1">
      <alignment horizontal="right"/>
    </xf>
    <xf numFmtId="4" fontId="8" fillId="3" borderId="0" xfId="0" applyNumberFormat="1" applyFont="1" applyFill="1"/>
    <xf numFmtId="4" fontId="8" fillId="3" borderId="0" xfId="0" applyNumberFormat="1" applyFont="1" applyFill="1" applyAlignment="1"/>
    <xf numFmtId="4" fontId="4" fillId="3" borderId="0" xfId="0" applyNumberFormat="1" applyFont="1" applyFill="1" applyAlignment="1">
      <alignment horizontal="center"/>
    </xf>
    <xf numFmtId="4" fontId="4" fillId="2" borderId="16" xfId="1" applyNumberFormat="1" applyFont="1" applyFill="1" applyBorder="1" applyAlignment="1">
      <alignment horizontal="center"/>
    </xf>
    <xf numFmtId="4" fontId="4" fillId="4" borderId="14" xfId="0" applyNumberFormat="1" applyFont="1" applyFill="1" applyBorder="1" applyAlignment="1">
      <alignment horizontal="center"/>
    </xf>
    <xf numFmtId="4" fontId="4" fillId="2" borderId="13" xfId="1" applyNumberFormat="1" applyFont="1" applyFill="1" applyBorder="1" applyAlignment="1">
      <alignment horizontal="center"/>
    </xf>
    <xf numFmtId="4" fontId="8" fillId="4" borderId="11" xfId="0" applyNumberFormat="1" applyFont="1" applyFill="1" applyBorder="1"/>
    <xf numFmtId="4" fontId="4" fillId="4" borderId="10" xfId="0" applyNumberFormat="1" applyFont="1" applyFill="1" applyBorder="1"/>
    <xf numFmtId="4" fontId="8" fillId="4" borderId="21" xfId="0" applyNumberFormat="1" applyFont="1" applyFill="1" applyBorder="1"/>
    <xf numFmtId="4" fontId="8" fillId="4" borderId="14" xfId="0" applyNumberFormat="1" applyFont="1" applyFill="1" applyBorder="1"/>
    <xf numFmtId="4" fontId="8" fillId="4" borderId="9" xfId="0" applyNumberFormat="1" applyFont="1" applyFill="1" applyBorder="1" applyAlignment="1"/>
    <xf numFmtId="4" fontId="8" fillId="4" borderId="9" xfId="0" applyNumberFormat="1" applyFont="1" applyFill="1" applyBorder="1" applyAlignment="1">
      <alignment horizontal="right"/>
    </xf>
    <xf numFmtId="4" fontId="4" fillId="4" borderId="11" xfId="0" applyNumberFormat="1" applyFont="1" applyFill="1" applyBorder="1"/>
    <xf numFmtId="4" fontId="4" fillId="0" borderId="0" xfId="0" applyNumberFormat="1" applyFont="1" applyFill="1" applyBorder="1"/>
    <xf numFmtId="4" fontId="8" fillId="4" borderId="16" xfId="0" applyNumberFormat="1" applyFont="1" applyFill="1" applyBorder="1"/>
    <xf numFmtId="4" fontId="4" fillId="3" borderId="0" xfId="0" applyNumberFormat="1" applyFont="1" applyFill="1" applyBorder="1" applyAlignment="1">
      <alignment vertical="center"/>
    </xf>
    <xf numFmtId="4" fontId="8" fillId="3" borderId="0" xfId="0" applyNumberFormat="1" applyFont="1" applyFill="1" applyBorder="1" applyAlignment="1">
      <alignment horizontal="right"/>
    </xf>
    <xf numFmtId="4" fontId="4" fillId="3" borderId="0" xfId="0" applyNumberFormat="1" applyFont="1" applyFill="1"/>
    <xf numFmtId="4" fontId="7" fillId="0" borderId="0" xfId="0" applyNumberFormat="1" applyFont="1" applyFill="1"/>
    <xf numFmtId="4" fontId="11" fillId="0" borderId="0" xfId="0" applyNumberFormat="1" applyFont="1" applyFill="1"/>
    <xf numFmtId="4" fontId="7" fillId="5" borderId="9" xfId="0" applyNumberFormat="1" applyFont="1" applyFill="1" applyBorder="1"/>
    <xf numFmtId="4" fontId="7" fillId="5" borderId="12" xfId="0" applyNumberFormat="1" applyFont="1" applyFill="1" applyBorder="1"/>
    <xf numFmtId="4" fontId="4" fillId="5" borderId="20" xfId="0" applyNumberFormat="1" applyFont="1" applyFill="1" applyBorder="1"/>
    <xf numFmtId="4" fontId="7" fillId="5" borderId="24" xfId="0" applyNumberFormat="1" applyFont="1" applyFill="1" applyBorder="1"/>
    <xf numFmtId="4" fontId="7" fillId="5" borderId="21" xfId="0" applyNumberFormat="1" applyFont="1" applyFill="1" applyBorder="1"/>
    <xf numFmtId="4" fontId="7" fillId="5" borderId="14" xfId="0" applyNumberFormat="1" applyFont="1" applyFill="1" applyBorder="1"/>
    <xf numFmtId="4" fontId="7" fillId="5" borderId="11" xfId="0" applyNumberFormat="1" applyFont="1" applyFill="1" applyBorder="1"/>
    <xf numFmtId="4" fontId="4" fillId="5" borderId="10" xfId="0" applyNumberFormat="1" applyFont="1" applyFill="1" applyBorder="1"/>
    <xf numFmtId="4" fontId="4" fillId="3" borderId="10" xfId="0" applyNumberFormat="1" applyFont="1" applyFill="1" applyBorder="1"/>
    <xf numFmtId="4" fontId="7" fillId="5" borderId="0" xfId="0" applyNumberFormat="1" applyFont="1" applyFill="1"/>
    <xf numFmtId="4" fontId="9" fillId="0" borderId="0" xfId="0" applyNumberFormat="1" applyFont="1" applyFill="1"/>
    <xf numFmtId="4" fontId="9" fillId="0" borderId="22" xfId="0" applyNumberFormat="1" applyFont="1" applyFill="1" applyBorder="1"/>
    <xf numFmtId="4" fontId="9" fillId="0" borderId="20" xfId="0" applyNumberFormat="1" applyFont="1" applyFill="1" applyBorder="1"/>
    <xf numFmtId="4" fontId="5" fillId="0" borderId="20" xfId="0" applyNumberFormat="1" applyFont="1" applyFill="1" applyBorder="1"/>
    <xf numFmtId="4" fontId="4" fillId="3" borderId="21" xfId="0" applyNumberFormat="1" applyFont="1" applyFill="1" applyBorder="1" applyAlignment="1">
      <alignment horizontal="center"/>
    </xf>
    <xf numFmtId="4" fontId="4" fillId="3" borderId="14" xfId="0" applyNumberFormat="1" applyFont="1" applyFill="1" applyBorder="1" applyAlignment="1">
      <alignment horizontal="center"/>
    </xf>
    <xf numFmtId="4" fontId="8" fillId="3" borderId="11" xfId="0" applyNumberFormat="1" applyFont="1" applyFill="1" applyBorder="1"/>
    <xf numFmtId="4" fontId="8" fillId="3" borderId="9" xfId="0" applyNumberFormat="1" applyFont="1" applyFill="1" applyBorder="1" applyAlignment="1"/>
    <xf numFmtId="4" fontId="8" fillId="3" borderId="9" xfId="0" applyNumberFormat="1" applyFont="1" applyFill="1" applyBorder="1" applyAlignment="1">
      <alignment horizontal="right"/>
    </xf>
    <xf numFmtId="4" fontId="4" fillId="3" borderId="11" xfId="0" applyNumberFormat="1" applyFont="1" applyFill="1" applyBorder="1"/>
    <xf numFmtId="4" fontId="8" fillId="2" borderId="9" xfId="0" applyNumberFormat="1" applyFont="1" applyFill="1" applyBorder="1"/>
    <xf numFmtId="4" fontId="8" fillId="3" borderId="16" xfId="0" applyNumberFormat="1" applyFont="1" applyFill="1" applyBorder="1"/>
    <xf numFmtId="49" fontId="4" fillId="2" borderId="16" xfId="1" applyNumberFormat="1" applyFont="1" applyFill="1" applyBorder="1" applyAlignment="1">
      <alignment horizontal="center"/>
    </xf>
    <xf numFmtId="4" fontId="9" fillId="0" borderId="14" xfId="0" applyNumberFormat="1" applyFont="1" applyFill="1" applyBorder="1"/>
    <xf numFmtId="4" fontId="9" fillId="4" borderId="14" xfId="0" applyNumberFormat="1" applyFont="1" applyFill="1" applyBorder="1"/>
    <xf numFmtId="4" fontId="9" fillId="5" borderId="14" xfId="0" applyNumberFormat="1" applyFont="1" applyFill="1" applyBorder="1"/>
    <xf numFmtId="0" fontId="4" fillId="0" borderId="9" xfId="0" applyFont="1" applyFill="1" applyBorder="1"/>
    <xf numFmtId="4" fontId="10" fillId="0" borderId="14" xfId="0" applyNumberFormat="1" applyFont="1" applyFill="1" applyBorder="1"/>
    <xf numFmtId="4" fontId="9" fillId="4" borderId="9" xfId="0" applyNumberFormat="1" applyFont="1" applyFill="1" applyBorder="1"/>
    <xf numFmtId="4" fontId="9" fillId="0" borderId="9" xfId="0" applyNumberFormat="1" applyFont="1" applyFill="1" applyBorder="1"/>
    <xf numFmtId="4" fontId="9" fillId="0" borderId="12" xfId="0" applyNumberFormat="1" applyFont="1" applyFill="1" applyBorder="1"/>
    <xf numFmtId="4" fontId="9" fillId="4" borderId="12" xfId="0" applyNumberFormat="1" applyFont="1" applyFill="1" applyBorder="1"/>
    <xf numFmtId="4" fontId="5" fillId="0" borderId="10" xfId="0" applyNumberFormat="1" applyFont="1" applyFill="1" applyBorder="1"/>
    <xf numFmtId="4" fontId="5" fillId="5" borderId="10" xfId="0" applyNumberFormat="1" applyFont="1" applyFill="1" applyBorder="1"/>
    <xf numFmtId="4" fontId="5" fillId="4" borderId="10" xfId="0" applyNumberFormat="1" applyFont="1" applyFill="1" applyBorder="1"/>
    <xf numFmtId="0" fontId="9" fillId="0" borderId="22" xfId="0" applyFont="1" applyFill="1" applyBorder="1"/>
    <xf numFmtId="4" fontId="19" fillId="3" borderId="0" xfId="0" applyNumberFormat="1" applyFont="1" applyFill="1" applyAlignment="1">
      <alignment horizontal="right"/>
    </xf>
    <xf numFmtId="4" fontId="11" fillId="3" borderId="0" xfId="0" applyNumberFormat="1" applyFont="1" applyFill="1" applyAlignment="1">
      <alignment horizontal="center"/>
    </xf>
    <xf numFmtId="4" fontId="8" fillId="2" borderId="18" xfId="1" applyNumberFormat="1" applyFont="1" applyFill="1" applyBorder="1" applyAlignment="1">
      <alignment horizontal="center"/>
    </xf>
    <xf numFmtId="4" fontId="8" fillId="2" borderId="16" xfId="1" applyNumberFormat="1" applyFont="1" applyFill="1" applyBorder="1" applyAlignment="1">
      <alignment horizontal="center"/>
    </xf>
    <xf numFmtId="4" fontId="19" fillId="3" borderId="28" xfId="0" applyNumberFormat="1" applyFont="1" applyFill="1" applyBorder="1" applyAlignment="1">
      <alignment horizontal="right"/>
    </xf>
    <xf numFmtId="4" fontId="15" fillId="3" borderId="0" xfId="0" applyNumberFormat="1" applyFont="1" applyFill="1" applyAlignment="1">
      <alignment horizontal="center"/>
    </xf>
    <xf numFmtId="0" fontId="8" fillId="3" borderId="9" xfId="0" applyFont="1" applyFill="1" applyBorder="1" applyAlignment="1">
      <alignment horizontal="right"/>
    </xf>
    <xf numFmtId="4" fontId="8" fillId="5" borderId="9" xfId="0" applyNumberFormat="1" applyFont="1" applyFill="1" applyBorder="1"/>
    <xf numFmtId="4" fontId="30" fillId="0" borderId="8" xfId="0" applyNumberFormat="1" applyFont="1" applyFill="1" applyBorder="1" applyAlignment="1">
      <alignment horizontal="left" vertical="center"/>
    </xf>
    <xf numFmtId="0" fontId="30" fillId="0" borderId="10" xfId="0" applyFont="1" applyFill="1" applyBorder="1"/>
    <xf numFmtId="0" fontId="30" fillId="0" borderId="20" xfId="0" applyFont="1" applyFill="1" applyBorder="1" applyAlignment="1">
      <alignment vertical="center"/>
    </xf>
    <xf numFmtId="0" fontId="30" fillId="0" borderId="10" xfId="0" applyFont="1" applyFill="1" applyBorder="1" applyAlignment="1">
      <alignment horizontal="center"/>
    </xf>
    <xf numFmtId="4" fontId="30" fillId="3" borderId="10" xfId="0" applyNumberFormat="1" applyFont="1" applyFill="1" applyBorder="1" applyAlignment="1">
      <alignment vertical="center"/>
    </xf>
    <xf numFmtId="4" fontId="30" fillId="5" borderId="20" xfId="0" applyNumberFormat="1" applyFont="1" applyFill="1" applyBorder="1" applyAlignment="1">
      <alignment vertical="center"/>
    </xf>
    <xf numFmtId="4" fontId="30" fillId="5" borderId="10" xfId="0" applyNumberFormat="1" applyFont="1" applyFill="1" applyBorder="1" applyAlignment="1">
      <alignment vertical="center"/>
    </xf>
    <xf numFmtId="0" fontId="31" fillId="0" borderId="0" xfId="0" applyFont="1" applyFill="1"/>
    <xf numFmtId="0" fontId="8" fillId="3" borderId="21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32" fillId="3" borderId="10" xfId="0" applyFont="1" applyFill="1" applyBorder="1"/>
    <xf numFmtId="0" fontId="32" fillId="3" borderId="10" xfId="0" applyFont="1" applyFill="1" applyBorder="1" applyAlignment="1">
      <alignment horizontal="center"/>
    </xf>
    <xf numFmtId="0" fontId="33" fillId="3" borderId="23" xfId="0" applyFont="1" applyFill="1" applyBorder="1" applyAlignment="1">
      <alignment vertical="center"/>
    </xf>
    <xf numFmtId="4" fontId="33" fillId="0" borderId="10" xfId="0" applyNumberFormat="1" applyFont="1" applyFill="1" applyBorder="1" applyAlignment="1">
      <alignment vertical="center"/>
    </xf>
    <xf numFmtId="4" fontId="33" fillId="4" borderId="10" xfId="0" applyNumberFormat="1" applyFont="1" applyFill="1" applyBorder="1" applyAlignment="1">
      <alignment vertical="center"/>
    </xf>
    <xf numFmtId="4" fontId="33" fillId="5" borderId="20" xfId="0" applyNumberFormat="1" applyFont="1" applyFill="1" applyBorder="1" applyAlignment="1">
      <alignment vertical="center"/>
    </xf>
    <xf numFmtId="0" fontId="32" fillId="3" borderId="0" xfId="0" applyFont="1" applyFill="1"/>
    <xf numFmtId="4" fontId="8" fillId="0" borderId="21" xfId="0" applyNumberFormat="1" applyFont="1" applyFill="1" applyBorder="1" applyAlignment="1">
      <alignment vertical="center"/>
    </xf>
    <xf numFmtId="0" fontId="3" fillId="0" borderId="0" xfId="3" applyFont="1"/>
    <xf numFmtId="0" fontId="6" fillId="0" borderId="0" xfId="3" applyFont="1" applyAlignment="1">
      <alignment horizontal="center"/>
    </xf>
    <xf numFmtId="0" fontId="6" fillId="2" borderId="9" xfId="3" applyFont="1" applyFill="1" applyBorder="1" applyAlignment="1">
      <alignment horizontal="center"/>
    </xf>
    <xf numFmtId="0" fontId="6" fillId="6" borderId="9" xfId="3" applyFont="1" applyFill="1" applyBorder="1" applyAlignment="1">
      <alignment horizontal="center"/>
    </xf>
    <xf numFmtId="1" fontId="3" fillId="0" borderId="9" xfId="3" applyNumberFormat="1" applyFont="1" applyBorder="1"/>
    <xf numFmtId="0" fontId="3" fillId="0" borderId="9" xfId="3" applyFont="1" applyBorder="1"/>
    <xf numFmtId="4" fontId="6" fillId="0" borderId="9" xfId="3" applyNumberFormat="1" applyFont="1" applyBorder="1"/>
    <xf numFmtId="0" fontId="6" fillId="0" borderId="9" xfId="3" applyFont="1" applyBorder="1"/>
    <xf numFmtId="0" fontId="6" fillId="0" borderId="9" xfId="3" applyFont="1" applyBorder="1" applyAlignment="1">
      <alignment horizontal="left"/>
    </xf>
    <xf numFmtId="4" fontId="3" fillId="0" borderId="9" xfId="3" applyNumberFormat="1" applyFont="1" applyBorder="1"/>
    <xf numFmtId="14" fontId="3" fillId="0" borderId="9" xfId="3" applyNumberFormat="1" applyFont="1" applyBorder="1"/>
    <xf numFmtId="0" fontId="3" fillId="0" borderId="9" xfId="3" applyFont="1" applyBorder="1" applyAlignment="1">
      <alignment horizontal="left"/>
    </xf>
    <xf numFmtId="1" fontId="3" fillId="0" borderId="12" xfId="3" applyNumberFormat="1" applyFont="1" applyBorder="1"/>
    <xf numFmtId="14" fontId="3" fillId="0" borderId="12" xfId="3" applyNumberFormat="1" applyFont="1" applyBorder="1"/>
    <xf numFmtId="4" fontId="3" fillId="0" borderId="12" xfId="3" applyNumberFormat="1" applyFont="1" applyBorder="1"/>
    <xf numFmtId="0" fontId="6" fillId="0" borderId="0" xfId="3" applyFont="1"/>
    <xf numFmtId="0" fontId="3" fillId="0" borderId="12" xfId="3" applyFont="1" applyBorder="1" applyAlignment="1">
      <alignment horizontal="left"/>
    </xf>
    <xf numFmtId="0" fontId="34" fillId="0" borderId="0" xfId="4" applyFont="1"/>
    <xf numFmtId="0" fontId="35" fillId="2" borderId="9" xfId="4" applyFont="1" applyFill="1" applyBorder="1" applyAlignment="1">
      <alignment horizontal="center"/>
    </xf>
    <xf numFmtId="4" fontId="35" fillId="2" borderId="9" xfId="4" applyNumberFormat="1" applyFont="1" applyFill="1" applyBorder="1" applyAlignment="1">
      <alignment horizontal="center"/>
    </xf>
    <xf numFmtId="0" fontId="35" fillId="0" borderId="0" xfId="4" applyFont="1"/>
    <xf numFmtId="0" fontId="34" fillId="0" borderId="9" xfId="4" applyFont="1" applyBorder="1" applyAlignment="1">
      <alignment horizontal="center"/>
    </xf>
    <xf numFmtId="14" fontId="34" fillId="0" borderId="9" xfId="4" applyNumberFormat="1" applyFont="1" applyBorder="1" applyAlignment="1">
      <alignment horizontal="center"/>
    </xf>
    <xf numFmtId="4" fontId="35" fillId="0" borderId="9" xfId="4" applyNumberFormat="1" applyFont="1" applyBorder="1"/>
    <xf numFmtId="0" fontId="34" fillId="0" borderId="9" xfId="4" applyFont="1" applyBorder="1"/>
    <xf numFmtId="0" fontId="34" fillId="0" borderId="9" xfId="4" applyFont="1" applyBorder="1" applyAlignment="1">
      <alignment horizontal="left"/>
    </xf>
    <xf numFmtId="4" fontId="34" fillId="0" borderId="9" xfId="4" applyNumberFormat="1" applyFont="1" applyBorder="1"/>
    <xf numFmtId="0" fontId="3" fillId="0" borderId="7" xfId="4" applyFont="1" applyBorder="1" applyProtection="1">
      <protection locked="0"/>
    </xf>
    <xf numFmtId="0" fontId="34" fillId="0" borderId="7" xfId="4" applyFont="1" applyBorder="1"/>
    <xf numFmtId="0" fontId="35" fillId="0" borderId="9" xfId="4" applyFont="1" applyBorder="1" applyAlignment="1">
      <alignment horizontal="right"/>
    </xf>
    <xf numFmtId="4" fontId="35" fillId="0" borderId="9" xfId="4" applyNumberFormat="1" applyFont="1" applyBorder="1" applyAlignment="1">
      <alignment horizontal="right"/>
    </xf>
    <xf numFmtId="0" fontId="3" fillId="0" borderId="48" xfId="4" applyFont="1" applyBorder="1" applyProtection="1">
      <protection locked="0"/>
    </xf>
    <xf numFmtId="4" fontId="34" fillId="0" borderId="9" xfId="4" applyNumberFormat="1" applyFont="1" applyBorder="1" applyAlignment="1">
      <alignment horizontal="right"/>
    </xf>
    <xf numFmtId="164" fontId="35" fillId="0" borderId="9" xfId="4" applyNumberFormat="1" applyFont="1" applyBorder="1" applyAlignment="1">
      <alignment horizontal="left"/>
    </xf>
    <xf numFmtId="4" fontId="34" fillId="0" borderId="9" xfId="4" applyNumberFormat="1" applyFont="1" applyBorder="1" applyAlignment="1">
      <alignment horizontal="left"/>
    </xf>
    <xf numFmtId="4" fontId="35" fillId="0" borderId="9" xfId="4" applyNumberFormat="1" applyFont="1" applyBorder="1" applyAlignment="1">
      <alignment horizontal="left"/>
    </xf>
    <xf numFmtId="164" fontId="34" fillId="0" borderId="9" xfId="4" applyNumberFormat="1" applyFont="1" applyBorder="1" applyAlignment="1">
      <alignment horizontal="left"/>
    </xf>
    <xf numFmtId="0" fontId="35" fillId="0" borderId="9" xfId="4" applyFont="1" applyBorder="1" applyAlignment="1">
      <alignment horizontal="center"/>
    </xf>
    <xf numFmtId="14" fontId="35" fillId="0" borderId="9" xfId="4" applyNumberFormat="1" applyFont="1" applyBorder="1" applyAlignment="1">
      <alignment horizontal="center"/>
    </xf>
    <xf numFmtId="0" fontId="35" fillId="0" borderId="9" xfId="4" applyFont="1" applyBorder="1"/>
    <xf numFmtId="0" fontId="35" fillId="0" borderId="9" xfId="4" applyFont="1" applyBorder="1" applyAlignment="1">
      <alignment horizontal="left"/>
    </xf>
    <xf numFmtId="0" fontId="34" fillId="0" borderId="0" xfId="4" applyFont="1" applyAlignment="1">
      <alignment horizontal="left"/>
    </xf>
    <xf numFmtId="0" fontId="35" fillId="0" borderId="0" xfId="4" applyFont="1" applyAlignment="1">
      <alignment horizontal="left"/>
    </xf>
    <xf numFmtId="1" fontId="34" fillId="0" borderId="9" xfId="4" applyNumberFormat="1" applyFont="1" applyBorder="1" applyAlignment="1">
      <alignment horizontal="center"/>
    </xf>
    <xf numFmtId="14" fontId="34" fillId="0" borderId="9" xfId="4" applyNumberFormat="1" applyFont="1" applyBorder="1" applyAlignment="1">
      <alignment horizontal="left"/>
    </xf>
    <xf numFmtId="0" fontId="34" fillId="2" borderId="9" xfId="4" applyFont="1" applyFill="1" applyBorder="1" applyAlignment="1">
      <alignment horizontal="center"/>
    </xf>
    <xf numFmtId="4" fontId="35" fillId="2" borderId="9" xfId="4" applyNumberFormat="1" applyFont="1" applyFill="1" applyBorder="1"/>
    <xf numFmtId="0" fontId="35" fillId="2" borderId="9" xfId="4" applyFont="1" applyFill="1" applyBorder="1" applyAlignment="1">
      <alignment horizontal="right"/>
    </xf>
    <xf numFmtId="0" fontId="34" fillId="2" borderId="9" xfId="4" applyFont="1" applyFill="1" applyBorder="1"/>
    <xf numFmtId="0" fontId="34" fillId="0" borderId="0" xfId="4" applyFont="1" applyAlignment="1"/>
    <xf numFmtId="0" fontId="34" fillId="0" borderId="0" xfId="4" applyFont="1" applyAlignment="1">
      <alignment horizontal="center"/>
    </xf>
    <xf numFmtId="4" fontId="34" fillId="0" borderId="0" xfId="4" applyNumberFormat="1" applyFont="1"/>
    <xf numFmtId="0" fontId="24" fillId="0" borderId="0" xfId="0" applyFont="1" applyAlignment="1">
      <alignment horizontal="center"/>
    </xf>
    <xf numFmtId="0" fontId="21" fillId="0" borderId="0" xfId="0" applyFont="1" applyAlignment="1"/>
    <xf numFmtId="0" fontId="0" fillId="0" borderId="0" xfId="0" applyAlignment="1"/>
    <xf numFmtId="0" fontId="26" fillId="6" borderId="30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13" fillId="0" borderId="0" xfId="0" applyFont="1" applyFill="1" applyAlignment="1"/>
    <xf numFmtId="0" fontId="3" fillId="0" borderId="0" xfId="0" applyFont="1" applyAlignment="1"/>
    <xf numFmtId="0" fontId="5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2" fillId="0" borderId="0" xfId="1" applyFont="1" applyFill="1" applyAlignment="1"/>
    <xf numFmtId="0" fontId="5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6" fillId="0" borderId="0" xfId="3" applyFont="1" applyAlignment="1">
      <alignment horizontal="center"/>
    </xf>
    <xf numFmtId="0" fontId="6" fillId="0" borderId="47" xfId="3" applyFont="1" applyBorder="1" applyAlignment="1">
      <alignment horizontal="right"/>
    </xf>
    <xf numFmtId="0" fontId="34" fillId="0" borderId="0" xfId="4" applyFont="1" applyAlignment="1">
      <alignment horizontal="left"/>
    </xf>
    <xf numFmtId="0" fontId="35" fillId="0" borderId="0" xfId="4" applyFont="1" applyAlignment="1">
      <alignment horizontal="center"/>
    </xf>
    <xf numFmtId="0" fontId="34" fillId="0" borderId="0" xfId="4" applyFont="1" applyAlignment="1"/>
    <xf numFmtId="0" fontId="36" fillId="0" borderId="0" xfId="5" applyFont="1" applyAlignment="1">
      <alignment vertical="center"/>
    </xf>
    <xf numFmtId="3" fontId="36" fillId="0" borderId="0" xfId="5" applyNumberFormat="1" applyFont="1" applyAlignment="1">
      <alignment vertical="center"/>
    </xf>
    <xf numFmtId="0" fontId="36" fillId="0" borderId="0" xfId="5" applyFont="1" applyAlignment="1">
      <alignment horizontal="center" vertical="center"/>
    </xf>
    <xf numFmtId="0" fontId="36" fillId="0" borderId="0" xfId="5" applyFont="1" applyAlignment="1">
      <alignment horizontal="left" vertical="center" indent="1"/>
    </xf>
    <xf numFmtId="0" fontId="37" fillId="0" borderId="0" xfId="5" applyFont="1" applyAlignment="1">
      <alignment vertical="center"/>
    </xf>
    <xf numFmtId="3" fontId="37" fillId="0" borderId="0" xfId="5" applyNumberFormat="1" applyFont="1" applyAlignment="1">
      <alignment vertical="center"/>
    </xf>
    <xf numFmtId="0" fontId="37" fillId="0" borderId="0" xfId="5" applyFont="1" applyAlignment="1">
      <alignment horizontal="center" vertical="center"/>
    </xf>
    <xf numFmtId="0" fontId="38" fillId="0" borderId="0" xfId="5" applyFont="1" applyAlignment="1">
      <alignment horizontal="left" vertical="center" indent="1"/>
    </xf>
    <xf numFmtId="0" fontId="38" fillId="0" borderId="0" xfId="5" applyFont="1" applyFill="1" applyBorder="1" applyAlignment="1">
      <alignment horizontal="left" vertical="center" indent="1"/>
    </xf>
    <xf numFmtId="0" fontId="39" fillId="0" borderId="0" xfId="5" applyFont="1" applyFill="1" applyBorder="1" applyAlignment="1">
      <alignment horizontal="left" vertical="center" indent="1"/>
    </xf>
    <xf numFmtId="3" fontId="40" fillId="7" borderId="49" xfId="5" applyNumberFormat="1" applyFont="1" applyFill="1" applyBorder="1" applyAlignment="1">
      <alignment horizontal="right" vertical="center"/>
    </xf>
    <xf numFmtId="3" fontId="40" fillId="7" borderId="50" xfId="5" applyNumberFormat="1" applyFont="1" applyFill="1" applyBorder="1" applyAlignment="1">
      <alignment horizontal="right" vertical="center"/>
    </xf>
    <xf numFmtId="3" fontId="40" fillId="8" borderId="49" xfId="5" applyNumberFormat="1" applyFont="1" applyFill="1" applyBorder="1" applyAlignment="1">
      <alignment horizontal="right" vertical="center"/>
    </xf>
    <xf numFmtId="0" fontId="36" fillId="0" borderId="0" xfId="5" applyFont="1" applyAlignment="1">
      <alignment horizontal="right" vertical="center"/>
    </xf>
    <xf numFmtId="164" fontId="40" fillId="7" borderId="49" xfId="5" applyNumberFormat="1" applyFont="1" applyFill="1" applyBorder="1" applyAlignment="1">
      <alignment horizontal="right" vertical="center"/>
    </xf>
    <xf numFmtId="3" fontId="40" fillId="7" borderId="51" xfId="5" applyNumberFormat="1" applyFont="1" applyFill="1" applyBorder="1" applyAlignment="1">
      <alignment horizontal="right" vertical="center"/>
    </xf>
    <xf numFmtId="3" fontId="40" fillId="7" borderId="52" xfId="5" applyNumberFormat="1" applyFont="1" applyFill="1" applyBorder="1" applyAlignment="1">
      <alignment horizontal="right" vertical="center"/>
    </xf>
    <xf numFmtId="3" fontId="40" fillId="7" borderId="53" xfId="5" applyNumberFormat="1" applyFont="1" applyFill="1" applyBorder="1" applyAlignment="1">
      <alignment horizontal="center" vertical="center"/>
    </xf>
    <xf numFmtId="0" fontId="38" fillId="7" borderId="54" xfId="5" applyFont="1" applyFill="1" applyBorder="1" applyAlignment="1">
      <alignment horizontal="left" vertical="center" indent="1"/>
    </xf>
    <xf numFmtId="164" fontId="40" fillId="7" borderId="55" xfId="5" applyNumberFormat="1" applyFont="1" applyFill="1" applyBorder="1" applyAlignment="1">
      <alignment horizontal="right" vertical="center"/>
    </xf>
    <xf numFmtId="3" fontId="40" fillId="7" borderId="56" xfId="5" applyNumberFormat="1" applyFont="1" applyFill="1" applyBorder="1" applyAlignment="1">
      <alignment horizontal="right" vertical="center"/>
    </xf>
    <xf numFmtId="3" fontId="40" fillId="7" borderId="49" xfId="5" applyNumberFormat="1" applyFont="1" applyFill="1" applyBorder="1" applyAlignment="1">
      <alignment horizontal="center" vertical="center"/>
    </xf>
    <xf numFmtId="0" fontId="38" fillId="7" borderId="52" xfId="5" applyFont="1" applyFill="1" applyBorder="1" applyAlignment="1">
      <alignment horizontal="left" vertical="center" indent="1"/>
    </xf>
    <xf numFmtId="0" fontId="38" fillId="7" borderId="57" xfId="5" applyFont="1" applyFill="1" applyBorder="1" applyAlignment="1">
      <alignment horizontal="left" vertical="center" indent="1"/>
    </xf>
    <xf numFmtId="3" fontId="36" fillId="8" borderId="58" xfId="5" applyNumberFormat="1" applyFont="1" applyFill="1" applyBorder="1" applyAlignment="1">
      <alignment horizontal="right" vertical="center"/>
    </xf>
    <xf numFmtId="3" fontId="36" fillId="7" borderId="0" xfId="5" applyNumberFormat="1" applyFont="1" applyFill="1" applyBorder="1" applyAlignment="1">
      <alignment horizontal="right" vertical="center"/>
    </xf>
    <xf numFmtId="3" fontId="36" fillId="7" borderId="59" xfId="5" applyNumberFormat="1" applyFont="1" applyFill="1" applyBorder="1" applyAlignment="1" applyProtection="1">
      <alignment horizontal="right" vertical="center"/>
      <protection locked="0"/>
    </xf>
    <xf numFmtId="3" fontId="36" fillId="7" borderId="58" xfId="5" applyNumberFormat="1" applyFont="1" applyFill="1" applyBorder="1" applyAlignment="1">
      <alignment horizontal="right" vertical="center"/>
    </xf>
    <xf numFmtId="3" fontId="40" fillId="7" borderId="54" xfId="5" applyNumberFormat="1" applyFont="1" applyFill="1" applyBorder="1" applyAlignment="1" applyProtection="1">
      <alignment horizontal="right" vertical="center"/>
      <protection locked="0"/>
    </xf>
    <xf numFmtId="3" fontId="40" fillId="7" borderId="58" xfId="5" applyNumberFormat="1" applyFont="1" applyFill="1" applyBorder="1" applyAlignment="1">
      <alignment horizontal="center" vertical="center"/>
    </xf>
    <xf numFmtId="0" fontId="41" fillId="7" borderId="41" xfId="5" applyFont="1" applyFill="1" applyBorder="1" applyAlignment="1">
      <alignment horizontal="left" vertical="center" indent="1"/>
    </xf>
    <xf numFmtId="3" fontId="40" fillId="7" borderId="23" xfId="5" applyNumberFormat="1" applyFont="1" applyFill="1" applyBorder="1" applyAlignment="1">
      <alignment horizontal="right" vertical="center"/>
    </xf>
    <xf numFmtId="3" fontId="40" fillId="7" borderId="28" xfId="5" applyNumberFormat="1" applyFont="1" applyFill="1" applyBorder="1" applyAlignment="1">
      <alignment horizontal="right" vertical="center"/>
    </xf>
    <xf numFmtId="3" fontId="40" fillId="7" borderId="52" xfId="5" applyNumberFormat="1" applyFont="1" applyFill="1" applyBorder="1" applyAlignment="1" applyProtection="1">
      <alignment horizontal="right" vertical="center"/>
    </xf>
    <xf numFmtId="3" fontId="42" fillId="7" borderId="60" xfId="5" applyNumberFormat="1" applyFont="1" applyFill="1" applyBorder="1" applyAlignment="1">
      <alignment horizontal="right" vertical="center"/>
    </xf>
    <xf numFmtId="3" fontId="42" fillId="7" borderId="61" xfId="5" applyNumberFormat="1" applyFont="1" applyFill="1" applyBorder="1" applyAlignment="1">
      <alignment horizontal="right" vertical="center"/>
    </xf>
    <xf numFmtId="3" fontId="36" fillId="0" borderId="60" xfId="5" applyNumberFormat="1" applyFont="1" applyBorder="1" applyAlignment="1">
      <alignment horizontal="right" vertical="center"/>
    </xf>
    <xf numFmtId="164" fontId="40" fillId="8" borderId="60" xfId="5" applyNumberFormat="1" applyFont="1" applyFill="1" applyBorder="1" applyAlignment="1">
      <alignment horizontal="right" vertical="center"/>
    </xf>
    <xf numFmtId="3" fontId="40" fillId="8" borderId="62" xfId="5" applyNumberFormat="1" applyFont="1" applyFill="1" applyBorder="1" applyAlignment="1">
      <alignment horizontal="right" vertical="center"/>
    </xf>
    <xf numFmtId="3" fontId="36" fillId="7" borderId="63" xfId="5" applyNumberFormat="1" applyFont="1" applyFill="1" applyBorder="1" applyAlignment="1" applyProtection="1">
      <alignment horizontal="right" vertical="center"/>
      <protection locked="0"/>
    </xf>
    <xf numFmtId="3" fontId="36" fillId="7" borderId="47" xfId="5" applyNumberFormat="1" applyFont="1" applyFill="1" applyBorder="1" applyAlignment="1" applyProtection="1">
      <alignment horizontal="right" vertical="center"/>
      <protection locked="0"/>
    </xf>
    <xf numFmtId="3" fontId="42" fillId="7" borderId="41" xfId="5" applyNumberFormat="1" applyFont="1" applyFill="1" applyBorder="1" applyAlignment="1" applyProtection="1">
      <alignment horizontal="right" vertical="center"/>
      <protection locked="0"/>
    </xf>
    <xf numFmtId="3" fontId="42" fillId="0" borderId="64" xfId="5" applyNumberFormat="1" applyFont="1" applyFill="1" applyBorder="1" applyAlignment="1" applyProtection="1">
      <alignment horizontal="right" vertical="center"/>
      <protection locked="0"/>
    </xf>
    <xf numFmtId="3" fontId="42" fillId="7" borderId="64" xfId="5" applyNumberFormat="1" applyFont="1" applyFill="1" applyBorder="1" applyAlignment="1" applyProtection="1">
      <alignment horizontal="right" vertical="center"/>
      <protection locked="0"/>
    </xf>
    <xf numFmtId="3" fontId="42" fillId="7" borderId="60" xfId="5" applyNumberFormat="1" applyFont="1" applyFill="1" applyBorder="1" applyAlignment="1">
      <alignment horizontal="center" vertical="center"/>
    </xf>
    <xf numFmtId="3" fontId="42" fillId="7" borderId="65" xfId="5" applyNumberFormat="1" applyFont="1" applyFill="1" applyBorder="1" applyAlignment="1">
      <alignment horizontal="right" vertical="center"/>
    </xf>
    <xf numFmtId="3" fontId="42" fillId="7" borderId="48" xfId="5" applyNumberFormat="1" applyFont="1" applyFill="1" applyBorder="1" applyAlignment="1">
      <alignment horizontal="right" vertical="center"/>
    </xf>
    <xf numFmtId="3" fontId="36" fillId="0" borderId="65" xfId="5" applyNumberFormat="1" applyFont="1" applyBorder="1" applyAlignment="1">
      <alignment horizontal="right" vertical="center"/>
    </xf>
    <xf numFmtId="164" fontId="40" fillId="8" borderId="65" xfId="5" applyNumberFormat="1" applyFont="1" applyFill="1" applyBorder="1" applyAlignment="1">
      <alignment horizontal="right" vertical="center"/>
    </xf>
    <xf numFmtId="3" fontId="40" fillId="8" borderId="48" xfId="5" applyNumberFormat="1" applyFont="1" applyFill="1" applyBorder="1" applyAlignment="1">
      <alignment horizontal="right" vertical="center"/>
    </xf>
    <xf numFmtId="3" fontId="36" fillId="7" borderId="65" xfId="5" applyNumberFormat="1" applyFont="1" applyFill="1" applyBorder="1" applyAlignment="1" applyProtection="1">
      <alignment horizontal="right" vertical="center"/>
      <protection locked="0"/>
    </xf>
    <xf numFmtId="3" fontId="42" fillId="7" borderId="66" xfId="5" applyNumberFormat="1" applyFont="1" applyFill="1" applyBorder="1" applyAlignment="1" applyProtection="1">
      <alignment horizontal="right" vertical="center"/>
      <protection locked="0"/>
    </xf>
    <xf numFmtId="3" fontId="42" fillId="0" borderId="66" xfId="5" applyNumberFormat="1" applyFont="1" applyFill="1" applyBorder="1" applyAlignment="1" applyProtection="1">
      <alignment horizontal="right" vertical="center"/>
      <protection locked="0"/>
    </xf>
    <xf numFmtId="3" fontId="42" fillId="7" borderId="65" xfId="5" applyNumberFormat="1" applyFont="1" applyFill="1" applyBorder="1" applyAlignment="1">
      <alignment horizontal="center" vertical="center"/>
    </xf>
    <xf numFmtId="0" fontId="41" fillId="7" borderId="66" xfId="5" applyFont="1" applyFill="1" applyBorder="1" applyAlignment="1">
      <alignment horizontal="left" vertical="center" indent="1"/>
    </xf>
    <xf numFmtId="3" fontId="42" fillId="7" borderId="67" xfId="5" applyNumberFormat="1" applyFont="1" applyFill="1" applyBorder="1" applyAlignment="1">
      <alignment horizontal="right" vertical="center"/>
    </xf>
    <xf numFmtId="3" fontId="42" fillId="7" borderId="68" xfId="5" applyNumberFormat="1" applyFont="1" applyFill="1" applyBorder="1" applyAlignment="1">
      <alignment horizontal="right" vertical="center"/>
    </xf>
    <xf numFmtId="3" fontId="36" fillId="0" borderId="67" xfId="5" applyNumberFormat="1" applyFont="1" applyBorder="1" applyAlignment="1">
      <alignment horizontal="right" vertical="center"/>
    </xf>
    <xf numFmtId="164" fontId="40" fillId="8" borderId="55" xfId="5" applyNumberFormat="1" applyFont="1" applyFill="1" applyBorder="1" applyAlignment="1">
      <alignment horizontal="right" vertical="center"/>
    </xf>
    <xf numFmtId="3" fontId="40" fillId="8" borderId="69" xfId="5" applyNumberFormat="1" applyFont="1" applyFill="1" applyBorder="1" applyAlignment="1">
      <alignment horizontal="right" vertical="center"/>
    </xf>
    <xf numFmtId="3" fontId="36" fillId="7" borderId="55" xfId="5" applyNumberFormat="1" applyFont="1" applyFill="1" applyBorder="1" applyAlignment="1" applyProtection="1">
      <alignment horizontal="right" vertical="center"/>
      <protection locked="0"/>
    </xf>
    <xf numFmtId="3" fontId="42" fillId="7" borderId="56" xfId="5" applyNumberFormat="1" applyFont="1" applyFill="1" applyBorder="1" applyAlignment="1" applyProtection="1">
      <alignment horizontal="right" vertical="center"/>
      <protection locked="0"/>
    </xf>
    <xf numFmtId="3" fontId="42" fillId="0" borderId="40" xfId="5" applyNumberFormat="1" applyFont="1" applyFill="1" applyBorder="1" applyAlignment="1" applyProtection="1">
      <alignment horizontal="right" vertical="center"/>
      <protection locked="0"/>
    </xf>
    <xf numFmtId="3" fontId="42" fillId="7" borderId="40" xfId="5" applyNumberFormat="1" applyFont="1" applyFill="1" applyBorder="1" applyAlignment="1" applyProtection="1">
      <alignment horizontal="right" vertical="center"/>
      <protection locked="0"/>
    </xf>
    <xf numFmtId="3" fontId="42" fillId="7" borderId="67" xfId="5" applyNumberFormat="1" applyFont="1" applyFill="1" applyBorder="1" applyAlignment="1">
      <alignment horizontal="center" vertical="center"/>
    </xf>
    <xf numFmtId="0" fontId="41" fillId="7" borderId="40" xfId="5" applyFont="1" applyFill="1" applyBorder="1" applyAlignment="1">
      <alignment horizontal="left" vertical="center" indent="1"/>
    </xf>
    <xf numFmtId="164" fontId="40" fillId="8" borderId="49" xfId="5" applyNumberFormat="1" applyFont="1" applyFill="1" applyBorder="1" applyAlignment="1">
      <alignment horizontal="right" vertical="center"/>
    </xf>
    <xf numFmtId="3" fontId="40" fillId="8" borderId="50" xfId="5" applyNumberFormat="1" applyFont="1" applyFill="1" applyBorder="1" applyAlignment="1">
      <alignment horizontal="right" vertical="center"/>
    </xf>
    <xf numFmtId="3" fontId="40" fillId="8" borderId="52" xfId="5" applyNumberFormat="1" applyFont="1" applyFill="1" applyBorder="1" applyAlignment="1" applyProtection="1">
      <alignment horizontal="right" vertical="center"/>
    </xf>
    <xf numFmtId="164" fontId="40" fillId="8" borderId="63" xfId="5" applyNumberFormat="1" applyFont="1" applyFill="1" applyBorder="1" applyAlignment="1">
      <alignment horizontal="right" vertical="center"/>
    </xf>
    <xf numFmtId="0" fontId="41" fillId="7" borderId="53" xfId="5" applyFont="1" applyFill="1" applyBorder="1" applyAlignment="1">
      <alignment horizontal="left" vertical="center" indent="1"/>
    </xf>
    <xf numFmtId="0" fontId="41" fillId="7" borderId="65" xfId="5" applyFont="1" applyFill="1" applyBorder="1" applyAlignment="1">
      <alignment horizontal="left" vertical="center" indent="1"/>
    </xf>
    <xf numFmtId="0" fontId="41" fillId="7" borderId="67" xfId="5" applyFont="1" applyFill="1" applyBorder="1" applyAlignment="1">
      <alignment horizontal="left" vertical="center" indent="1"/>
    </xf>
    <xf numFmtId="3" fontId="40" fillId="7" borderId="63" xfId="5" applyNumberFormat="1" applyFont="1" applyFill="1" applyBorder="1" applyAlignment="1">
      <alignment horizontal="right" vertical="center"/>
    </xf>
    <xf numFmtId="3" fontId="37" fillId="7" borderId="62" xfId="5" applyNumberFormat="1" applyFont="1" applyFill="1" applyBorder="1" applyAlignment="1">
      <alignment horizontal="right" vertical="center"/>
    </xf>
    <xf numFmtId="3" fontId="37" fillId="0" borderId="63" xfId="5" applyNumberFormat="1" applyFont="1" applyBorder="1" applyAlignment="1">
      <alignment horizontal="right" vertical="center"/>
    </xf>
    <xf numFmtId="3" fontId="37" fillId="7" borderId="63" xfId="5" applyNumberFormat="1" applyFont="1" applyFill="1" applyBorder="1" applyAlignment="1" applyProtection="1">
      <alignment horizontal="right" vertical="center"/>
      <protection locked="0"/>
    </xf>
    <xf numFmtId="3" fontId="37" fillId="7" borderId="28" xfId="5" applyNumberFormat="1" applyFont="1" applyFill="1" applyBorder="1" applyAlignment="1" applyProtection="1">
      <alignment horizontal="right" vertical="center"/>
      <protection locked="0"/>
    </xf>
    <xf numFmtId="3" fontId="40" fillId="0" borderId="70" xfId="5" applyNumberFormat="1" applyFont="1" applyFill="1" applyBorder="1" applyAlignment="1" applyProtection="1">
      <alignment horizontal="right" vertical="center"/>
      <protection locked="0"/>
    </xf>
    <xf numFmtId="3" fontId="40" fillId="7" borderId="70" xfId="5" applyNumberFormat="1" applyFont="1" applyFill="1" applyBorder="1" applyAlignment="1" applyProtection="1">
      <alignment horizontal="right" vertical="center"/>
      <protection locked="0"/>
    </xf>
    <xf numFmtId="3" fontId="42" fillId="7" borderId="63" xfId="5" applyNumberFormat="1" applyFont="1" applyFill="1" applyBorder="1" applyAlignment="1">
      <alignment horizontal="center" vertical="center"/>
    </xf>
    <xf numFmtId="0" fontId="41" fillId="7" borderId="63" xfId="5" applyFont="1" applyFill="1" applyBorder="1" applyAlignment="1">
      <alignment horizontal="left" vertical="center" indent="1"/>
    </xf>
    <xf numFmtId="3" fontId="40" fillId="7" borderId="65" xfId="5" applyNumberFormat="1" applyFont="1" applyFill="1" applyBorder="1" applyAlignment="1">
      <alignment horizontal="right" vertical="center"/>
    </xf>
    <xf numFmtId="3" fontId="37" fillId="7" borderId="48" xfId="5" applyNumberFormat="1" applyFont="1" applyFill="1" applyBorder="1" applyAlignment="1">
      <alignment horizontal="right" vertical="center"/>
    </xf>
    <xf numFmtId="3" fontId="37" fillId="0" borderId="65" xfId="5" applyNumberFormat="1" applyFont="1" applyBorder="1" applyAlignment="1">
      <alignment horizontal="right" vertical="center"/>
    </xf>
    <xf numFmtId="3" fontId="37" fillId="7" borderId="65" xfId="5" applyNumberFormat="1" applyFont="1" applyFill="1" applyBorder="1" applyAlignment="1" applyProtection="1">
      <alignment horizontal="right" vertical="center"/>
      <protection locked="0"/>
    </xf>
    <xf numFmtId="3" fontId="37" fillId="7" borderId="47" xfId="5" applyNumberFormat="1" applyFont="1" applyFill="1" applyBorder="1" applyAlignment="1" applyProtection="1">
      <alignment horizontal="right" vertical="center"/>
      <protection locked="0"/>
    </xf>
    <xf numFmtId="3" fontId="40" fillId="7" borderId="66" xfId="5" applyNumberFormat="1" applyFont="1" applyFill="1" applyBorder="1" applyAlignment="1" applyProtection="1">
      <alignment horizontal="right" vertical="center"/>
      <protection locked="0"/>
    </xf>
    <xf numFmtId="3" fontId="40" fillId="0" borderId="66" xfId="5" applyNumberFormat="1" applyFont="1" applyFill="1" applyBorder="1" applyAlignment="1" applyProtection="1">
      <alignment horizontal="right" vertical="center"/>
      <protection locked="0"/>
    </xf>
    <xf numFmtId="3" fontId="40" fillId="7" borderId="55" xfId="5" applyNumberFormat="1" applyFont="1" applyFill="1" applyBorder="1" applyAlignment="1">
      <alignment horizontal="right" vertical="center"/>
    </xf>
    <xf numFmtId="3" fontId="37" fillId="7" borderId="69" xfId="5" applyNumberFormat="1" applyFont="1" applyFill="1" applyBorder="1" applyAlignment="1">
      <alignment horizontal="right" vertical="center"/>
    </xf>
    <xf numFmtId="3" fontId="37" fillId="0" borderId="55" xfId="5" applyNumberFormat="1" applyFont="1" applyBorder="1" applyAlignment="1">
      <alignment horizontal="right" vertical="center"/>
    </xf>
    <xf numFmtId="3" fontId="37" fillId="7" borderId="55" xfId="5" applyNumberFormat="1" applyFont="1" applyFill="1" applyBorder="1" applyAlignment="1" applyProtection="1">
      <alignment horizontal="right" vertical="center"/>
      <protection locked="0"/>
    </xf>
    <xf numFmtId="3" fontId="37" fillId="7" borderId="71" xfId="5" applyNumberFormat="1" applyFont="1" applyFill="1" applyBorder="1" applyAlignment="1" applyProtection="1">
      <alignment horizontal="right" vertical="center"/>
      <protection locked="0"/>
    </xf>
    <xf numFmtId="3" fontId="40" fillId="7" borderId="56" xfId="5" applyNumberFormat="1" applyFont="1" applyFill="1" applyBorder="1" applyAlignment="1" applyProtection="1">
      <alignment horizontal="right" vertical="center"/>
      <protection locked="0"/>
    </xf>
    <xf numFmtId="3" fontId="40" fillId="0" borderId="56" xfId="5" applyNumberFormat="1" applyFont="1" applyFill="1" applyBorder="1" applyAlignment="1" applyProtection="1">
      <alignment horizontal="right" vertical="center"/>
      <protection locked="0"/>
    </xf>
    <xf numFmtId="3" fontId="36" fillId="7" borderId="61" xfId="5" applyNumberFormat="1" applyFont="1" applyFill="1" applyBorder="1" applyAlignment="1">
      <alignment horizontal="right" vertical="center"/>
    </xf>
    <xf numFmtId="3" fontId="37" fillId="8" borderId="61" xfId="5" applyNumberFormat="1" applyFont="1" applyFill="1" applyBorder="1" applyAlignment="1">
      <alignment horizontal="right" vertical="center"/>
    </xf>
    <xf numFmtId="3" fontId="36" fillId="7" borderId="70" xfId="5" applyNumberFormat="1" applyFont="1" applyFill="1" applyBorder="1" applyAlignment="1" applyProtection="1">
      <alignment horizontal="right" vertical="center"/>
      <protection locked="0"/>
    </xf>
    <xf numFmtId="3" fontId="36" fillId="7" borderId="41" xfId="5" applyNumberFormat="1" applyFont="1" applyFill="1" applyBorder="1" applyAlignment="1" applyProtection="1">
      <alignment horizontal="right" vertical="center"/>
      <protection locked="0"/>
    </xf>
    <xf numFmtId="3" fontId="36" fillId="7" borderId="64" xfId="5" applyNumberFormat="1" applyFont="1" applyFill="1" applyBorder="1" applyAlignment="1">
      <alignment horizontal="right" vertical="center"/>
    </xf>
    <xf numFmtId="3" fontId="37" fillId="7" borderId="64" xfId="5" applyNumberFormat="1" applyFont="1" applyFill="1" applyBorder="1" applyAlignment="1">
      <alignment horizontal="right" vertical="center"/>
    </xf>
    <xf numFmtId="3" fontId="37" fillId="7" borderId="61" xfId="5" applyNumberFormat="1" applyFont="1" applyFill="1" applyBorder="1" applyAlignment="1">
      <alignment horizontal="right" vertical="center"/>
    </xf>
    <xf numFmtId="3" fontId="36" fillId="7" borderId="63" xfId="5" applyNumberFormat="1" applyFont="1" applyFill="1" applyBorder="1" applyAlignment="1">
      <alignment horizontal="center" vertical="center"/>
    </xf>
    <xf numFmtId="3" fontId="36" fillId="7" borderId="48" xfId="5" applyNumberFormat="1" applyFont="1" applyFill="1" applyBorder="1" applyAlignment="1">
      <alignment horizontal="right" vertical="center"/>
    </xf>
    <xf numFmtId="3" fontId="37" fillId="8" borderId="48" xfId="5" applyNumberFormat="1" applyFont="1" applyFill="1" applyBorder="1" applyAlignment="1">
      <alignment horizontal="right" vertical="center"/>
    </xf>
    <xf numFmtId="3" fontId="36" fillId="7" borderId="66" xfId="5" applyNumberFormat="1" applyFont="1" applyFill="1" applyBorder="1" applyAlignment="1" applyProtection="1">
      <alignment horizontal="right" vertical="center"/>
      <protection locked="0"/>
    </xf>
    <xf numFmtId="3" fontId="36" fillId="7" borderId="40" xfId="5" applyNumberFormat="1" applyFont="1" applyFill="1" applyBorder="1" applyAlignment="1" applyProtection="1">
      <alignment horizontal="right" vertical="center"/>
      <protection locked="0"/>
    </xf>
    <xf numFmtId="3" fontId="36" fillId="7" borderId="66" xfId="5" applyNumberFormat="1" applyFont="1" applyFill="1" applyBorder="1" applyAlignment="1">
      <alignment horizontal="right" vertical="center"/>
    </xf>
    <xf numFmtId="3" fontId="37" fillId="7" borderId="66" xfId="5" applyNumberFormat="1" applyFont="1" applyFill="1" applyBorder="1" applyAlignment="1">
      <alignment horizontal="right" vertical="center"/>
    </xf>
    <xf numFmtId="3" fontId="36" fillId="7" borderId="65" xfId="5" applyNumberFormat="1" applyFont="1" applyFill="1" applyBorder="1" applyAlignment="1">
      <alignment horizontal="center" vertical="center"/>
    </xf>
    <xf numFmtId="3" fontId="36" fillId="7" borderId="72" xfId="5" applyNumberFormat="1" applyFont="1" applyFill="1" applyBorder="1" applyAlignment="1">
      <alignment horizontal="right" vertical="center"/>
    </xf>
    <xf numFmtId="3" fontId="37" fillId="8" borderId="72" xfId="5" applyNumberFormat="1" applyFont="1" applyFill="1" applyBorder="1" applyAlignment="1">
      <alignment horizontal="right" vertical="center"/>
    </xf>
    <xf numFmtId="3" fontId="36" fillId="7" borderId="56" xfId="5" applyNumberFormat="1" applyFont="1" applyFill="1" applyBorder="1" applyAlignment="1" applyProtection="1">
      <alignment horizontal="right" vertical="center"/>
      <protection locked="0"/>
    </xf>
    <xf numFmtId="3" fontId="36" fillId="7" borderId="41" xfId="5" applyNumberFormat="1" applyFont="1" applyFill="1" applyBorder="1" applyAlignment="1">
      <alignment horizontal="right" vertical="center"/>
    </xf>
    <xf numFmtId="3" fontId="37" fillId="7" borderId="40" xfId="5" applyNumberFormat="1" applyFont="1" applyFill="1" applyBorder="1" applyAlignment="1">
      <alignment horizontal="right" vertical="center"/>
    </xf>
    <xf numFmtId="3" fontId="37" fillId="7" borderId="72" xfId="5" applyNumberFormat="1" applyFont="1" applyFill="1" applyBorder="1" applyAlignment="1">
      <alignment horizontal="right" vertical="center"/>
    </xf>
    <xf numFmtId="3" fontId="36" fillId="7" borderId="59" xfId="5" applyNumberFormat="1" applyFont="1" applyFill="1" applyBorder="1" applyAlignment="1">
      <alignment horizontal="center" vertical="center"/>
    </xf>
    <xf numFmtId="0" fontId="41" fillId="7" borderId="58" xfId="5" applyFont="1" applyFill="1" applyBorder="1" applyAlignment="1">
      <alignment horizontal="left" vertical="center" indent="1"/>
    </xf>
    <xf numFmtId="3" fontId="37" fillId="7" borderId="49" xfId="5" applyNumberFormat="1" applyFont="1" applyFill="1" applyBorder="1" applyAlignment="1">
      <alignment horizontal="right" vertical="center"/>
    </xf>
    <xf numFmtId="3" fontId="37" fillId="8" borderId="50" xfId="5" applyNumberFormat="1" applyFont="1" applyFill="1" applyBorder="1" applyAlignment="1">
      <alignment horizontal="right" vertical="center"/>
    </xf>
    <xf numFmtId="3" fontId="37" fillId="7" borderId="50" xfId="5" applyNumberFormat="1" applyFont="1" applyFill="1" applyBorder="1" applyAlignment="1">
      <alignment horizontal="right" vertical="center"/>
    </xf>
    <xf numFmtId="3" fontId="37" fillId="7" borderId="54" xfId="5" applyNumberFormat="1" applyFont="1" applyFill="1" applyBorder="1" applyAlignment="1">
      <alignment horizontal="right" vertical="center"/>
    </xf>
    <xf numFmtId="3" fontId="37" fillId="7" borderId="52" xfId="5" applyNumberFormat="1" applyFont="1" applyFill="1" applyBorder="1" applyAlignment="1">
      <alignment horizontal="right" vertical="center"/>
    </xf>
    <xf numFmtId="3" fontId="37" fillId="7" borderId="51" xfId="5" applyNumberFormat="1" applyFont="1" applyFill="1" applyBorder="1" applyAlignment="1">
      <alignment horizontal="center" vertical="center"/>
    </xf>
    <xf numFmtId="0" fontId="41" fillId="7" borderId="49" xfId="5" applyFont="1" applyFill="1" applyBorder="1" applyAlignment="1">
      <alignment horizontal="left" vertical="center" indent="1"/>
    </xf>
    <xf numFmtId="3" fontId="36" fillId="0" borderId="63" xfId="5" applyNumberFormat="1" applyFont="1" applyBorder="1" applyAlignment="1">
      <alignment horizontal="right" vertical="center"/>
    </xf>
    <xf numFmtId="3" fontId="36" fillId="7" borderId="62" xfId="5" applyNumberFormat="1" applyFont="1" applyFill="1" applyBorder="1" applyAlignment="1" applyProtection="1">
      <alignment horizontal="right" vertical="center"/>
      <protection locked="0"/>
    </xf>
    <xf numFmtId="3" fontId="36" fillId="7" borderId="60" xfId="5" applyNumberFormat="1" applyFont="1" applyFill="1" applyBorder="1" applyAlignment="1" applyProtection="1">
      <alignment horizontal="right" vertical="center"/>
      <protection locked="0"/>
    </xf>
    <xf numFmtId="3" fontId="36" fillId="7" borderId="40" xfId="5" applyNumberFormat="1" applyFont="1" applyFill="1" applyBorder="1" applyAlignment="1">
      <alignment horizontal="right" vertical="center"/>
    </xf>
    <xf numFmtId="3" fontId="36" fillId="7" borderId="53" xfId="5" applyNumberFormat="1" applyFont="1" applyFill="1" applyBorder="1" applyAlignment="1">
      <alignment horizontal="center" vertical="center"/>
    </xf>
    <xf numFmtId="3" fontId="36" fillId="7" borderId="48" xfId="5" applyNumberFormat="1" applyFont="1" applyFill="1" applyBorder="1" applyAlignment="1" applyProtection="1">
      <alignment horizontal="right" vertical="center"/>
      <protection locked="0"/>
    </xf>
    <xf numFmtId="3" fontId="43" fillId="7" borderId="65" xfId="5" applyNumberFormat="1" applyFont="1" applyFill="1" applyBorder="1" applyAlignment="1">
      <alignment horizontal="center" vertical="center"/>
    </xf>
    <xf numFmtId="3" fontId="36" fillId="0" borderId="55" xfId="5" applyNumberFormat="1" applyFont="1" applyBorder="1" applyAlignment="1">
      <alignment horizontal="right" vertical="center"/>
    </xf>
    <xf numFmtId="3" fontId="36" fillId="7" borderId="69" xfId="5" applyNumberFormat="1" applyFont="1" applyFill="1" applyBorder="1" applyAlignment="1" applyProtection="1">
      <alignment horizontal="right" vertical="center"/>
      <protection locked="0"/>
    </xf>
    <xf numFmtId="3" fontId="43" fillId="7" borderId="55" xfId="5" applyNumberFormat="1" applyFont="1" applyFill="1" applyBorder="1" applyAlignment="1">
      <alignment horizontal="center" vertical="center"/>
    </xf>
    <xf numFmtId="4" fontId="37" fillId="7" borderId="62" xfId="5" applyNumberFormat="1" applyFont="1" applyFill="1" applyBorder="1" applyAlignment="1">
      <alignment horizontal="right" vertical="center"/>
    </xf>
    <xf numFmtId="4" fontId="37" fillId="7" borderId="60" xfId="5" applyNumberFormat="1" applyFont="1" applyFill="1" applyBorder="1" applyAlignment="1" applyProtection="1">
      <alignment horizontal="right" vertical="center"/>
      <protection locked="0"/>
    </xf>
    <xf numFmtId="4" fontId="37" fillId="0" borderId="60" xfId="5" applyNumberFormat="1" applyFont="1" applyBorder="1" applyAlignment="1">
      <alignment horizontal="right" vertical="center"/>
    </xf>
    <xf numFmtId="3" fontId="37" fillId="8" borderId="62" xfId="5" applyNumberFormat="1" applyFont="1" applyFill="1" applyBorder="1" applyAlignment="1">
      <alignment horizontal="right" vertical="center"/>
    </xf>
    <xf numFmtId="165" fontId="37" fillId="8" borderId="62" xfId="5" applyNumberFormat="1" applyFont="1" applyFill="1" applyBorder="1" applyAlignment="1">
      <alignment horizontal="right" vertical="center"/>
    </xf>
    <xf numFmtId="4" fontId="37" fillId="7" borderId="61" xfId="5" applyNumberFormat="1" applyFont="1" applyFill="1" applyBorder="1" applyAlignment="1" applyProtection="1">
      <alignment horizontal="right" vertical="center"/>
      <protection locked="0"/>
    </xf>
    <xf numFmtId="4" fontId="37" fillId="7" borderId="62" xfId="5" applyNumberFormat="1" applyFont="1" applyFill="1" applyBorder="1" applyAlignment="1" applyProtection="1">
      <alignment horizontal="right" vertical="center"/>
      <protection locked="0"/>
    </xf>
    <xf numFmtId="4" fontId="37" fillId="7" borderId="63" xfId="5" applyNumberFormat="1" applyFont="1" applyFill="1" applyBorder="1" applyAlignment="1" applyProtection="1">
      <alignment horizontal="right" vertical="center"/>
      <protection locked="0"/>
    </xf>
    <xf numFmtId="4" fontId="37" fillId="7" borderId="70" xfId="5" applyNumberFormat="1" applyFont="1" applyFill="1" applyBorder="1" applyAlignment="1">
      <alignment horizontal="right" vertical="center"/>
    </xf>
    <xf numFmtId="4" fontId="37" fillId="0" borderId="63" xfId="5" applyNumberFormat="1" applyFont="1" applyFill="1" applyBorder="1" applyAlignment="1">
      <alignment horizontal="right" vertical="center"/>
    </xf>
    <xf numFmtId="4" fontId="37" fillId="7" borderId="63" xfId="5" applyNumberFormat="1" applyFont="1" applyFill="1" applyBorder="1" applyAlignment="1">
      <alignment horizontal="right" vertical="center"/>
    </xf>
    <xf numFmtId="165" fontId="36" fillId="7" borderId="63" xfId="5" applyNumberFormat="1" applyFont="1" applyFill="1" applyBorder="1" applyAlignment="1">
      <alignment horizontal="center" vertical="center"/>
    </xf>
    <xf numFmtId="4" fontId="37" fillId="7" borderId="73" xfId="5" applyNumberFormat="1" applyFont="1" applyFill="1" applyBorder="1" applyAlignment="1">
      <alignment horizontal="right" vertical="center"/>
    </xf>
    <xf numFmtId="4" fontId="37" fillId="7" borderId="55" xfId="5" applyNumberFormat="1" applyFont="1" applyFill="1" applyBorder="1" applyAlignment="1" applyProtection="1">
      <alignment horizontal="right" vertical="center"/>
      <protection locked="0"/>
    </xf>
    <xf numFmtId="4" fontId="37" fillId="0" borderId="55" xfId="5" applyNumberFormat="1" applyFont="1" applyBorder="1" applyAlignment="1">
      <alignment horizontal="right" vertical="center"/>
    </xf>
    <xf numFmtId="165" fontId="37" fillId="8" borderId="72" xfId="5" applyNumberFormat="1" applyFont="1" applyFill="1" applyBorder="1" applyAlignment="1">
      <alignment horizontal="right" vertical="center"/>
    </xf>
    <xf numFmtId="4" fontId="37" fillId="7" borderId="69" xfId="5" applyNumberFormat="1" applyFont="1" applyFill="1" applyBorder="1" applyAlignment="1" applyProtection="1">
      <alignment horizontal="right" vertical="center"/>
      <protection locked="0"/>
    </xf>
    <xf numFmtId="4" fontId="37" fillId="7" borderId="57" xfId="5" applyNumberFormat="1" applyFont="1" applyFill="1" applyBorder="1" applyAlignment="1">
      <alignment vertical="center"/>
    </xf>
    <xf numFmtId="4" fontId="37" fillId="0" borderId="55" xfId="5" applyNumberFormat="1" applyFont="1" applyFill="1" applyBorder="1" applyAlignment="1">
      <alignment horizontal="right" vertical="center"/>
    </xf>
    <xf numFmtId="4" fontId="37" fillId="7" borderId="55" xfId="5" applyNumberFormat="1" applyFont="1" applyFill="1" applyBorder="1" applyAlignment="1">
      <alignment horizontal="right" vertical="center"/>
    </xf>
    <xf numFmtId="165" fontId="36" fillId="7" borderId="59" xfId="5" applyNumberFormat="1" applyFont="1" applyFill="1" applyBorder="1" applyAlignment="1">
      <alignment horizontal="center" vertical="center"/>
    </xf>
    <xf numFmtId="0" fontId="41" fillId="7" borderId="59" xfId="5" applyFont="1" applyFill="1" applyBorder="1" applyAlignment="1">
      <alignment horizontal="left" vertical="center" indent="1"/>
    </xf>
    <xf numFmtId="0" fontId="37" fillId="7" borderId="53" xfId="5" applyFont="1" applyFill="1" applyBorder="1" applyAlignment="1">
      <alignment horizontal="center" vertical="center"/>
    </xf>
    <xf numFmtId="0" fontId="37" fillId="9" borderId="58" xfId="5" applyFont="1" applyFill="1" applyBorder="1" applyAlignment="1">
      <alignment horizontal="center" vertical="center"/>
    </xf>
    <xf numFmtId="0" fontId="37" fillId="8" borderId="74" xfId="5" applyFont="1" applyFill="1" applyBorder="1" applyAlignment="1">
      <alignment horizontal="center" vertical="center"/>
    </xf>
    <xf numFmtId="0" fontId="37" fillId="8" borderId="53" xfId="5" applyFont="1" applyFill="1" applyBorder="1" applyAlignment="1">
      <alignment horizontal="center" vertical="center"/>
    </xf>
    <xf numFmtId="3" fontId="37" fillId="7" borderId="0" xfId="5" applyNumberFormat="1" applyFont="1" applyFill="1" applyBorder="1" applyAlignment="1">
      <alignment horizontal="center" vertical="center"/>
    </xf>
    <xf numFmtId="3" fontId="37" fillId="7" borderId="59" xfId="5" applyNumberFormat="1" applyFont="1" applyFill="1" applyBorder="1" applyAlignment="1">
      <alignment horizontal="center" vertical="center"/>
    </xf>
    <xf numFmtId="3" fontId="37" fillId="7" borderId="28" xfId="5" applyNumberFormat="1" applyFont="1" applyFill="1" applyBorder="1" applyAlignment="1">
      <alignment horizontal="center" vertical="center"/>
    </xf>
    <xf numFmtId="0" fontId="37" fillId="10" borderId="74" xfId="5" applyFont="1" applyFill="1" applyBorder="1" applyAlignment="1">
      <alignment horizontal="center" vertical="center"/>
    </xf>
    <xf numFmtId="0" fontId="37" fillId="7" borderId="74" xfId="5" applyFont="1" applyFill="1" applyBorder="1" applyAlignment="1">
      <alignment horizontal="center" vertical="center"/>
    </xf>
    <xf numFmtId="0" fontId="44" fillId="7" borderId="53" xfId="6" applyFont="1" applyFill="1" applyBorder="1" applyAlignment="1">
      <alignment horizontal="center" vertical="center"/>
    </xf>
    <xf numFmtId="0" fontId="44" fillId="7" borderId="53" xfId="6" applyFont="1" applyFill="1" applyBorder="1" applyAlignment="1">
      <alignment horizontal="left" vertical="center" indent="1"/>
    </xf>
    <xf numFmtId="0" fontId="37" fillId="7" borderId="59" xfId="5" applyFont="1" applyFill="1" applyBorder="1" applyAlignment="1">
      <alignment horizontal="center" vertical="center"/>
    </xf>
    <xf numFmtId="0" fontId="37" fillId="10" borderId="59" xfId="5" applyFont="1" applyFill="1" applyBorder="1" applyAlignment="1">
      <alignment horizontal="center" vertical="center"/>
    </xf>
    <xf numFmtId="0" fontId="37" fillId="8" borderId="73" xfId="5" applyFont="1" applyFill="1" applyBorder="1" applyAlignment="1">
      <alignment horizontal="center" vertical="center"/>
    </xf>
    <xf numFmtId="0" fontId="37" fillId="8" borderId="59" xfId="5" applyFont="1" applyFill="1" applyBorder="1" applyAlignment="1">
      <alignment horizontal="center" vertical="center"/>
    </xf>
    <xf numFmtId="0" fontId="37" fillId="7" borderId="50" xfId="5" applyFont="1" applyFill="1" applyBorder="1" applyAlignment="1">
      <alignment vertical="center"/>
    </xf>
    <xf numFmtId="0" fontId="37" fillId="7" borderId="51" xfId="5" applyFont="1" applyFill="1" applyBorder="1" applyAlignment="1">
      <alignment vertical="center"/>
    </xf>
    <xf numFmtId="3" fontId="37" fillId="7" borderId="52" xfId="5" applyNumberFormat="1" applyFont="1" applyFill="1" applyBorder="1" applyAlignment="1">
      <alignment horizontal="center" vertical="center"/>
    </xf>
    <xf numFmtId="0" fontId="37" fillId="10" borderId="73" xfId="5" applyFont="1" applyFill="1" applyBorder="1" applyAlignment="1">
      <alignment horizontal="center" vertical="center"/>
    </xf>
    <xf numFmtId="0" fontId="37" fillId="7" borderId="19" xfId="5" applyFont="1" applyFill="1" applyBorder="1" applyAlignment="1">
      <alignment horizontal="center" vertical="center"/>
    </xf>
    <xf numFmtId="0" fontId="37" fillId="7" borderId="59" xfId="5" applyFont="1" applyFill="1" applyBorder="1" applyAlignment="1">
      <alignment horizontal="center" vertical="center"/>
    </xf>
    <xf numFmtId="0" fontId="41" fillId="7" borderId="59" xfId="5" applyFont="1" applyFill="1" applyBorder="1" applyAlignment="1">
      <alignment horizontal="left" vertical="center" indent="1"/>
    </xf>
    <xf numFmtId="0" fontId="37" fillId="0" borderId="0" xfId="5" applyFont="1" applyAlignment="1">
      <alignment horizontal="left" vertical="center" indent="1"/>
    </xf>
    <xf numFmtId="0" fontId="45" fillId="0" borderId="9" xfId="6" applyFont="1" applyBorder="1" applyAlignment="1">
      <alignment horizontal="left" vertical="center" indent="1"/>
    </xf>
    <xf numFmtId="0" fontId="46" fillId="10" borderId="9" xfId="5" applyFont="1" applyFill="1" applyBorder="1" applyAlignment="1">
      <alignment horizontal="left" vertical="center" indent="1"/>
    </xf>
    <xf numFmtId="0" fontId="47" fillId="0" borderId="0" xfId="5" applyFont="1" applyFill="1" applyBorder="1" applyAlignment="1">
      <alignment horizontal="left" vertical="center"/>
    </xf>
    <xf numFmtId="0" fontId="48" fillId="0" borderId="0" xfId="5" applyFont="1" applyAlignment="1">
      <alignment horizontal="left" vertical="center" indent="1"/>
    </xf>
    <xf numFmtId="0" fontId="36" fillId="0" borderId="0" xfId="5" applyFont="1" applyBorder="1" applyAlignment="1">
      <alignment vertical="center"/>
    </xf>
    <xf numFmtId="0" fontId="36" fillId="0" borderId="0" xfId="5" applyFont="1" applyBorder="1" applyAlignment="1">
      <alignment horizontal="center" vertical="center"/>
    </xf>
    <xf numFmtId="0" fontId="48" fillId="0" borderId="0" xfId="5" applyFont="1" applyFill="1" applyAlignment="1">
      <alignment horizontal="left" vertical="center" indent="1"/>
    </xf>
    <xf numFmtId="0" fontId="49" fillId="0" borderId="0" xfId="5" applyFont="1" applyAlignment="1">
      <alignment horizontal="left" vertical="center" indent="1"/>
    </xf>
    <xf numFmtId="0" fontId="36" fillId="3" borderId="0" xfId="6" applyFont="1" applyFill="1" applyAlignment="1" applyProtection="1">
      <alignment horizontal="right" vertical="center" wrapText="1"/>
      <protection locked="0"/>
    </xf>
    <xf numFmtId="0" fontId="50" fillId="0" borderId="0" xfId="7" applyFont="1" applyAlignment="1">
      <alignment horizontal="right" vertical="center"/>
    </xf>
    <xf numFmtId="0" fontId="36" fillId="0" borderId="0" xfId="5" applyFont="1" applyAlignment="1">
      <alignment horizontal="right" vertical="center"/>
    </xf>
    <xf numFmtId="0" fontId="51" fillId="0" borderId="0" xfId="5" applyFont="1" applyAlignment="1">
      <alignment horizontal="right" vertical="center"/>
    </xf>
    <xf numFmtId="0" fontId="51" fillId="0" borderId="0" xfId="5" applyFont="1" applyAlignment="1">
      <alignment horizontal="left" vertical="center" indent="1"/>
    </xf>
    <xf numFmtId="0" fontId="36" fillId="0" borderId="0" xfId="5" applyFont="1" applyAlignment="1">
      <alignment horizontal="left" vertical="center" indent="1"/>
    </xf>
    <xf numFmtId="0" fontId="50" fillId="0" borderId="0" xfId="7" applyFont="1" applyAlignment="1">
      <alignment horizontal="right"/>
    </xf>
    <xf numFmtId="0" fontId="36" fillId="0" borderId="0" xfId="5" applyFont="1"/>
    <xf numFmtId="3" fontId="36" fillId="0" borderId="0" xfId="5" applyNumberFormat="1" applyFont="1" applyAlignment="1">
      <alignment horizontal="left" vertical="center" indent="1"/>
    </xf>
    <xf numFmtId="0" fontId="36" fillId="3" borderId="0" xfId="6" applyFont="1" applyFill="1" applyAlignment="1" applyProtection="1">
      <alignment horizontal="left" vertical="center" wrapText="1" indent="1"/>
      <protection locked="0"/>
    </xf>
    <xf numFmtId="3" fontId="37" fillId="0" borderId="0" xfId="5" applyNumberFormat="1" applyFont="1" applyAlignment="1">
      <alignment horizontal="left" vertical="center" indent="1"/>
    </xf>
    <xf numFmtId="0" fontId="36" fillId="0" borderId="0" xfId="5" applyFont="1" applyBorder="1" applyAlignment="1">
      <alignment horizontal="left" vertical="center" indent="1"/>
    </xf>
    <xf numFmtId="0" fontId="52" fillId="0" borderId="0" xfId="5" applyFont="1" applyFill="1" applyBorder="1" applyAlignment="1">
      <alignment horizontal="left" vertical="center" indent="1"/>
    </xf>
    <xf numFmtId="0" fontId="42" fillId="0" borderId="9" xfId="6" applyFont="1" applyBorder="1" applyAlignment="1">
      <alignment horizontal="left" vertical="center" indent="1"/>
    </xf>
    <xf numFmtId="0" fontId="41" fillId="11" borderId="59" xfId="5" applyFont="1" applyFill="1" applyBorder="1" applyAlignment="1">
      <alignment horizontal="left" vertical="center" indent="1"/>
    </xf>
    <xf numFmtId="0" fontId="37" fillId="11" borderId="59" xfId="5" applyFont="1" applyFill="1" applyBorder="1" applyAlignment="1">
      <alignment horizontal="center" vertical="center"/>
    </xf>
    <xf numFmtId="0" fontId="37" fillId="11" borderId="19" xfId="5" applyFont="1" applyFill="1" applyBorder="1"/>
    <xf numFmtId="0" fontId="37" fillId="11" borderId="59" xfId="5" applyFont="1" applyFill="1" applyBorder="1" applyAlignment="1">
      <alignment horizontal="center"/>
    </xf>
    <xf numFmtId="0" fontId="37" fillId="10" borderId="73" xfId="5" applyFont="1" applyFill="1" applyBorder="1" applyAlignment="1">
      <alignment horizontal="center"/>
    </xf>
    <xf numFmtId="3" fontId="37" fillId="11" borderId="52" xfId="5" applyNumberFormat="1" applyFont="1" applyFill="1" applyBorder="1" applyAlignment="1">
      <alignment horizontal="center"/>
    </xf>
    <xf numFmtId="0" fontId="37" fillId="11" borderId="51" xfId="5" applyFont="1" applyFill="1" applyBorder="1" applyAlignment="1"/>
    <xf numFmtId="0" fontId="37" fillId="11" borderId="50" xfId="5" applyFont="1" applyFill="1" applyBorder="1" applyAlignment="1"/>
    <xf numFmtId="0" fontId="37" fillId="11" borderId="73" xfId="5" applyFont="1" applyFill="1" applyBorder="1" applyAlignment="1">
      <alignment horizontal="center"/>
    </xf>
    <xf numFmtId="0" fontId="37" fillId="0" borderId="0" xfId="5" applyFont="1"/>
    <xf numFmtId="0" fontId="37" fillId="9" borderId="59" xfId="5" applyFont="1" applyFill="1" applyBorder="1" applyAlignment="1">
      <alignment horizontal="center"/>
    </xf>
    <xf numFmtId="0" fontId="53" fillId="11" borderId="53" xfId="6" applyFont="1" applyFill="1" applyBorder="1" applyAlignment="1">
      <alignment horizontal="left" vertical="center" indent="1"/>
    </xf>
    <xf numFmtId="0" fontId="53" fillId="11" borderId="53" xfId="6" applyFont="1" applyFill="1" applyBorder="1" applyAlignment="1">
      <alignment horizontal="center" vertical="center"/>
    </xf>
    <xf numFmtId="0" fontId="37" fillId="11" borderId="74" xfId="5" applyFont="1" applyFill="1" applyBorder="1" applyAlignment="1">
      <alignment horizontal="center"/>
    </xf>
    <xf numFmtId="0" fontId="37" fillId="11" borderId="53" xfId="5" applyFont="1" applyFill="1" applyBorder="1" applyAlignment="1">
      <alignment horizontal="center"/>
    </xf>
    <xf numFmtId="0" fontId="37" fillId="10" borderId="74" xfId="5" applyFont="1" applyFill="1" applyBorder="1" applyAlignment="1">
      <alignment horizontal="center"/>
    </xf>
    <xf numFmtId="3" fontId="37" fillId="11" borderId="28" xfId="5" applyNumberFormat="1" applyFont="1" applyFill="1" applyBorder="1" applyAlignment="1">
      <alignment horizontal="center"/>
    </xf>
    <xf numFmtId="3" fontId="37" fillId="11" borderId="49" xfId="5" applyNumberFormat="1" applyFont="1" applyFill="1" applyBorder="1" applyAlignment="1">
      <alignment horizontal="center"/>
    </xf>
    <xf numFmtId="0" fontId="37" fillId="9" borderId="58" xfId="5" applyFont="1" applyFill="1" applyBorder="1" applyAlignment="1">
      <alignment horizontal="center"/>
    </xf>
    <xf numFmtId="0" fontId="41" fillId="11" borderId="41" xfId="5" applyFont="1" applyFill="1" applyBorder="1" applyAlignment="1">
      <alignment horizontal="left" indent="1"/>
    </xf>
    <xf numFmtId="165" fontId="36" fillId="11" borderId="58" xfId="5" applyNumberFormat="1" applyFont="1" applyFill="1" applyBorder="1" applyAlignment="1">
      <alignment horizontal="center"/>
    </xf>
    <xf numFmtId="4" fontId="37" fillId="11" borderId="57" xfId="5" applyNumberFormat="1" applyFont="1" applyFill="1" applyBorder="1" applyAlignment="1">
      <alignment horizontal="right"/>
    </xf>
    <xf numFmtId="4" fontId="37" fillId="11" borderId="40" xfId="5" applyNumberFormat="1" applyFont="1" applyFill="1" applyBorder="1" applyAlignment="1">
      <alignment horizontal="right"/>
    </xf>
    <xf numFmtId="4" fontId="37" fillId="0" borderId="40" xfId="5" applyNumberFormat="1" applyFont="1" applyFill="1" applyBorder="1" applyAlignment="1">
      <alignment horizontal="right"/>
    </xf>
    <xf numFmtId="4" fontId="37" fillId="11" borderId="59" xfId="5" applyNumberFormat="1" applyFont="1" applyFill="1" applyBorder="1" applyAlignment="1">
      <alignment horizontal="right"/>
    </xf>
    <xf numFmtId="4" fontId="37" fillId="11" borderId="0" xfId="5" applyNumberFormat="1" applyFont="1" applyFill="1" applyBorder="1" applyAlignment="1" applyProtection="1">
      <alignment horizontal="right"/>
      <protection locked="0"/>
    </xf>
    <xf numFmtId="4" fontId="37" fillId="11" borderId="59" xfId="5" applyNumberFormat="1" applyFont="1" applyFill="1" applyBorder="1" applyAlignment="1" applyProtection="1">
      <alignment horizontal="right"/>
      <protection locked="0"/>
    </xf>
    <xf numFmtId="4" fontId="37" fillId="11" borderId="75" xfId="5" applyNumberFormat="1" applyFont="1" applyFill="1" applyBorder="1" applyAlignment="1" applyProtection="1">
      <alignment horizontal="right"/>
      <protection locked="0"/>
    </xf>
    <xf numFmtId="4" fontId="37" fillId="11" borderId="58" xfId="5" applyNumberFormat="1" applyFont="1" applyFill="1" applyBorder="1" applyAlignment="1">
      <alignment horizontal="right"/>
    </xf>
    <xf numFmtId="3" fontId="37" fillId="11" borderId="72" xfId="5" applyNumberFormat="1" applyFont="1" applyFill="1" applyBorder="1" applyAlignment="1">
      <alignment horizontal="right"/>
    </xf>
    <xf numFmtId="0" fontId="36" fillId="0" borderId="0" xfId="5" applyFont="1" applyAlignment="1">
      <alignment horizontal="right"/>
    </xf>
    <xf numFmtId="2" fontId="37" fillId="0" borderId="55" xfId="5" applyNumberFormat="1" applyFont="1" applyBorder="1" applyAlignment="1">
      <alignment horizontal="right"/>
    </xf>
    <xf numFmtId="2" fontId="37" fillId="11" borderId="73" xfId="5" applyNumberFormat="1" applyFont="1" applyFill="1" applyBorder="1" applyAlignment="1">
      <alignment horizontal="right"/>
    </xf>
    <xf numFmtId="2" fontId="37" fillId="11" borderId="59" xfId="5" applyNumberFormat="1" applyFont="1" applyFill="1" applyBorder="1" applyAlignment="1" applyProtection="1">
      <alignment horizontal="right"/>
      <protection locked="0"/>
    </xf>
    <xf numFmtId="0" fontId="41" fillId="11" borderId="70" xfId="5" applyFont="1" applyFill="1" applyBorder="1" applyAlignment="1">
      <alignment horizontal="left" indent="1"/>
    </xf>
    <xf numFmtId="165" fontId="36" fillId="11" borderId="63" xfId="5" applyNumberFormat="1" applyFont="1" applyFill="1" applyBorder="1" applyAlignment="1">
      <alignment horizontal="center"/>
    </xf>
    <xf numFmtId="4" fontId="37" fillId="11" borderId="70" xfId="5" applyNumberFormat="1" applyFont="1" applyFill="1" applyBorder="1" applyAlignment="1">
      <alignment horizontal="right"/>
    </xf>
    <xf numFmtId="4" fontId="37" fillId="0" borderId="70" xfId="5" applyNumberFormat="1" applyFont="1" applyFill="1" applyBorder="1" applyAlignment="1">
      <alignment horizontal="right"/>
    </xf>
    <xf numFmtId="4" fontId="37" fillId="11" borderId="63" xfId="5" applyNumberFormat="1" applyFont="1" applyFill="1" applyBorder="1" applyAlignment="1">
      <alignment horizontal="right"/>
    </xf>
    <xf numFmtId="4" fontId="37" fillId="11" borderId="76" xfId="5" applyNumberFormat="1" applyFont="1" applyFill="1" applyBorder="1" applyAlignment="1" applyProtection="1">
      <alignment horizontal="right"/>
      <protection locked="0"/>
    </xf>
    <xf numFmtId="4" fontId="37" fillId="11" borderId="63" xfId="5" applyNumberFormat="1" applyFont="1" applyFill="1" applyBorder="1" applyAlignment="1" applyProtection="1">
      <alignment horizontal="right"/>
      <protection locked="0"/>
    </xf>
    <xf numFmtId="3" fontId="37" fillId="11" borderId="62" xfId="5" applyNumberFormat="1" applyFont="1" applyFill="1" applyBorder="1" applyAlignment="1">
      <alignment horizontal="right"/>
    </xf>
    <xf numFmtId="2" fontId="37" fillId="0" borderId="60" xfId="5" applyNumberFormat="1" applyFont="1" applyBorder="1" applyAlignment="1">
      <alignment horizontal="right"/>
    </xf>
    <xf numFmtId="2" fontId="37" fillId="11" borderId="62" xfId="5" applyNumberFormat="1" applyFont="1" applyFill="1" applyBorder="1" applyAlignment="1">
      <alignment horizontal="right"/>
    </xf>
    <xf numFmtId="2" fontId="37" fillId="11" borderId="63" xfId="5" applyNumberFormat="1" applyFont="1" applyFill="1" applyBorder="1" applyAlignment="1" applyProtection="1">
      <alignment horizontal="right"/>
      <protection locked="0"/>
    </xf>
    <xf numFmtId="0" fontId="41" fillId="11" borderId="40" xfId="5" applyFont="1" applyFill="1" applyBorder="1" applyAlignment="1">
      <alignment horizontal="left" indent="1"/>
    </xf>
    <xf numFmtId="3" fontId="36" fillId="11" borderId="65" xfId="5" applyNumberFormat="1" applyFont="1" applyFill="1" applyBorder="1" applyAlignment="1">
      <alignment horizontal="center"/>
    </xf>
    <xf numFmtId="3" fontId="36" fillId="11" borderId="66" xfId="5" applyNumberFormat="1" applyFont="1" applyFill="1" applyBorder="1" applyAlignment="1">
      <alignment horizontal="right"/>
    </xf>
    <xf numFmtId="3" fontId="37" fillId="11" borderId="40" xfId="5" applyNumberFormat="1" applyFont="1" applyFill="1" applyBorder="1" applyAlignment="1">
      <alignment horizontal="right"/>
    </xf>
    <xf numFmtId="3" fontId="36" fillId="11" borderId="67" xfId="5" applyNumberFormat="1" applyFont="1" applyFill="1" applyBorder="1" applyAlignment="1">
      <alignment horizontal="right"/>
    </xf>
    <xf numFmtId="3" fontId="36" fillId="11" borderId="7" xfId="5" applyNumberFormat="1" applyFont="1" applyFill="1" applyBorder="1" applyAlignment="1" applyProtection="1">
      <alignment horizontal="right"/>
      <protection locked="0"/>
    </xf>
    <xf numFmtId="3" fontId="36" fillId="11" borderId="65" xfId="5" applyNumberFormat="1" applyFont="1" applyFill="1" applyBorder="1" applyAlignment="1" applyProtection="1">
      <alignment horizontal="right"/>
      <protection locked="0"/>
    </xf>
    <xf numFmtId="3" fontId="37" fillId="11" borderId="65" xfId="5" applyNumberFormat="1" applyFont="1" applyFill="1" applyBorder="1" applyAlignment="1">
      <alignment horizontal="right"/>
    </xf>
    <xf numFmtId="3" fontId="37" fillId="11" borderId="48" xfId="5" applyNumberFormat="1" applyFont="1" applyFill="1" applyBorder="1" applyAlignment="1">
      <alignment horizontal="right"/>
    </xf>
    <xf numFmtId="3" fontId="36" fillId="0" borderId="55" xfId="5" applyNumberFormat="1" applyFont="1" applyBorder="1" applyAlignment="1">
      <alignment horizontal="right"/>
    </xf>
    <xf numFmtId="0" fontId="41" fillId="11" borderId="66" xfId="5" applyFont="1" applyFill="1" applyBorder="1" applyAlignment="1">
      <alignment horizontal="left" indent="1"/>
    </xf>
    <xf numFmtId="3" fontId="37" fillId="11" borderId="66" xfId="5" applyNumberFormat="1" applyFont="1" applyFill="1" applyBorder="1" applyAlignment="1">
      <alignment horizontal="right"/>
    </xf>
    <xf numFmtId="3" fontId="36" fillId="11" borderId="65" xfId="5" applyNumberFormat="1" applyFont="1" applyFill="1" applyBorder="1" applyAlignment="1">
      <alignment horizontal="right"/>
    </xf>
    <xf numFmtId="3" fontId="36" fillId="0" borderId="65" xfId="5" applyNumberFormat="1" applyFont="1" applyBorder="1" applyAlignment="1">
      <alignment horizontal="right"/>
    </xf>
    <xf numFmtId="3" fontId="36" fillId="11" borderId="58" xfId="5" applyNumberFormat="1" applyFont="1" applyFill="1" applyBorder="1" applyAlignment="1">
      <alignment horizontal="center"/>
    </xf>
    <xf numFmtId="3" fontId="36" fillId="11" borderId="41" xfId="5" applyNumberFormat="1" applyFont="1" applyFill="1" applyBorder="1" applyAlignment="1">
      <alignment horizontal="right"/>
    </xf>
    <xf numFmtId="3" fontId="37" fillId="11" borderId="64" xfId="5" applyNumberFormat="1" applyFont="1" applyFill="1" applyBorder="1" applyAlignment="1">
      <alignment horizontal="right"/>
    </xf>
    <xf numFmtId="3" fontId="36" fillId="11" borderId="58" xfId="5" applyNumberFormat="1" applyFont="1" applyFill="1" applyBorder="1" applyAlignment="1">
      <alignment horizontal="right"/>
    </xf>
    <xf numFmtId="3" fontId="36" fillId="11" borderId="77" xfId="5" applyNumberFormat="1" applyFont="1" applyFill="1" applyBorder="1" applyAlignment="1" applyProtection="1">
      <alignment horizontal="right"/>
      <protection locked="0"/>
    </xf>
    <xf numFmtId="3" fontId="36" fillId="11" borderId="60" xfId="5" applyNumberFormat="1" applyFont="1" applyFill="1" applyBorder="1" applyAlignment="1" applyProtection="1">
      <alignment horizontal="right"/>
      <protection locked="0"/>
    </xf>
    <xf numFmtId="3" fontId="37" fillId="11" borderId="58" xfId="5" applyNumberFormat="1" applyFont="1" applyFill="1" applyBorder="1" applyAlignment="1">
      <alignment horizontal="right"/>
    </xf>
    <xf numFmtId="3" fontId="36" fillId="0" borderId="63" xfId="5" applyNumberFormat="1" applyFont="1" applyBorder="1" applyAlignment="1">
      <alignment horizontal="right"/>
    </xf>
    <xf numFmtId="0" fontId="41" fillId="11" borderId="52" xfId="5" applyFont="1" applyFill="1" applyBorder="1" applyAlignment="1">
      <alignment horizontal="left" indent="1"/>
    </xf>
    <xf numFmtId="3" fontId="42" fillId="11" borderId="52" xfId="5" applyNumberFormat="1" applyFont="1" applyFill="1" applyBorder="1" applyAlignment="1">
      <alignment horizontal="right"/>
    </xf>
    <xf numFmtId="3" fontId="37" fillId="11" borderId="52" xfId="5" applyNumberFormat="1" applyFont="1" applyFill="1" applyBorder="1" applyAlignment="1">
      <alignment horizontal="right"/>
    </xf>
    <xf numFmtId="3" fontId="37" fillId="11" borderId="49" xfId="5" applyNumberFormat="1" applyFont="1" applyFill="1" applyBorder="1" applyAlignment="1">
      <alignment horizontal="right"/>
    </xf>
    <xf numFmtId="3" fontId="37" fillId="11" borderId="49" xfId="5" applyNumberFormat="1" applyFont="1" applyFill="1" applyBorder="1" applyAlignment="1" applyProtection="1">
      <alignment horizontal="right"/>
      <protection locked="0"/>
    </xf>
    <xf numFmtId="3" fontId="37" fillId="11" borderId="50" xfId="5" applyNumberFormat="1" applyFont="1" applyFill="1" applyBorder="1" applyAlignment="1" applyProtection="1">
      <alignment horizontal="right"/>
      <protection locked="0"/>
    </xf>
    <xf numFmtId="3" fontId="37" fillId="11" borderId="50" xfId="5" applyNumberFormat="1" applyFont="1" applyFill="1" applyBorder="1" applyAlignment="1">
      <alignment horizontal="right"/>
    </xf>
    <xf numFmtId="3" fontId="36" fillId="11" borderId="47" xfId="5" applyNumberFormat="1" applyFont="1" applyFill="1" applyBorder="1" applyAlignment="1" applyProtection="1">
      <alignment horizontal="right"/>
      <protection locked="0"/>
    </xf>
    <xf numFmtId="3" fontId="36" fillId="11" borderId="67" xfId="5" applyNumberFormat="1" applyFont="1" applyFill="1" applyBorder="1" applyAlignment="1" applyProtection="1">
      <alignment horizontal="right"/>
      <protection locked="0"/>
    </xf>
    <xf numFmtId="3" fontId="36" fillId="0" borderId="67" xfId="5" applyNumberFormat="1" applyFont="1" applyBorder="1" applyAlignment="1">
      <alignment horizontal="right"/>
    </xf>
    <xf numFmtId="3" fontId="36" fillId="11" borderId="63" xfId="5" applyNumberFormat="1" applyFont="1" applyFill="1" applyBorder="1" applyAlignment="1">
      <alignment horizontal="center"/>
    </xf>
    <xf numFmtId="3" fontId="36" fillId="11" borderId="60" xfId="5" applyNumberFormat="1" applyFont="1" applyFill="1" applyBorder="1" applyAlignment="1">
      <alignment horizontal="right"/>
    </xf>
    <xf numFmtId="3" fontId="37" fillId="11" borderId="60" xfId="5" applyNumberFormat="1" applyFont="1" applyFill="1" applyBorder="1" applyAlignment="1">
      <alignment horizontal="right"/>
    </xf>
    <xf numFmtId="3" fontId="37" fillId="11" borderId="61" xfId="5" applyNumberFormat="1" applyFont="1" applyFill="1" applyBorder="1" applyAlignment="1">
      <alignment horizontal="right"/>
    </xf>
    <xf numFmtId="3" fontId="36" fillId="0" borderId="60" xfId="5" applyNumberFormat="1" applyFont="1" applyBorder="1" applyAlignment="1">
      <alignment horizontal="right"/>
    </xf>
    <xf numFmtId="3" fontId="36" fillId="11" borderId="63" xfId="5" applyNumberFormat="1" applyFont="1" applyFill="1" applyBorder="1" applyAlignment="1" applyProtection="1">
      <alignment horizontal="right"/>
      <protection locked="0"/>
    </xf>
    <xf numFmtId="3" fontId="42" fillId="11" borderId="67" xfId="5" applyNumberFormat="1" applyFont="1" applyFill="1" applyBorder="1" applyAlignment="1">
      <alignment horizontal="center"/>
    </xf>
    <xf numFmtId="3" fontId="36" fillId="11" borderId="56" xfId="5" applyNumberFormat="1" applyFont="1" applyFill="1" applyBorder="1" applyAlignment="1">
      <alignment horizontal="right"/>
    </xf>
    <xf numFmtId="3" fontId="37" fillId="11" borderId="56" xfId="5" applyNumberFormat="1" applyFont="1" applyFill="1" applyBorder="1" applyAlignment="1" applyProtection="1">
      <alignment horizontal="right"/>
      <protection locked="0"/>
    </xf>
    <xf numFmtId="3" fontId="37" fillId="0" borderId="56" xfId="5" applyNumberFormat="1" applyFont="1" applyFill="1" applyBorder="1" applyAlignment="1" applyProtection="1">
      <alignment horizontal="right"/>
      <protection locked="0"/>
    </xf>
    <xf numFmtId="3" fontId="37" fillId="11" borderId="55" xfId="5" applyNumberFormat="1" applyFont="1" applyFill="1" applyBorder="1" applyAlignment="1" applyProtection="1">
      <alignment horizontal="right"/>
      <protection locked="0"/>
    </xf>
    <xf numFmtId="3" fontId="37" fillId="11" borderId="69" xfId="5" applyNumberFormat="1" applyFont="1" applyFill="1" applyBorder="1" applyAlignment="1" applyProtection="1">
      <alignment horizontal="right"/>
      <protection locked="0"/>
    </xf>
    <xf numFmtId="3" fontId="37" fillId="11" borderId="71" xfId="5" applyNumberFormat="1" applyFont="1" applyFill="1" applyBorder="1" applyAlignment="1" applyProtection="1">
      <alignment horizontal="right"/>
      <protection locked="0"/>
    </xf>
    <xf numFmtId="3" fontId="37" fillId="11" borderId="55" xfId="5" applyNumberFormat="1" applyFont="1" applyFill="1" applyBorder="1" applyAlignment="1">
      <alignment horizontal="right"/>
    </xf>
    <xf numFmtId="164" fontId="40" fillId="11" borderId="55" xfId="5" applyNumberFormat="1" applyFont="1" applyFill="1" applyBorder="1" applyAlignment="1">
      <alignment horizontal="right"/>
    </xf>
    <xf numFmtId="3" fontId="37" fillId="0" borderId="55" xfId="5" applyNumberFormat="1" applyFont="1" applyBorder="1" applyAlignment="1">
      <alignment horizontal="right"/>
    </xf>
    <xf numFmtId="3" fontId="42" fillId="11" borderId="65" xfId="5" applyNumberFormat="1" applyFont="1" applyFill="1" applyBorder="1" applyAlignment="1">
      <alignment horizontal="center"/>
    </xf>
    <xf numFmtId="3" fontId="37" fillId="11" borderId="66" xfId="5" applyNumberFormat="1" applyFont="1" applyFill="1" applyBorder="1" applyAlignment="1" applyProtection="1">
      <alignment horizontal="right"/>
      <protection locked="0"/>
    </xf>
    <xf numFmtId="3" fontId="37" fillId="0" borderId="66" xfId="5" applyNumberFormat="1" applyFont="1" applyFill="1" applyBorder="1" applyAlignment="1" applyProtection="1">
      <alignment horizontal="right"/>
      <protection locked="0"/>
    </xf>
    <xf numFmtId="3" fontId="37" fillId="11" borderId="65" xfId="5" applyNumberFormat="1" applyFont="1" applyFill="1" applyBorder="1" applyAlignment="1" applyProtection="1">
      <alignment horizontal="right"/>
      <protection locked="0"/>
    </xf>
    <xf numFmtId="3" fontId="37" fillId="11" borderId="48" xfId="5" applyNumberFormat="1" applyFont="1" applyFill="1" applyBorder="1" applyAlignment="1" applyProtection="1">
      <alignment horizontal="right"/>
      <protection locked="0"/>
    </xf>
    <xf numFmtId="3" fontId="37" fillId="11" borderId="7" xfId="5" applyNumberFormat="1" applyFont="1" applyFill="1" applyBorder="1" applyAlignment="1" applyProtection="1">
      <alignment horizontal="right"/>
      <protection locked="0"/>
    </xf>
    <xf numFmtId="164" fontId="40" fillId="11" borderId="65" xfId="5" applyNumberFormat="1" applyFont="1" applyFill="1" applyBorder="1" applyAlignment="1">
      <alignment horizontal="right"/>
    </xf>
    <xf numFmtId="3" fontId="37" fillId="0" borderId="65" xfId="5" applyNumberFormat="1" applyFont="1" applyBorder="1" applyAlignment="1">
      <alignment horizontal="right"/>
    </xf>
    <xf numFmtId="3" fontId="42" fillId="11" borderId="63" xfId="5" applyNumberFormat="1" applyFont="1" applyFill="1" applyBorder="1" applyAlignment="1">
      <alignment horizontal="center"/>
    </xf>
    <xf numFmtId="3" fontId="36" fillId="11" borderId="54" xfId="5" applyNumberFormat="1" applyFont="1" applyFill="1" applyBorder="1" applyAlignment="1">
      <alignment horizontal="right"/>
    </xf>
    <xf numFmtId="3" fontId="37" fillId="11" borderId="70" xfId="5" applyNumberFormat="1" applyFont="1" applyFill="1" applyBorder="1" applyAlignment="1" applyProtection="1">
      <alignment horizontal="right"/>
      <protection locked="0"/>
    </xf>
    <xf numFmtId="3" fontId="37" fillId="0" borderId="70" xfId="5" applyNumberFormat="1" applyFont="1" applyFill="1" applyBorder="1" applyAlignment="1" applyProtection="1">
      <alignment horizontal="right"/>
      <protection locked="0"/>
    </xf>
    <xf numFmtId="3" fontId="37" fillId="11" borderId="54" xfId="5" applyNumberFormat="1" applyFont="1" applyFill="1" applyBorder="1" applyAlignment="1" applyProtection="1">
      <alignment horizontal="right"/>
      <protection locked="0"/>
    </xf>
    <xf numFmtId="3" fontId="37" fillId="11" borderId="63" xfId="5" applyNumberFormat="1" applyFont="1" applyFill="1" applyBorder="1" applyAlignment="1" applyProtection="1">
      <alignment horizontal="right"/>
      <protection locked="0"/>
    </xf>
    <xf numFmtId="3" fontId="37" fillId="11" borderId="62" xfId="5" applyNumberFormat="1" applyFont="1" applyFill="1" applyBorder="1" applyAlignment="1" applyProtection="1">
      <alignment horizontal="right"/>
      <protection locked="0"/>
    </xf>
    <xf numFmtId="3" fontId="37" fillId="11" borderId="76" xfId="5" applyNumberFormat="1" applyFont="1" applyFill="1" applyBorder="1" applyAlignment="1" applyProtection="1">
      <alignment horizontal="right"/>
      <protection locked="0"/>
    </xf>
    <xf numFmtId="164" fontId="40" fillId="11" borderId="63" xfId="5" applyNumberFormat="1" applyFont="1" applyFill="1" applyBorder="1" applyAlignment="1">
      <alignment horizontal="right"/>
    </xf>
    <xf numFmtId="3" fontId="37" fillId="0" borderId="63" xfId="5" applyNumberFormat="1" applyFont="1" applyBorder="1" applyAlignment="1">
      <alignment horizontal="right"/>
    </xf>
    <xf numFmtId="3" fontId="37" fillId="11" borderId="63" xfId="5" applyNumberFormat="1" applyFont="1" applyFill="1" applyBorder="1" applyAlignment="1">
      <alignment horizontal="right"/>
    </xf>
    <xf numFmtId="3" fontId="37" fillId="11" borderId="40" xfId="5" applyNumberFormat="1" applyFont="1" applyFill="1" applyBorder="1" applyAlignment="1" applyProtection="1">
      <alignment horizontal="right"/>
      <protection locked="0"/>
    </xf>
    <xf numFmtId="3" fontId="37" fillId="0" borderId="40" xfId="5" applyNumberFormat="1" applyFont="1" applyFill="1" applyBorder="1" applyAlignment="1" applyProtection="1">
      <alignment horizontal="right"/>
      <protection locked="0"/>
    </xf>
    <xf numFmtId="3" fontId="36" fillId="11" borderId="40" xfId="5" applyNumberFormat="1" applyFont="1" applyFill="1" applyBorder="1" applyAlignment="1" applyProtection="1">
      <alignment horizontal="right"/>
      <protection locked="0"/>
    </xf>
    <xf numFmtId="3" fontId="36" fillId="11" borderId="68" xfId="5" applyNumberFormat="1" applyFont="1" applyFill="1" applyBorder="1" applyAlignment="1" applyProtection="1">
      <alignment horizontal="right"/>
      <protection locked="0"/>
    </xf>
    <xf numFmtId="3" fontId="36" fillId="11" borderId="68" xfId="5" applyNumberFormat="1" applyFont="1" applyFill="1" applyBorder="1" applyAlignment="1">
      <alignment horizontal="right"/>
    </xf>
    <xf numFmtId="3" fontId="36" fillId="11" borderId="66" xfId="5" applyNumberFormat="1" applyFont="1" applyFill="1" applyBorder="1" applyAlignment="1" applyProtection="1">
      <alignment horizontal="right"/>
      <protection locked="0"/>
    </xf>
    <xf numFmtId="3" fontId="36" fillId="11" borderId="48" xfId="5" applyNumberFormat="1" applyFont="1" applyFill="1" applyBorder="1" applyAlignment="1" applyProtection="1">
      <alignment horizontal="right"/>
      <protection locked="0"/>
    </xf>
    <xf numFmtId="3" fontId="36" fillId="11" borderId="48" xfId="5" applyNumberFormat="1" applyFont="1" applyFill="1" applyBorder="1" applyAlignment="1">
      <alignment horizontal="right"/>
    </xf>
    <xf numFmtId="3" fontId="42" fillId="11" borderId="60" xfId="5" applyNumberFormat="1" applyFont="1" applyFill="1" applyBorder="1" applyAlignment="1">
      <alignment horizontal="center"/>
    </xf>
    <xf numFmtId="3" fontId="37" fillId="11" borderId="64" xfId="5" applyNumberFormat="1" applyFont="1" applyFill="1" applyBorder="1" applyAlignment="1" applyProtection="1">
      <alignment horizontal="right"/>
      <protection locked="0"/>
    </xf>
    <xf numFmtId="3" fontId="37" fillId="0" borderId="64" xfId="5" applyNumberFormat="1" applyFont="1" applyFill="1" applyBorder="1" applyAlignment="1" applyProtection="1">
      <alignment horizontal="right"/>
      <protection locked="0"/>
    </xf>
    <xf numFmtId="3" fontId="36" fillId="11" borderId="41" xfId="5" applyNumberFormat="1" applyFont="1" applyFill="1" applyBorder="1" applyAlignment="1" applyProtection="1">
      <alignment horizontal="right"/>
      <protection locked="0"/>
    </xf>
    <xf numFmtId="3" fontId="36" fillId="11" borderId="61" xfId="5" applyNumberFormat="1" applyFont="1" applyFill="1" applyBorder="1" applyAlignment="1" applyProtection="1">
      <alignment horizontal="right"/>
      <protection locked="0"/>
    </xf>
    <xf numFmtId="164" fontId="40" fillId="11" borderId="60" xfId="5" applyNumberFormat="1" applyFont="1" applyFill="1" applyBorder="1" applyAlignment="1">
      <alignment horizontal="right"/>
    </xf>
    <xf numFmtId="3" fontId="36" fillId="11" borderId="61" xfId="5" applyNumberFormat="1" applyFont="1" applyFill="1" applyBorder="1" applyAlignment="1">
      <alignment horizontal="right"/>
    </xf>
    <xf numFmtId="0" fontId="38" fillId="11" borderId="52" xfId="5" applyFont="1" applyFill="1" applyBorder="1" applyAlignment="1">
      <alignment horizontal="left" indent="1"/>
    </xf>
    <xf numFmtId="3" fontId="40" fillId="11" borderId="49" xfId="5" applyNumberFormat="1" applyFont="1" applyFill="1" applyBorder="1" applyAlignment="1">
      <alignment horizontal="center"/>
    </xf>
    <xf numFmtId="3" fontId="37" fillId="11" borderId="52" xfId="5" applyNumberFormat="1" applyFont="1" applyFill="1" applyBorder="1" applyAlignment="1" applyProtection="1">
      <alignment horizontal="right"/>
    </xf>
    <xf numFmtId="3" fontId="37" fillId="11" borderId="51" xfId="5" applyNumberFormat="1" applyFont="1" applyFill="1" applyBorder="1" applyAlignment="1">
      <alignment horizontal="right"/>
    </xf>
    <xf numFmtId="3" fontId="37" fillId="11" borderId="53" xfId="5" applyNumberFormat="1" applyFont="1" applyFill="1" applyBorder="1" applyAlignment="1">
      <alignment horizontal="right"/>
    </xf>
    <xf numFmtId="164" fontId="40" fillId="11" borderId="49" xfId="5" applyNumberFormat="1" applyFont="1" applyFill="1" applyBorder="1" applyAlignment="1">
      <alignment horizontal="right"/>
    </xf>
    <xf numFmtId="3" fontId="40" fillId="11" borderId="49" xfId="5" applyNumberFormat="1" applyFont="1" applyFill="1" applyBorder="1" applyAlignment="1">
      <alignment horizontal="right"/>
    </xf>
    <xf numFmtId="3" fontId="40" fillId="11" borderId="50" xfId="5" applyNumberFormat="1" applyFont="1" applyFill="1" applyBorder="1" applyAlignment="1">
      <alignment horizontal="right"/>
    </xf>
    <xf numFmtId="3" fontId="36" fillId="11" borderId="40" xfId="5" applyNumberFormat="1" applyFont="1" applyFill="1" applyBorder="1" applyAlignment="1">
      <alignment horizontal="right"/>
    </xf>
    <xf numFmtId="3" fontId="36" fillId="11" borderId="56" xfId="5" applyNumberFormat="1" applyFont="1" applyFill="1" applyBorder="1" applyAlignment="1" applyProtection="1">
      <alignment horizontal="right"/>
      <protection locked="0"/>
    </xf>
    <xf numFmtId="164" fontId="40" fillId="11" borderId="67" xfId="5" applyNumberFormat="1" applyFont="1" applyFill="1" applyBorder="1" applyAlignment="1">
      <alignment horizontal="right"/>
    </xf>
    <xf numFmtId="3" fontId="37" fillId="11" borderId="28" xfId="5" applyNumberFormat="1" applyFont="1" applyFill="1" applyBorder="1" applyAlignment="1">
      <alignment horizontal="right"/>
    </xf>
    <xf numFmtId="164" fontId="40" fillId="11" borderId="50" xfId="5" applyNumberFormat="1" applyFont="1" applyFill="1" applyBorder="1" applyAlignment="1">
      <alignment horizontal="right"/>
    </xf>
    <xf numFmtId="3" fontId="40" fillId="11" borderId="58" xfId="5" applyNumberFormat="1" applyFont="1" applyFill="1" applyBorder="1" applyAlignment="1">
      <alignment horizontal="center"/>
    </xf>
    <xf numFmtId="3" fontId="36" fillId="11" borderId="0" xfId="5" applyNumberFormat="1" applyFont="1" applyFill="1" applyBorder="1" applyAlignment="1">
      <alignment horizontal="right"/>
    </xf>
    <xf numFmtId="3" fontId="36" fillId="11" borderId="59" xfId="5" applyNumberFormat="1" applyFont="1" applyFill="1" applyBorder="1" applyAlignment="1" applyProtection="1">
      <alignment horizontal="right"/>
      <protection locked="0"/>
    </xf>
    <xf numFmtId="3" fontId="37" fillId="11" borderId="56" xfId="5" applyNumberFormat="1" applyFont="1" applyFill="1" applyBorder="1" applyAlignment="1">
      <alignment horizontal="right"/>
    </xf>
    <xf numFmtId="0" fontId="38" fillId="11" borderId="57" xfId="5" applyFont="1" applyFill="1" applyBorder="1" applyAlignment="1">
      <alignment horizontal="left" indent="1"/>
    </xf>
    <xf numFmtId="0" fontId="38" fillId="11" borderId="54" xfId="5" applyFont="1" applyFill="1" applyBorder="1" applyAlignment="1">
      <alignment horizontal="left" indent="1"/>
    </xf>
    <xf numFmtId="3" fontId="40" fillId="11" borderId="53" xfId="5" applyNumberFormat="1" applyFont="1" applyFill="1" applyBorder="1" applyAlignment="1">
      <alignment horizontal="center"/>
    </xf>
    <xf numFmtId="0" fontId="39" fillId="0" borderId="0" xfId="5" applyFont="1" applyFill="1" applyBorder="1" applyAlignment="1">
      <alignment horizontal="left" indent="1"/>
    </xf>
    <xf numFmtId="0" fontId="36" fillId="0" borderId="0" xfId="5" applyFont="1" applyAlignment="1">
      <alignment horizontal="center"/>
    </xf>
    <xf numFmtId="3" fontId="36" fillId="0" borderId="0" xfId="5" applyNumberFormat="1" applyFont="1"/>
    <xf numFmtId="0" fontId="38" fillId="0" borderId="0" xfId="5" applyFont="1" applyFill="1" applyBorder="1" applyAlignment="1">
      <alignment horizontal="left" indent="1"/>
    </xf>
    <xf numFmtId="0" fontId="38" fillId="0" borderId="0" xfId="5" applyFont="1" applyAlignment="1">
      <alignment horizontal="left" indent="1"/>
    </xf>
    <xf numFmtId="0" fontId="37" fillId="0" borderId="0" xfId="5" applyFont="1" applyAlignment="1">
      <alignment horizontal="center"/>
    </xf>
    <xf numFmtId="3" fontId="37" fillId="0" borderId="0" xfId="5" applyNumberFormat="1" applyFont="1"/>
    <xf numFmtId="0" fontId="36" fillId="0" borderId="0" xfId="5" applyFont="1" applyAlignment="1">
      <alignment horizontal="left" indent="1"/>
    </xf>
    <xf numFmtId="0" fontId="48" fillId="10" borderId="9" xfId="5" applyFont="1" applyFill="1" applyBorder="1" applyAlignment="1">
      <alignment horizontal="left" vertical="center" indent="1"/>
    </xf>
    <xf numFmtId="0" fontId="40" fillId="0" borderId="9" xfId="6" applyFont="1" applyBorder="1" applyAlignment="1">
      <alignment horizontal="left" vertical="center" indent="1"/>
    </xf>
    <xf numFmtId="0" fontId="41" fillId="12" borderId="59" xfId="5" applyFont="1" applyFill="1" applyBorder="1" applyAlignment="1">
      <alignment horizontal="left" vertical="center" indent="1"/>
    </xf>
    <xf numFmtId="0" fontId="37" fillId="12" borderId="59" xfId="5" applyFont="1" applyFill="1" applyBorder="1" applyAlignment="1">
      <alignment horizontal="center" vertical="center"/>
    </xf>
    <xf numFmtId="0" fontId="37" fillId="12" borderId="19" xfId="5" applyFont="1" applyFill="1" applyBorder="1"/>
    <xf numFmtId="0" fontId="37" fillId="12" borderId="59" xfId="5" applyFont="1" applyFill="1" applyBorder="1" applyAlignment="1">
      <alignment horizontal="center"/>
    </xf>
    <xf numFmtId="3" fontId="37" fillId="12" borderId="52" xfId="5" applyNumberFormat="1" applyFont="1" applyFill="1" applyBorder="1" applyAlignment="1">
      <alignment horizontal="center"/>
    </xf>
    <xf numFmtId="0" fontId="37" fillId="12" borderId="51" xfId="5" applyFont="1" applyFill="1" applyBorder="1" applyAlignment="1"/>
    <xf numFmtId="0" fontId="37" fillId="12" borderId="50" xfId="5" applyFont="1" applyFill="1" applyBorder="1" applyAlignment="1"/>
    <xf numFmtId="0" fontId="37" fillId="12" borderId="73" xfId="5" applyFont="1" applyFill="1" applyBorder="1" applyAlignment="1">
      <alignment horizontal="center"/>
    </xf>
    <xf numFmtId="0" fontId="37" fillId="10" borderId="59" xfId="5" applyFont="1" applyFill="1" applyBorder="1" applyAlignment="1">
      <alignment horizontal="center"/>
    </xf>
    <xf numFmtId="0" fontId="53" fillId="12" borderId="53" xfId="6" applyFont="1" applyFill="1" applyBorder="1" applyAlignment="1">
      <alignment horizontal="left" vertical="center" indent="1"/>
    </xf>
    <xf numFmtId="0" fontId="53" fillId="12" borderId="53" xfId="6" applyFont="1" applyFill="1" applyBorder="1" applyAlignment="1">
      <alignment horizontal="center" vertical="center"/>
    </xf>
    <xf numFmtId="0" fontId="37" fillId="12" borderId="74" xfId="5" applyFont="1" applyFill="1" applyBorder="1" applyAlignment="1">
      <alignment horizontal="center"/>
    </xf>
    <xf numFmtId="0" fontId="37" fillId="12" borderId="53" xfId="5" applyFont="1" applyFill="1" applyBorder="1" applyAlignment="1">
      <alignment horizontal="center"/>
    </xf>
    <xf numFmtId="3" fontId="37" fillId="12" borderId="28" xfId="5" applyNumberFormat="1" applyFont="1" applyFill="1" applyBorder="1" applyAlignment="1">
      <alignment horizontal="center"/>
    </xf>
    <xf numFmtId="3" fontId="37" fillId="12" borderId="49" xfId="5" applyNumberFormat="1" applyFont="1" applyFill="1" applyBorder="1" applyAlignment="1">
      <alignment horizontal="center"/>
    </xf>
    <xf numFmtId="0" fontId="41" fillId="12" borderId="41" xfId="5" applyFont="1" applyFill="1" applyBorder="1" applyAlignment="1">
      <alignment horizontal="left" indent="1"/>
    </xf>
    <xf numFmtId="165" fontId="36" fillId="12" borderId="58" xfId="5" applyNumberFormat="1" applyFont="1" applyFill="1" applyBorder="1" applyAlignment="1">
      <alignment horizontal="center"/>
    </xf>
    <xf numFmtId="3" fontId="36" fillId="12" borderId="57" xfId="5" applyNumberFormat="1" applyFont="1" applyFill="1" applyBorder="1" applyAlignment="1">
      <alignment horizontal="right"/>
    </xf>
    <xf numFmtId="3" fontId="37" fillId="0" borderId="40" xfId="5" applyNumberFormat="1" applyFont="1" applyFill="1" applyBorder="1" applyAlignment="1">
      <alignment horizontal="right"/>
    </xf>
    <xf numFmtId="2" fontId="37" fillId="12" borderId="59" xfId="5" applyNumberFormat="1" applyFont="1" applyFill="1" applyBorder="1" applyAlignment="1">
      <alignment horizontal="right"/>
    </xf>
    <xf numFmtId="2" fontId="37" fillId="12" borderId="0" xfId="5" applyNumberFormat="1" applyFont="1" applyFill="1" applyBorder="1" applyAlignment="1" applyProtection="1">
      <alignment horizontal="right"/>
      <protection locked="0"/>
    </xf>
    <xf numFmtId="2" fontId="37" fillId="12" borderId="59" xfId="5" applyNumberFormat="1" applyFont="1" applyFill="1" applyBorder="1" applyAlignment="1" applyProtection="1">
      <alignment horizontal="right"/>
      <protection locked="0"/>
    </xf>
    <xf numFmtId="2" fontId="37" fillId="12" borderId="75" xfId="5" applyNumberFormat="1" applyFont="1" applyFill="1" applyBorder="1" applyAlignment="1" applyProtection="1">
      <alignment horizontal="right"/>
      <protection locked="0"/>
    </xf>
    <xf numFmtId="165" fontId="37" fillId="8" borderId="58" xfId="5" applyNumberFormat="1" applyFont="1" applyFill="1" applyBorder="1" applyAlignment="1">
      <alignment horizontal="right"/>
    </xf>
    <xf numFmtId="3" fontId="37" fillId="8" borderId="72" xfId="5" applyNumberFormat="1" applyFont="1" applyFill="1" applyBorder="1" applyAlignment="1">
      <alignment horizontal="right"/>
    </xf>
    <xf numFmtId="2" fontId="36" fillId="0" borderId="55" xfId="5" applyNumberFormat="1" applyFont="1" applyBorder="1" applyAlignment="1">
      <alignment horizontal="right"/>
    </xf>
    <xf numFmtId="2" fontId="36" fillId="12" borderId="73" xfId="5" applyNumberFormat="1" applyFont="1" applyFill="1" applyBorder="1" applyAlignment="1">
      <alignment horizontal="right"/>
    </xf>
    <xf numFmtId="0" fontId="41" fillId="12" borderId="70" xfId="5" applyFont="1" applyFill="1" applyBorder="1" applyAlignment="1">
      <alignment horizontal="left" indent="1"/>
    </xf>
    <xf numFmtId="165" fontId="36" fillId="12" borderId="63" xfId="5" applyNumberFormat="1" applyFont="1" applyFill="1" applyBorder="1" applyAlignment="1">
      <alignment horizontal="center"/>
    </xf>
    <xf numFmtId="4" fontId="36" fillId="12" borderId="70" xfId="5" applyNumberFormat="1" applyFont="1" applyFill="1" applyBorder="1" applyAlignment="1">
      <alignment horizontal="right"/>
    </xf>
    <xf numFmtId="2" fontId="37" fillId="12" borderId="63" xfId="5" applyNumberFormat="1" applyFont="1" applyFill="1" applyBorder="1" applyAlignment="1">
      <alignment horizontal="right"/>
    </xf>
    <xf numFmtId="2" fontId="37" fillId="12" borderId="76" xfId="5" applyNumberFormat="1" applyFont="1" applyFill="1" applyBorder="1" applyAlignment="1" applyProtection="1">
      <alignment horizontal="right"/>
      <protection locked="0"/>
    </xf>
    <xf numFmtId="2" fontId="37" fillId="12" borderId="63" xfId="5" applyNumberFormat="1" applyFont="1" applyFill="1" applyBorder="1" applyAlignment="1" applyProtection="1">
      <alignment horizontal="right"/>
      <protection locked="0"/>
    </xf>
    <xf numFmtId="165" fontId="37" fillId="12" borderId="63" xfId="5" applyNumberFormat="1" applyFont="1" applyFill="1" applyBorder="1" applyAlignment="1">
      <alignment horizontal="right"/>
    </xf>
    <xf numFmtId="3" fontId="37" fillId="8" borderId="62" xfId="5" applyNumberFormat="1" applyFont="1" applyFill="1" applyBorder="1" applyAlignment="1">
      <alignment horizontal="right"/>
    </xf>
    <xf numFmtId="2" fontId="36" fillId="0" borderId="60" xfId="5" applyNumberFormat="1" applyFont="1" applyBorder="1" applyAlignment="1">
      <alignment horizontal="right"/>
    </xf>
    <xf numFmtId="2" fontId="36" fillId="12" borderId="62" xfId="5" applyNumberFormat="1" applyFont="1" applyFill="1" applyBorder="1" applyAlignment="1">
      <alignment horizontal="right"/>
    </xf>
    <xf numFmtId="0" fontId="41" fillId="12" borderId="40" xfId="5" applyFont="1" applyFill="1" applyBorder="1" applyAlignment="1">
      <alignment horizontal="left" indent="1"/>
    </xf>
    <xf numFmtId="3" fontId="36" fillId="12" borderId="65" xfId="5" applyNumberFormat="1" applyFont="1" applyFill="1" applyBorder="1" applyAlignment="1">
      <alignment horizontal="center"/>
    </xf>
    <xf numFmtId="3" fontId="36" fillId="12" borderId="66" xfId="5" applyNumberFormat="1" applyFont="1" applyFill="1" applyBorder="1" applyAlignment="1">
      <alignment horizontal="right"/>
    </xf>
    <xf numFmtId="3" fontId="37" fillId="13" borderId="40" xfId="5" applyNumberFormat="1" applyFont="1" applyFill="1" applyBorder="1" applyAlignment="1">
      <alignment horizontal="right"/>
    </xf>
    <xf numFmtId="3" fontId="36" fillId="12" borderId="67" xfId="5" applyNumberFormat="1" applyFont="1" applyFill="1" applyBorder="1" applyAlignment="1">
      <alignment horizontal="right"/>
    </xf>
    <xf numFmtId="3" fontId="36" fillId="12" borderId="7" xfId="5" applyNumberFormat="1" applyFont="1" applyFill="1" applyBorder="1" applyAlignment="1" applyProtection="1">
      <alignment horizontal="right"/>
      <protection locked="0"/>
    </xf>
    <xf numFmtId="3" fontId="36" fillId="12" borderId="65" xfId="5" applyNumberFormat="1" applyFont="1" applyFill="1" applyBorder="1" applyAlignment="1" applyProtection="1">
      <alignment horizontal="right"/>
      <protection locked="0"/>
    </xf>
    <xf numFmtId="3" fontId="37" fillId="8" borderId="65" xfId="5" applyNumberFormat="1" applyFont="1" applyFill="1" applyBorder="1" applyAlignment="1">
      <alignment horizontal="right"/>
    </xf>
    <xf numFmtId="3" fontId="37" fillId="8" borderId="48" xfId="5" applyNumberFormat="1" applyFont="1" applyFill="1" applyBorder="1" applyAlignment="1">
      <alignment horizontal="right"/>
    </xf>
    <xf numFmtId="3" fontId="36" fillId="12" borderId="48" xfId="5" applyNumberFormat="1" applyFont="1" applyFill="1" applyBorder="1" applyAlignment="1">
      <alignment horizontal="right"/>
    </xf>
    <xf numFmtId="0" fontId="41" fillId="12" borderId="66" xfId="5" applyFont="1" applyFill="1" applyBorder="1" applyAlignment="1">
      <alignment horizontal="left" indent="1"/>
    </xf>
    <xf numFmtId="3" fontId="37" fillId="13" borderId="66" xfId="5" applyNumberFormat="1" applyFont="1" applyFill="1" applyBorder="1" applyAlignment="1">
      <alignment horizontal="right"/>
    </xf>
    <xf numFmtId="3" fontId="36" fillId="12" borderId="65" xfId="5" applyNumberFormat="1" applyFont="1" applyFill="1" applyBorder="1" applyAlignment="1">
      <alignment horizontal="right"/>
    </xf>
    <xf numFmtId="3" fontId="36" fillId="12" borderId="58" xfId="5" applyNumberFormat="1" applyFont="1" applyFill="1" applyBorder="1" applyAlignment="1">
      <alignment horizontal="center"/>
    </xf>
    <xf numFmtId="3" fontId="36" fillId="12" borderId="41" xfId="5" applyNumberFormat="1" applyFont="1" applyFill="1" applyBorder="1" applyAlignment="1">
      <alignment horizontal="right"/>
    </xf>
    <xf numFmtId="3" fontId="37" fillId="13" borderId="64" xfId="5" applyNumberFormat="1" applyFont="1" applyFill="1" applyBorder="1" applyAlignment="1">
      <alignment horizontal="right"/>
    </xf>
    <xf numFmtId="3" fontId="36" fillId="12" borderId="58" xfId="5" applyNumberFormat="1" applyFont="1" applyFill="1" applyBorder="1" applyAlignment="1">
      <alignment horizontal="right"/>
    </xf>
    <xf numFmtId="3" fontId="36" fillId="12" borderId="60" xfId="5" applyNumberFormat="1" applyFont="1" applyFill="1" applyBorder="1" applyAlignment="1" applyProtection="1">
      <alignment horizontal="right"/>
      <protection locked="0"/>
    </xf>
    <xf numFmtId="3" fontId="36" fillId="12" borderId="77" xfId="5" applyNumberFormat="1" applyFont="1" applyFill="1" applyBorder="1" applyAlignment="1" applyProtection="1">
      <alignment horizontal="right"/>
      <protection locked="0"/>
    </xf>
    <xf numFmtId="3" fontId="37" fillId="8" borderId="58" xfId="5" applyNumberFormat="1" applyFont="1" applyFill="1" applyBorder="1" applyAlignment="1">
      <alignment horizontal="right"/>
    </xf>
    <xf numFmtId="3" fontId="36" fillId="12" borderId="72" xfId="5" applyNumberFormat="1" applyFont="1" applyFill="1" applyBorder="1" applyAlignment="1">
      <alignment horizontal="right"/>
    </xf>
    <xf numFmtId="0" fontId="41" fillId="12" borderId="52" xfId="5" applyFont="1" applyFill="1" applyBorder="1" applyAlignment="1">
      <alignment horizontal="left" indent="1"/>
    </xf>
    <xf numFmtId="3" fontId="42" fillId="12" borderId="52" xfId="5" applyNumberFormat="1" applyFont="1" applyFill="1" applyBorder="1" applyAlignment="1">
      <alignment horizontal="right"/>
    </xf>
    <xf numFmtId="3" fontId="37" fillId="12" borderId="52" xfId="5" applyNumberFormat="1" applyFont="1" applyFill="1" applyBorder="1" applyAlignment="1">
      <alignment horizontal="right"/>
    </xf>
    <xf numFmtId="3" fontId="37" fillId="12" borderId="49" xfId="5" applyNumberFormat="1" applyFont="1" applyFill="1" applyBorder="1" applyAlignment="1">
      <alignment horizontal="right"/>
    </xf>
    <xf numFmtId="3" fontId="37" fillId="12" borderId="50" xfId="5" applyNumberFormat="1" applyFont="1" applyFill="1" applyBorder="1" applyAlignment="1">
      <alignment horizontal="right"/>
    </xf>
    <xf numFmtId="3" fontId="36" fillId="12" borderId="67" xfId="5" applyNumberFormat="1" applyFont="1" applyFill="1" applyBorder="1" applyAlignment="1" applyProtection="1">
      <alignment horizontal="right"/>
      <protection locked="0"/>
    </xf>
    <xf numFmtId="3" fontId="36" fillId="12" borderId="47" xfId="5" applyNumberFormat="1" applyFont="1" applyFill="1" applyBorder="1" applyAlignment="1" applyProtection="1">
      <alignment horizontal="right"/>
      <protection locked="0"/>
    </xf>
    <xf numFmtId="3" fontId="36" fillId="12" borderId="63" xfId="5" applyNumberFormat="1" applyFont="1" applyFill="1" applyBorder="1" applyAlignment="1">
      <alignment horizontal="center"/>
    </xf>
    <xf numFmtId="3" fontId="36" fillId="12" borderId="60" xfId="5" applyNumberFormat="1" applyFont="1" applyFill="1" applyBorder="1" applyAlignment="1">
      <alignment horizontal="right"/>
    </xf>
    <xf numFmtId="3" fontId="37" fillId="8" borderId="60" xfId="5" applyNumberFormat="1" applyFont="1" applyFill="1" applyBorder="1" applyAlignment="1">
      <alignment horizontal="right"/>
    </xf>
    <xf numFmtId="3" fontId="37" fillId="8" borderId="61" xfId="5" applyNumberFormat="1" applyFont="1" applyFill="1" applyBorder="1" applyAlignment="1">
      <alignment horizontal="right"/>
    </xf>
    <xf numFmtId="3" fontId="36" fillId="12" borderId="61" xfId="5" applyNumberFormat="1" applyFont="1" applyFill="1" applyBorder="1" applyAlignment="1">
      <alignment horizontal="right"/>
    </xf>
    <xf numFmtId="3" fontId="42" fillId="12" borderId="67" xfId="5" applyNumberFormat="1" applyFont="1" applyFill="1" applyBorder="1" applyAlignment="1">
      <alignment horizontal="center"/>
    </xf>
    <xf numFmtId="3" fontId="37" fillId="12" borderId="56" xfId="5" applyNumberFormat="1" applyFont="1" applyFill="1" applyBorder="1" applyAlignment="1">
      <alignment horizontal="right"/>
    </xf>
    <xf numFmtId="3" fontId="40" fillId="13" borderId="56" xfId="5" applyNumberFormat="1" applyFont="1" applyFill="1" applyBorder="1" applyAlignment="1" applyProtection="1">
      <alignment horizontal="right"/>
      <protection locked="0"/>
    </xf>
    <xf numFmtId="3" fontId="40" fillId="0" borderId="56" xfId="5" applyNumberFormat="1" applyFont="1" applyFill="1" applyBorder="1" applyAlignment="1" applyProtection="1">
      <alignment horizontal="right"/>
      <protection locked="0"/>
    </xf>
    <xf numFmtId="3" fontId="40" fillId="12" borderId="56" xfId="5" applyNumberFormat="1" applyFont="1" applyFill="1" applyBorder="1" applyAlignment="1" applyProtection="1">
      <alignment horizontal="right"/>
      <protection locked="0"/>
    </xf>
    <xf numFmtId="3" fontId="36" fillId="12" borderId="55" xfId="5" applyNumberFormat="1" applyFont="1" applyFill="1" applyBorder="1" applyAlignment="1" applyProtection="1">
      <alignment horizontal="right"/>
      <protection locked="0"/>
    </xf>
    <xf numFmtId="3" fontId="36" fillId="12" borderId="69" xfId="5" applyNumberFormat="1" applyFont="1" applyFill="1" applyBorder="1" applyAlignment="1" applyProtection="1">
      <alignment horizontal="right"/>
      <protection locked="0"/>
    </xf>
    <xf numFmtId="3" fontId="36" fillId="12" borderId="71" xfId="5" applyNumberFormat="1" applyFont="1" applyFill="1" applyBorder="1" applyAlignment="1" applyProtection="1">
      <alignment horizontal="right"/>
      <protection locked="0"/>
    </xf>
    <xf numFmtId="3" fontId="40" fillId="8" borderId="55" xfId="5" applyNumberFormat="1" applyFont="1" applyFill="1" applyBorder="1" applyAlignment="1">
      <alignment horizontal="right"/>
    </xf>
    <xf numFmtId="164" fontId="40" fillId="8" borderId="69" xfId="5" applyNumberFormat="1" applyFont="1" applyFill="1" applyBorder="1" applyAlignment="1">
      <alignment horizontal="right"/>
    </xf>
    <xf numFmtId="3" fontId="42" fillId="12" borderId="69" xfId="5" applyNumberFormat="1" applyFont="1" applyFill="1" applyBorder="1" applyAlignment="1">
      <alignment horizontal="right"/>
    </xf>
    <xf numFmtId="3" fontId="42" fillId="12" borderId="55" xfId="5" applyNumberFormat="1" applyFont="1" applyFill="1" applyBorder="1" applyAlignment="1">
      <alignment horizontal="right"/>
    </xf>
    <xf numFmtId="3" fontId="42" fillId="12" borderId="65" xfId="5" applyNumberFormat="1" applyFont="1" applyFill="1" applyBorder="1" applyAlignment="1">
      <alignment horizontal="center"/>
    </xf>
    <xf numFmtId="3" fontId="37" fillId="12" borderId="66" xfId="5" applyNumberFormat="1" applyFont="1" applyFill="1" applyBorder="1" applyAlignment="1">
      <alignment horizontal="right"/>
    </xf>
    <xf numFmtId="3" fontId="40" fillId="13" borderId="66" xfId="5" applyNumberFormat="1" applyFont="1" applyFill="1" applyBorder="1" applyAlignment="1" applyProtection="1">
      <alignment horizontal="right"/>
      <protection locked="0"/>
    </xf>
    <xf numFmtId="3" fontId="40" fillId="0" borderId="66" xfId="5" applyNumberFormat="1" applyFont="1" applyFill="1" applyBorder="1" applyAlignment="1" applyProtection="1">
      <alignment horizontal="right"/>
      <protection locked="0"/>
    </xf>
    <xf numFmtId="3" fontId="40" fillId="12" borderId="66" xfId="5" applyNumberFormat="1" applyFont="1" applyFill="1" applyBorder="1" applyAlignment="1" applyProtection="1">
      <alignment horizontal="right"/>
      <protection locked="0"/>
    </xf>
    <xf numFmtId="3" fontId="36" fillId="12" borderId="48" xfId="5" applyNumberFormat="1" applyFont="1" applyFill="1" applyBorder="1" applyAlignment="1" applyProtection="1">
      <alignment horizontal="right"/>
      <protection locked="0"/>
    </xf>
    <xf numFmtId="3" fontId="40" fillId="8" borderId="65" xfId="5" applyNumberFormat="1" applyFont="1" applyFill="1" applyBorder="1" applyAlignment="1">
      <alignment horizontal="right"/>
    </xf>
    <xf numFmtId="3" fontId="42" fillId="12" borderId="48" xfId="5" applyNumberFormat="1" applyFont="1" applyFill="1" applyBorder="1" applyAlignment="1">
      <alignment horizontal="right"/>
    </xf>
    <xf numFmtId="3" fontId="42" fillId="12" borderId="65" xfId="5" applyNumberFormat="1" applyFont="1" applyFill="1" applyBorder="1" applyAlignment="1">
      <alignment horizontal="right"/>
    </xf>
    <xf numFmtId="3" fontId="42" fillId="12" borderId="63" xfId="5" applyNumberFormat="1" applyFont="1" applyFill="1" applyBorder="1" applyAlignment="1">
      <alignment horizontal="center"/>
    </xf>
    <xf numFmtId="3" fontId="37" fillId="12" borderId="54" xfId="5" applyNumberFormat="1" applyFont="1" applyFill="1" applyBorder="1" applyAlignment="1">
      <alignment horizontal="right"/>
    </xf>
    <xf numFmtId="3" fontId="40" fillId="13" borderId="70" xfId="5" applyNumberFormat="1" applyFont="1" applyFill="1" applyBorder="1" applyAlignment="1" applyProtection="1">
      <alignment horizontal="right"/>
      <protection locked="0"/>
    </xf>
    <xf numFmtId="3" fontId="40" fillId="0" borderId="70" xfId="5" applyNumberFormat="1" applyFont="1" applyFill="1" applyBorder="1" applyAlignment="1" applyProtection="1">
      <alignment horizontal="right"/>
      <protection locked="0"/>
    </xf>
    <xf numFmtId="3" fontId="40" fillId="12" borderId="54" xfId="5" applyNumberFormat="1" applyFont="1" applyFill="1" applyBorder="1" applyAlignment="1" applyProtection="1">
      <alignment horizontal="right"/>
      <protection locked="0"/>
    </xf>
    <xf numFmtId="3" fontId="36" fillId="12" borderId="63" xfId="5" applyNumberFormat="1" applyFont="1" applyFill="1" applyBorder="1" applyAlignment="1" applyProtection="1">
      <alignment horizontal="right"/>
      <protection locked="0"/>
    </xf>
    <xf numFmtId="3" fontId="36" fillId="12" borderId="62" xfId="5" applyNumberFormat="1" applyFont="1" applyFill="1" applyBorder="1" applyAlignment="1" applyProtection="1">
      <alignment horizontal="right"/>
      <protection locked="0"/>
    </xf>
    <xf numFmtId="3" fontId="36" fillId="12" borderId="76" xfId="5" applyNumberFormat="1" applyFont="1" applyFill="1" applyBorder="1" applyAlignment="1" applyProtection="1">
      <alignment horizontal="right"/>
      <protection locked="0"/>
    </xf>
    <xf numFmtId="3" fontId="40" fillId="8" borderId="63" xfId="5" applyNumberFormat="1" applyFont="1" applyFill="1" applyBorder="1" applyAlignment="1">
      <alignment horizontal="right"/>
    </xf>
    <xf numFmtId="3" fontId="42" fillId="12" borderId="62" xfId="5" applyNumberFormat="1" applyFont="1" applyFill="1" applyBorder="1" applyAlignment="1">
      <alignment horizontal="right"/>
    </xf>
    <xf numFmtId="3" fontId="42" fillId="12" borderId="63" xfId="5" applyNumberFormat="1" applyFont="1" applyFill="1" applyBorder="1" applyAlignment="1">
      <alignment horizontal="right"/>
    </xf>
    <xf numFmtId="3" fontId="42" fillId="13" borderId="40" xfId="5" applyNumberFormat="1" applyFont="1" applyFill="1" applyBorder="1" applyAlignment="1" applyProtection="1">
      <alignment horizontal="right"/>
      <protection locked="0"/>
    </xf>
    <xf numFmtId="3" fontId="42" fillId="0" borderId="40" xfId="5" applyNumberFormat="1" applyFont="1" applyFill="1" applyBorder="1" applyAlignment="1" applyProtection="1">
      <alignment horizontal="right"/>
      <protection locked="0"/>
    </xf>
    <xf numFmtId="3" fontId="42" fillId="12" borderId="40" xfId="5" applyNumberFormat="1" applyFont="1" applyFill="1" applyBorder="1" applyAlignment="1" applyProtection="1">
      <alignment horizontal="right"/>
      <protection locked="0"/>
    </xf>
    <xf numFmtId="3" fontId="36" fillId="12" borderId="68" xfId="5" applyNumberFormat="1" applyFont="1" applyFill="1" applyBorder="1" applyAlignment="1" applyProtection="1">
      <alignment horizontal="right"/>
      <protection locked="0"/>
    </xf>
    <xf numFmtId="3" fontId="42" fillId="12" borderId="68" xfId="5" applyNumberFormat="1" applyFont="1" applyFill="1" applyBorder="1" applyAlignment="1">
      <alignment horizontal="right"/>
    </xf>
    <xf numFmtId="3" fontId="42" fillId="12" borderId="67" xfId="5" applyNumberFormat="1" applyFont="1" applyFill="1" applyBorder="1" applyAlignment="1">
      <alignment horizontal="right"/>
    </xf>
    <xf numFmtId="3" fontId="42" fillId="13" borderId="66" xfId="5" applyNumberFormat="1" applyFont="1" applyFill="1" applyBorder="1" applyAlignment="1" applyProtection="1">
      <alignment horizontal="right"/>
      <protection locked="0"/>
    </xf>
    <xf numFmtId="3" fontId="42" fillId="0" borderId="66" xfId="5" applyNumberFormat="1" applyFont="1" applyFill="1" applyBorder="1" applyAlignment="1" applyProtection="1">
      <alignment horizontal="right"/>
      <protection locked="0"/>
    </xf>
    <xf numFmtId="3" fontId="42" fillId="12" borderId="66" xfId="5" applyNumberFormat="1" applyFont="1" applyFill="1" applyBorder="1" applyAlignment="1" applyProtection="1">
      <alignment horizontal="right"/>
      <protection locked="0"/>
    </xf>
    <xf numFmtId="3" fontId="42" fillId="12" borderId="60" xfId="5" applyNumberFormat="1" applyFont="1" applyFill="1" applyBorder="1" applyAlignment="1">
      <alignment horizontal="center"/>
    </xf>
    <xf numFmtId="3" fontId="42" fillId="13" borderId="64" xfId="5" applyNumberFormat="1" applyFont="1" applyFill="1" applyBorder="1" applyAlignment="1" applyProtection="1">
      <alignment horizontal="right"/>
      <protection locked="0"/>
    </xf>
    <xf numFmtId="3" fontId="42" fillId="0" borderId="64" xfId="5" applyNumberFormat="1" applyFont="1" applyFill="1" applyBorder="1" applyAlignment="1" applyProtection="1">
      <alignment horizontal="right"/>
      <protection locked="0"/>
    </xf>
    <xf numFmtId="3" fontId="42" fillId="12" borderId="41" xfId="5" applyNumberFormat="1" applyFont="1" applyFill="1" applyBorder="1" applyAlignment="1" applyProtection="1">
      <alignment horizontal="right"/>
      <protection locked="0"/>
    </xf>
    <xf numFmtId="3" fontId="36" fillId="12" borderId="61" xfId="5" applyNumberFormat="1" applyFont="1" applyFill="1" applyBorder="1" applyAlignment="1" applyProtection="1">
      <alignment horizontal="right"/>
      <protection locked="0"/>
    </xf>
    <xf numFmtId="3" fontId="42" fillId="12" borderId="61" xfId="5" applyNumberFormat="1" applyFont="1" applyFill="1" applyBorder="1" applyAlignment="1">
      <alignment horizontal="right"/>
    </xf>
    <xf numFmtId="3" fontId="42" fillId="12" borderId="60" xfId="5" applyNumberFormat="1" applyFont="1" applyFill="1" applyBorder="1" applyAlignment="1">
      <alignment horizontal="right"/>
    </xf>
    <xf numFmtId="0" fontId="38" fillId="12" borderId="52" xfId="5" applyFont="1" applyFill="1" applyBorder="1" applyAlignment="1">
      <alignment horizontal="left" indent="1"/>
    </xf>
    <xf numFmtId="3" fontId="40" fillId="12" borderId="49" xfId="5" applyNumberFormat="1" applyFont="1" applyFill="1" applyBorder="1" applyAlignment="1">
      <alignment horizontal="center"/>
    </xf>
    <xf numFmtId="3" fontId="40" fillId="12" borderId="52" xfId="5" applyNumberFormat="1" applyFont="1" applyFill="1" applyBorder="1" applyAlignment="1">
      <alignment horizontal="right"/>
    </xf>
    <xf numFmtId="3" fontId="40" fillId="8" borderId="52" xfId="5" applyNumberFormat="1" applyFont="1" applyFill="1" applyBorder="1" applyAlignment="1" applyProtection="1">
      <alignment horizontal="right"/>
    </xf>
    <xf numFmtId="3" fontId="40" fillId="8" borderId="49" xfId="5" applyNumberFormat="1" applyFont="1" applyFill="1" applyBorder="1" applyAlignment="1">
      <alignment horizontal="right"/>
    </xf>
    <xf numFmtId="3" fontId="40" fillId="12" borderId="50" xfId="5" applyNumberFormat="1" applyFont="1" applyFill="1" applyBorder="1" applyAlignment="1">
      <alignment horizontal="right"/>
    </xf>
    <xf numFmtId="3" fontId="40" fillId="12" borderId="51" xfId="5" applyNumberFormat="1" applyFont="1" applyFill="1" applyBorder="1" applyAlignment="1">
      <alignment horizontal="right"/>
    </xf>
    <xf numFmtId="3" fontId="40" fillId="12" borderId="49" xfId="5" applyNumberFormat="1" applyFont="1" applyFill="1" applyBorder="1" applyAlignment="1">
      <alignment horizontal="right"/>
    </xf>
    <xf numFmtId="3" fontId="40" fillId="13" borderId="40" xfId="5" applyNumberFormat="1" applyFont="1" applyFill="1" applyBorder="1" applyAlignment="1" applyProtection="1">
      <alignment horizontal="right"/>
      <protection locked="0"/>
    </xf>
    <xf numFmtId="3" fontId="40" fillId="0" borderId="40" xfId="5" applyNumberFormat="1" applyFont="1" applyFill="1" applyBorder="1" applyAlignment="1" applyProtection="1">
      <alignment horizontal="right"/>
      <protection locked="0"/>
    </xf>
    <xf numFmtId="3" fontId="42" fillId="12" borderId="56" xfId="5" applyNumberFormat="1" applyFont="1" applyFill="1" applyBorder="1" applyAlignment="1" applyProtection="1">
      <alignment horizontal="right"/>
      <protection locked="0"/>
    </xf>
    <xf numFmtId="3" fontId="40" fillId="12" borderId="52" xfId="5" applyNumberFormat="1" applyFont="1" applyFill="1" applyBorder="1" applyAlignment="1" applyProtection="1">
      <alignment horizontal="right"/>
    </xf>
    <xf numFmtId="3" fontId="40" fillId="12" borderId="28" xfId="5" applyNumberFormat="1" applyFont="1" applyFill="1" applyBorder="1" applyAlignment="1">
      <alignment horizontal="right"/>
    </xf>
    <xf numFmtId="3" fontId="40" fillId="12" borderId="78" xfId="5" applyNumberFormat="1" applyFont="1" applyFill="1" applyBorder="1" applyAlignment="1">
      <alignment horizontal="right"/>
    </xf>
    <xf numFmtId="164" fontId="40" fillId="12" borderId="55" xfId="5" applyNumberFormat="1" applyFont="1" applyFill="1" applyBorder="1" applyAlignment="1">
      <alignment horizontal="right"/>
    </xf>
    <xf numFmtId="3" fontId="40" fillId="12" borderId="58" xfId="5" applyNumberFormat="1" applyFont="1" applyFill="1" applyBorder="1" applyAlignment="1">
      <alignment horizontal="center"/>
    </xf>
    <xf numFmtId="3" fontId="36" fillId="12" borderId="0" xfId="5" applyNumberFormat="1" applyFont="1" applyFill="1" applyBorder="1" applyAlignment="1">
      <alignment horizontal="right"/>
    </xf>
    <xf numFmtId="3" fontId="36" fillId="12" borderId="59" xfId="5" applyNumberFormat="1" applyFont="1" applyFill="1" applyBorder="1" applyAlignment="1" applyProtection="1">
      <alignment horizontal="right"/>
      <protection locked="0"/>
    </xf>
    <xf numFmtId="3" fontId="40" fillId="12" borderId="56" xfId="5" applyNumberFormat="1" applyFont="1" applyFill="1" applyBorder="1" applyAlignment="1">
      <alignment horizontal="right"/>
    </xf>
    <xf numFmtId="0" fontId="38" fillId="12" borderId="57" xfId="5" applyFont="1" applyFill="1" applyBorder="1" applyAlignment="1">
      <alignment horizontal="left" indent="1"/>
    </xf>
    <xf numFmtId="0" fontId="38" fillId="12" borderId="54" xfId="5" applyFont="1" applyFill="1" applyBorder="1" applyAlignment="1">
      <alignment horizontal="left" indent="1"/>
    </xf>
    <xf numFmtId="3" fontId="40" fillId="12" borderId="53" xfId="5" applyNumberFormat="1" applyFont="1" applyFill="1" applyBorder="1" applyAlignment="1">
      <alignment horizontal="center"/>
    </xf>
    <xf numFmtId="164" fontId="40" fillId="12" borderId="49" xfId="5" applyNumberFormat="1" applyFont="1" applyFill="1" applyBorder="1" applyAlignment="1">
      <alignment horizontal="right"/>
    </xf>
    <xf numFmtId="0" fontId="37" fillId="12" borderId="19" xfId="5" applyFont="1" applyFill="1" applyBorder="1" applyAlignment="1">
      <alignment vertical="center"/>
    </xf>
    <xf numFmtId="0" fontId="37" fillId="12" borderId="59" xfId="5" applyFont="1" applyFill="1" applyBorder="1" applyAlignment="1">
      <alignment horizontal="center" vertical="center"/>
    </xf>
    <xf numFmtId="3" fontId="37" fillId="12" borderId="51" xfId="5" applyNumberFormat="1" applyFont="1" applyFill="1" applyBorder="1" applyAlignment="1">
      <alignment horizontal="center" vertical="center"/>
    </xf>
    <xf numFmtId="0" fontId="37" fillId="12" borderId="51" xfId="5" applyFont="1" applyFill="1" applyBorder="1" applyAlignment="1">
      <alignment vertical="center"/>
    </xf>
    <xf numFmtId="0" fontId="37" fillId="12" borderId="50" xfId="5" applyFont="1" applyFill="1" applyBorder="1" applyAlignment="1">
      <alignment vertical="center"/>
    </xf>
    <xf numFmtId="0" fontId="37" fillId="12" borderId="73" xfId="5" applyFont="1" applyFill="1" applyBorder="1" applyAlignment="1">
      <alignment horizontal="center" vertical="center"/>
    </xf>
    <xf numFmtId="0" fontId="56" fillId="12" borderId="53" xfId="6" applyFont="1" applyFill="1" applyBorder="1" applyAlignment="1">
      <alignment horizontal="left" vertical="center" indent="1"/>
    </xf>
    <xf numFmtId="0" fontId="56" fillId="12" borderId="53" xfId="6" applyFont="1" applyFill="1" applyBorder="1" applyAlignment="1">
      <alignment horizontal="center" vertical="center"/>
    </xf>
    <xf numFmtId="0" fontId="37" fillId="12" borderId="28" xfId="5" applyFont="1" applyFill="1" applyBorder="1" applyAlignment="1">
      <alignment horizontal="center" vertical="center"/>
    </xf>
    <xf numFmtId="0" fontId="37" fillId="12" borderId="53" xfId="5" applyFont="1" applyFill="1" applyBorder="1" applyAlignment="1">
      <alignment horizontal="center" vertical="center"/>
    </xf>
    <xf numFmtId="0" fontId="37" fillId="10" borderId="53" xfId="5" applyFont="1" applyFill="1" applyBorder="1" applyAlignment="1">
      <alignment horizontal="center" vertical="center"/>
    </xf>
    <xf numFmtId="3" fontId="37" fillId="12" borderId="28" xfId="5" applyNumberFormat="1" applyFont="1" applyFill="1" applyBorder="1" applyAlignment="1">
      <alignment horizontal="center" vertical="center"/>
    </xf>
    <xf numFmtId="3" fontId="37" fillId="12" borderId="59" xfId="5" applyNumberFormat="1" applyFont="1" applyFill="1" applyBorder="1" applyAlignment="1">
      <alignment horizontal="center" vertical="center"/>
    </xf>
    <xf numFmtId="3" fontId="37" fillId="12" borderId="49" xfId="5" applyNumberFormat="1" applyFont="1" applyFill="1" applyBorder="1" applyAlignment="1">
      <alignment horizontal="center" vertical="center"/>
    </xf>
    <xf numFmtId="0" fontId="37" fillId="12" borderId="74" xfId="5" applyFont="1" applyFill="1" applyBorder="1" applyAlignment="1">
      <alignment horizontal="center" vertical="center"/>
    </xf>
    <xf numFmtId="165" fontId="42" fillId="12" borderId="58" xfId="5" applyNumberFormat="1" applyFont="1" applyFill="1" applyBorder="1" applyAlignment="1">
      <alignment horizontal="center"/>
    </xf>
    <xf numFmtId="4" fontId="40" fillId="12" borderId="73" xfId="5" applyNumberFormat="1" applyFont="1" applyFill="1" applyBorder="1" applyAlignment="1">
      <alignment horizontal="right"/>
    </xf>
    <xf numFmtId="4" fontId="40" fillId="12" borderId="40" xfId="5" applyNumberFormat="1" applyFont="1" applyFill="1" applyBorder="1" applyAlignment="1">
      <alignment horizontal="right"/>
    </xf>
    <xf numFmtId="4" fontId="40" fillId="0" borderId="67" xfId="5" applyNumberFormat="1" applyFont="1" applyFill="1" applyBorder="1" applyAlignment="1">
      <alignment horizontal="right"/>
    </xf>
    <xf numFmtId="4" fontId="40" fillId="12" borderId="0" xfId="6" applyNumberFormat="1" applyFont="1" applyFill="1" applyBorder="1" applyProtection="1">
      <protection locked="0"/>
    </xf>
    <xf numFmtId="4" fontId="40" fillId="12" borderId="55" xfId="6" applyNumberFormat="1" applyFont="1" applyFill="1" applyBorder="1" applyProtection="1">
      <protection locked="0"/>
    </xf>
    <xf numFmtId="4" fontId="40" fillId="12" borderId="73" xfId="5" applyNumberFormat="1" applyFont="1" applyFill="1" applyBorder="1" applyAlignment="1" applyProtection="1">
      <alignment horizontal="right"/>
      <protection locked="0"/>
    </xf>
    <xf numFmtId="4" fontId="40" fillId="12" borderId="75" xfId="5" applyNumberFormat="1" applyFont="1" applyFill="1" applyBorder="1" applyAlignment="1" applyProtection="1">
      <alignment horizontal="right"/>
      <protection locked="0"/>
    </xf>
    <xf numFmtId="165" fontId="40" fillId="12" borderId="58" xfId="5" applyNumberFormat="1" applyFont="1" applyFill="1" applyBorder="1" applyAlignment="1">
      <alignment horizontal="right"/>
    </xf>
    <xf numFmtId="3" fontId="40" fillId="12" borderId="72" xfId="5" applyNumberFormat="1" applyFont="1" applyFill="1" applyBorder="1" applyAlignment="1">
      <alignment horizontal="right"/>
    </xf>
    <xf numFmtId="0" fontId="42" fillId="0" borderId="0" xfId="5" applyFont="1" applyAlignment="1">
      <alignment horizontal="right"/>
    </xf>
    <xf numFmtId="4" fontId="40" fillId="0" borderId="55" xfId="5" applyNumberFormat="1" applyFont="1" applyBorder="1" applyAlignment="1">
      <alignment horizontal="right"/>
    </xf>
    <xf numFmtId="165" fontId="42" fillId="12" borderId="63" xfId="5" applyNumberFormat="1" applyFont="1" applyFill="1" applyBorder="1" applyAlignment="1">
      <alignment horizontal="center"/>
    </xf>
    <xf numFmtId="4" fontId="40" fillId="12" borderId="62" xfId="5" applyNumberFormat="1" applyFont="1" applyFill="1" applyBorder="1" applyAlignment="1">
      <alignment horizontal="right"/>
    </xf>
    <xf numFmtId="4" fontId="40" fillId="12" borderId="70" xfId="5" applyNumberFormat="1" applyFont="1" applyFill="1" applyBorder="1" applyAlignment="1">
      <alignment horizontal="right"/>
    </xf>
    <xf numFmtId="4" fontId="40" fillId="0" borderId="63" xfId="5" applyNumberFormat="1" applyFont="1" applyFill="1" applyBorder="1" applyAlignment="1">
      <alignment horizontal="right"/>
    </xf>
    <xf numFmtId="4" fontId="40" fillId="12" borderId="76" xfId="6" applyNumberFormat="1" applyFont="1" applyFill="1" applyBorder="1" applyProtection="1">
      <protection locked="0"/>
    </xf>
    <xf numFmtId="4" fontId="40" fillId="12" borderId="60" xfId="6" applyNumberFormat="1" applyFont="1" applyFill="1" applyBorder="1" applyProtection="1">
      <protection locked="0"/>
    </xf>
    <xf numFmtId="4" fontId="40" fillId="12" borderId="62" xfId="5" applyNumberFormat="1" applyFont="1" applyFill="1" applyBorder="1" applyAlignment="1" applyProtection="1">
      <alignment horizontal="right"/>
      <protection locked="0"/>
    </xf>
    <xf numFmtId="4" fontId="40" fillId="12" borderId="76" xfId="5" applyNumberFormat="1" applyFont="1" applyFill="1" applyBorder="1" applyAlignment="1" applyProtection="1">
      <alignment horizontal="right"/>
      <protection locked="0"/>
    </xf>
    <xf numFmtId="165" fontId="40" fillId="12" borderId="63" xfId="5" applyNumberFormat="1" applyFont="1" applyFill="1" applyBorder="1" applyAlignment="1">
      <alignment horizontal="right"/>
    </xf>
    <xf numFmtId="3" fontId="40" fillId="12" borderId="62" xfId="5" applyNumberFormat="1" applyFont="1" applyFill="1" applyBorder="1" applyAlignment="1">
      <alignment horizontal="right"/>
    </xf>
    <xf numFmtId="4" fontId="40" fillId="0" borderId="60" xfId="5" applyNumberFormat="1" applyFont="1" applyBorder="1" applyAlignment="1">
      <alignment horizontal="right"/>
    </xf>
    <xf numFmtId="3" fontId="42" fillId="12" borderId="55" xfId="5" applyNumberFormat="1" applyFont="1" applyFill="1" applyBorder="1" applyAlignment="1" applyProtection="1">
      <alignment horizontal="right"/>
      <protection locked="0"/>
    </xf>
    <xf numFmtId="3" fontId="42" fillId="12" borderId="40" xfId="5" applyNumberFormat="1" applyFont="1" applyFill="1" applyBorder="1" applyAlignment="1">
      <alignment horizontal="right"/>
    </xf>
    <xf numFmtId="3" fontId="42" fillId="12" borderId="7" xfId="6" applyNumberFormat="1" applyFont="1" applyFill="1" applyBorder="1" applyProtection="1">
      <protection locked="0"/>
    </xf>
    <xf numFmtId="3" fontId="42" fillId="12" borderId="55" xfId="6" applyNumberFormat="1" applyFont="1" applyFill="1" applyBorder="1" applyProtection="1">
      <protection locked="0"/>
    </xf>
    <xf numFmtId="3" fontId="42" fillId="12" borderId="7" xfId="5" applyNumberFormat="1" applyFont="1" applyFill="1" applyBorder="1" applyAlignment="1" applyProtection="1">
      <alignment horizontal="right"/>
      <protection locked="0"/>
    </xf>
    <xf numFmtId="3" fontId="40" fillId="12" borderId="65" xfId="5" applyNumberFormat="1" applyFont="1" applyFill="1" applyBorder="1" applyAlignment="1">
      <alignment horizontal="right"/>
    </xf>
    <xf numFmtId="3" fontId="40" fillId="12" borderId="48" xfId="5" applyNumberFormat="1" applyFont="1" applyFill="1" applyBorder="1" applyAlignment="1">
      <alignment horizontal="right"/>
    </xf>
    <xf numFmtId="3" fontId="42" fillId="0" borderId="55" xfId="6" applyNumberFormat="1" applyFont="1" applyBorder="1" applyProtection="1">
      <protection locked="0"/>
    </xf>
    <xf numFmtId="3" fontId="42" fillId="12" borderId="65" xfId="5" applyNumberFormat="1" applyFont="1" applyFill="1" applyBorder="1" applyAlignment="1" applyProtection="1">
      <alignment horizontal="right"/>
      <protection locked="0"/>
    </xf>
    <xf numFmtId="3" fontId="42" fillId="12" borderId="66" xfId="5" applyNumberFormat="1" applyFont="1" applyFill="1" applyBorder="1" applyAlignment="1">
      <alignment horizontal="right"/>
    </xf>
    <xf numFmtId="3" fontId="42" fillId="12" borderId="47" xfId="6" applyNumberFormat="1" applyFont="1" applyFill="1" applyBorder="1" applyProtection="1">
      <protection locked="0"/>
    </xf>
    <xf numFmtId="3" fontId="42" fillId="12" borderId="65" xfId="6" applyNumberFormat="1" applyFont="1" applyFill="1" applyBorder="1" applyProtection="1">
      <protection locked="0"/>
    </xf>
    <xf numFmtId="3" fontId="42" fillId="0" borderId="65" xfId="6" applyNumberFormat="1" applyFont="1" applyBorder="1" applyProtection="1">
      <protection locked="0"/>
    </xf>
    <xf numFmtId="3" fontId="42" fillId="12" borderId="58" xfId="5" applyNumberFormat="1" applyFont="1" applyFill="1" applyBorder="1" applyAlignment="1">
      <alignment horizontal="center"/>
    </xf>
    <xf numFmtId="3" fontId="42" fillId="12" borderId="60" xfId="5" applyNumberFormat="1" applyFont="1" applyFill="1" applyBorder="1" applyAlignment="1" applyProtection="1">
      <alignment horizontal="right"/>
      <protection locked="0"/>
    </xf>
    <xf numFmtId="3" fontId="42" fillId="12" borderId="64" xfId="5" applyNumberFormat="1" applyFont="1" applyFill="1" applyBorder="1" applyAlignment="1">
      <alignment horizontal="right"/>
    </xf>
    <xf numFmtId="3" fontId="42" fillId="12" borderId="0" xfId="6" applyNumberFormat="1" applyFont="1" applyFill="1" applyBorder="1" applyProtection="1">
      <protection locked="0"/>
    </xf>
    <xf numFmtId="3" fontId="42" fillId="12" borderId="77" xfId="5" applyNumberFormat="1" applyFont="1" applyFill="1" applyBorder="1" applyAlignment="1" applyProtection="1">
      <alignment horizontal="right"/>
      <protection locked="0"/>
    </xf>
    <xf numFmtId="3" fontId="40" fillId="12" borderId="58" xfId="5" applyNumberFormat="1" applyFont="1" applyFill="1" applyBorder="1" applyAlignment="1">
      <alignment horizontal="right"/>
    </xf>
    <xf numFmtId="3" fontId="42" fillId="0" borderId="58" xfId="6" applyNumberFormat="1" applyFont="1" applyBorder="1" applyProtection="1">
      <protection locked="0"/>
    </xf>
    <xf numFmtId="3" fontId="40" fillId="12" borderId="49" xfId="6" applyNumberFormat="1" applyFont="1" applyFill="1" applyBorder="1" applyProtection="1">
      <protection locked="0"/>
    </xf>
    <xf numFmtId="3" fontId="40" fillId="12" borderId="51" xfId="6" applyNumberFormat="1" applyFont="1" applyFill="1" applyBorder="1" applyProtection="1">
      <protection locked="0"/>
    </xf>
    <xf numFmtId="3" fontId="40" fillId="8" borderId="49" xfId="6" applyNumberFormat="1" applyFont="1" applyFill="1" applyBorder="1" applyProtection="1">
      <protection locked="0"/>
    </xf>
    <xf numFmtId="3" fontId="42" fillId="12" borderId="67" xfId="5" applyNumberFormat="1" applyFont="1" applyFill="1" applyBorder="1" applyAlignment="1" applyProtection="1">
      <alignment horizontal="right"/>
      <protection locked="0"/>
    </xf>
    <xf numFmtId="3" fontId="42" fillId="12" borderId="47" xfId="5" applyNumberFormat="1" applyFont="1" applyFill="1" applyBorder="1" applyAlignment="1" applyProtection="1">
      <alignment horizontal="right"/>
      <protection locked="0"/>
    </xf>
    <xf numFmtId="0" fontId="41" fillId="12" borderId="64" xfId="5" applyFont="1" applyFill="1" applyBorder="1" applyAlignment="1">
      <alignment horizontal="left" indent="1"/>
    </xf>
    <xf numFmtId="3" fontId="42" fillId="12" borderId="63" xfId="5" applyNumberFormat="1" applyFont="1" applyFill="1" applyBorder="1" applyAlignment="1" applyProtection="1">
      <alignment horizontal="right"/>
      <protection locked="0"/>
    </xf>
    <xf numFmtId="3" fontId="42" fillId="12" borderId="63" xfId="6" applyNumberFormat="1" applyFont="1" applyFill="1" applyBorder="1" applyProtection="1">
      <protection locked="0"/>
    </xf>
    <xf numFmtId="3" fontId="40" fillId="12" borderId="60" xfId="5" applyNumberFormat="1" applyFont="1" applyFill="1" applyBorder="1" applyAlignment="1">
      <alignment horizontal="right"/>
    </xf>
    <xf numFmtId="3" fontId="40" fillId="12" borderId="61" xfId="5" applyNumberFormat="1" applyFont="1" applyFill="1" applyBorder="1" applyAlignment="1">
      <alignment horizontal="right"/>
    </xf>
    <xf numFmtId="3" fontId="42" fillId="0" borderId="63" xfId="6" applyNumberFormat="1" applyFont="1" applyBorder="1" applyProtection="1">
      <protection locked="0"/>
    </xf>
    <xf numFmtId="0" fontId="41" fillId="12" borderId="56" xfId="5" applyFont="1" applyFill="1" applyBorder="1" applyAlignment="1">
      <alignment horizontal="left" indent="1"/>
    </xf>
    <xf numFmtId="3" fontId="42" fillId="12" borderId="55" xfId="5" applyNumberFormat="1" applyFont="1" applyFill="1" applyBorder="1" applyAlignment="1">
      <alignment horizontal="center"/>
    </xf>
    <xf numFmtId="3" fontId="40" fillId="12" borderId="56" xfId="6" applyNumberFormat="1" applyFont="1" applyFill="1" applyBorder="1" applyProtection="1">
      <protection locked="0"/>
    </xf>
    <xf numFmtId="3" fontId="40" fillId="0" borderId="55" xfId="6" applyNumberFormat="1" applyFont="1" applyFill="1" applyBorder="1" applyProtection="1">
      <protection locked="0"/>
    </xf>
    <xf numFmtId="3" fontId="40" fillId="12" borderId="69" xfId="5" applyNumberFormat="1" applyFont="1" applyFill="1" applyBorder="1" applyAlignment="1" applyProtection="1">
      <alignment horizontal="right"/>
      <protection locked="0"/>
    </xf>
    <xf numFmtId="3" fontId="40" fillId="12" borderId="67" xfId="5" applyNumberFormat="1" applyFont="1" applyFill="1" applyBorder="1" applyAlignment="1" applyProtection="1">
      <alignment horizontal="right"/>
      <protection locked="0"/>
    </xf>
    <xf numFmtId="3" fontId="40" fillId="12" borderId="55" xfId="5" applyNumberFormat="1" applyFont="1" applyFill="1" applyBorder="1" applyAlignment="1" applyProtection="1">
      <alignment horizontal="right"/>
      <protection locked="0"/>
    </xf>
    <xf numFmtId="3" fontId="40" fillId="12" borderId="71" xfId="5" applyNumberFormat="1" applyFont="1" applyFill="1" applyBorder="1" applyAlignment="1" applyProtection="1">
      <alignment horizontal="right"/>
      <protection locked="0"/>
    </xf>
    <xf numFmtId="3" fontId="40" fillId="12" borderId="55" xfId="5" applyNumberFormat="1" applyFont="1" applyFill="1" applyBorder="1" applyAlignment="1">
      <alignment horizontal="right"/>
    </xf>
    <xf numFmtId="164" fontId="40" fillId="12" borderId="59" xfId="5" applyNumberFormat="1" applyFont="1" applyFill="1" applyBorder="1" applyAlignment="1">
      <alignment horizontal="right"/>
    </xf>
    <xf numFmtId="3" fontId="42" fillId="0" borderId="55" xfId="5" applyNumberFormat="1" applyFont="1" applyBorder="1" applyAlignment="1">
      <alignment horizontal="right"/>
    </xf>
    <xf numFmtId="164" fontId="40" fillId="12" borderId="65" xfId="5" applyNumberFormat="1" applyFont="1" applyFill="1" applyBorder="1" applyAlignment="1">
      <alignment horizontal="right"/>
    </xf>
    <xf numFmtId="3" fontId="40" fillId="12" borderId="66" xfId="6" applyNumberFormat="1" applyFont="1" applyFill="1" applyBorder="1" applyProtection="1">
      <protection locked="0"/>
    </xf>
    <xf numFmtId="3" fontId="40" fillId="0" borderId="65" xfId="6" applyNumberFormat="1" applyFont="1" applyFill="1" applyBorder="1" applyProtection="1">
      <protection locked="0"/>
    </xf>
    <xf numFmtId="3" fontId="40" fillId="12" borderId="48" xfId="5" applyNumberFormat="1" applyFont="1" applyFill="1" applyBorder="1" applyAlignment="1" applyProtection="1">
      <alignment horizontal="right"/>
      <protection locked="0"/>
    </xf>
    <xf numFmtId="3" fontId="40" fillId="12" borderId="65" xfId="5" applyNumberFormat="1" applyFont="1" applyFill="1" applyBorder="1" applyAlignment="1" applyProtection="1">
      <alignment horizontal="right"/>
      <protection locked="0"/>
    </xf>
    <xf numFmtId="3" fontId="40" fillId="12" borderId="7" xfId="5" applyNumberFormat="1" applyFont="1" applyFill="1" applyBorder="1" applyAlignment="1" applyProtection="1">
      <alignment horizontal="right"/>
      <protection locked="0"/>
    </xf>
    <xf numFmtId="3" fontId="42" fillId="0" borderId="65" xfId="5" applyNumberFormat="1" applyFont="1" applyBorder="1" applyAlignment="1">
      <alignment horizontal="right"/>
    </xf>
    <xf numFmtId="164" fontId="40" fillId="12" borderId="63" xfId="5" applyNumberFormat="1" applyFont="1" applyFill="1" applyBorder="1" applyAlignment="1">
      <alignment horizontal="right"/>
    </xf>
    <xf numFmtId="3" fontId="40" fillId="12" borderId="70" xfId="6" applyNumberFormat="1" applyFont="1" applyFill="1" applyBorder="1" applyProtection="1">
      <protection locked="0"/>
    </xf>
    <xf numFmtId="3" fontId="40" fillId="0" borderId="63" xfId="6" applyNumberFormat="1" applyFont="1" applyFill="1" applyBorder="1" applyProtection="1">
      <protection locked="0"/>
    </xf>
    <xf numFmtId="3" fontId="40" fillId="12" borderId="74" xfId="5" applyNumberFormat="1" applyFont="1" applyFill="1" applyBorder="1" applyAlignment="1" applyProtection="1">
      <alignment horizontal="right"/>
      <protection locked="0"/>
    </xf>
    <xf numFmtId="3" fontId="40" fillId="12" borderId="63" xfId="5" applyNumberFormat="1" applyFont="1" applyFill="1" applyBorder="1" applyAlignment="1" applyProtection="1">
      <alignment horizontal="right"/>
      <protection locked="0"/>
    </xf>
    <xf numFmtId="3" fontId="40" fillId="12" borderId="76" xfId="5" applyNumberFormat="1" applyFont="1" applyFill="1" applyBorder="1" applyAlignment="1" applyProtection="1">
      <alignment horizontal="right"/>
      <protection locked="0"/>
    </xf>
    <xf numFmtId="3" fontId="40" fillId="12" borderId="63" xfId="5" applyNumberFormat="1" applyFont="1" applyFill="1" applyBorder="1" applyAlignment="1">
      <alignment horizontal="right"/>
    </xf>
    <xf numFmtId="164" fontId="40" fillId="12" borderId="67" xfId="5" applyNumberFormat="1" applyFont="1" applyFill="1" applyBorder="1" applyAlignment="1">
      <alignment horizontal="right"/>
    </xf>
    <xf numFmtId="3" fontId="42" fillId="0" borderId="63" xfId="5" applyNumberFormat="1" applyFont="1" applyBorder="1" applyAlignment="1">
      <alignment horizontal="right"/>
    </xf>
    <xf numFmtId="164" fontId="42" fillId="12" borderId="67" xfId="5" applyNumberFormat="1" applyFont="1" applyFill="1" applyBorder="1" applyAlignment="1">
      <alignment horizontal="right"/>
    </xf>
    <xf numFmtId="3" fontId="42" fillId="12" borderId="40" xfId="6" applyNumberFormat="1" applyFont="1" applyFill="1" applyBorder="1" applyProtection="1">
      <protection locked="0"/>
    </xf>
    <xf numFmtId="3" fontId="42" fillId="0" borderId="67" xfId="6" applyNumberFormat="1" applyFont="1" applyFill="1" applyBorder="1" applyProtection="1">
      <protection locked="0"/>
    </xf>
    <xf numFmtId="3" fontId="42" fillId="12" borderId="68" xfId="5" applyNumberFormat="1" applyFont="1" applyFill="1" applyBorder="1" applyAlignment="1" applyProtection="1">
      <alignment horizontal="right"/>
      <protection locked="0"/>
    </xf>
    <xf numFmtId="3" fontId="42" fillId="0" borderId="67" xfId="5" applyNumberFormat="1" applyFont="1" applyBorder="1" applyAlignment="1">
      <alignment horizontal="right"/>
    </xf>
    <xf numFmtId="164" fontId="42" fillId="12" borderId="65" xfId="5" applyNumberFormat="1" applyFont="1" applyFill="1" applyBorder="1" applyAlignment="1">
      <alignment horizontal="right"/>
    </xf>
    <xf numFmtId="3" fontId="42" fillId="12" borderId="66" xfId="6" applyNumberFormat="1" applyFont="1" applyFill="1" applyBorder="1" applyProtection="1">
      <protection locked="0"/>
    </xf>
    <xf numFmtId="3" fontId="42" fillId="0" borderId="65" xfId="6" applyNumberFormat="1" applyFont="1" applyFill="1" applyBorder="1" applyProtection="1">
      <protection locked="0"/>
    </xf>
    <xf numFmtId="3" fontId="42" fillId="12" borderId="48" xfId="5" applyNumberFormat="1" applyFont="1" applyFill="1" applyBorder="1" applyAlignment="1" applyProtection="1">
      <alignment horizontal="right"/>
      <protection locked="0"/>
    </xf>
    <xf numFmtId="3" fontId="40" fillId="12" borderId="66" xfId="5" applyNumberFormat="1" applyFont="1" applyFill="1" applyBorder="1" applyAlignment="1">
      <alignment horizontal="right"/>
    </xf>
    <xf numFmtId="164" fontId="42" fillId="12" borderId="60" xfId="5" applyNumberFormat="1" applyFont="1" applyFill="1" applyBorder="1" applyAlignment="1">
      <alignment horizontal="right"/>
    </xf>
    <xf numFmtId="3" fontId="42" fillId="12" borderId="64" xfId="6" applyNumberFormat="1" applyFont="1" applyFill="1" applyBorder="1" applyProtection="1">
      <protection locked="0"/>
    </xf>
    <xf numFmtId="3" fontId="42" fillId="0" borderId="63" xfId="6" applyNumberFormat="1" applyFont="1" applyFill="1" applyBorder="1" applyProtection="1">
      <protection locked="0"/>
    </xf>
    <xf numFmtId="3" fontId="42" fillId="12" borderId="72" xfId="5" applyNumberFormat="1" applyFont="1" applyFill="1" applyBorder="1" applyAlignment="1" applyProtection="1">
      <alignment horizontal="right"/>
      <protection locked="0"/>
    </xf>
    <xf numFmtId="3" fontId="40" fillId="12" borderId="64" xfId="5" applyNumberFormat="1" applyFont="1" applyFill="1" applyBorder="1" applyAlignment="1">
      <alignment horizontal="right"/>
    </xf>
    <xf numFmtId="164" fontId="40" fillId="12" borderId="60" xfId="5" applyNumberFormat="1" applyFont="1" applyFill="1" applyBorder="1" applyAlignment="1">
      <alignment horizontal="right"/>
    </xf>
    <xf numFmtId="3" fontId="42" fillId="0" borderId="60" xfId="5" applyNumberFormat="1" applyFont="1" applyBorder="1" applyAlignment="1">
      <alignment horizontal="right"/>
    </xf>
    <xf numFmtId="3" fontId="40" fillId="12" borderId="49" xfId="5" applyNumberFormat="1" applyFont="1" applyFill="1" applyBorder="1" applyAlignment="1" applyProtection="1">
      <alignment horizontal="right"/>
    </xf>
    <xf numFmtId="3" fontId="42" fillId="12" borderId="67" xfId="6" applyNumberFormat="1" applyFont="1" applyFill="1" applyBorder="1" applyProtection="1">
      <protection locked="0"/>
    </xf>
    <xf numFmtId="3" fontId="42" fillId="12" borderId="69" xfId="5" applyNumberFormat="1" applyFont="1" applyFill="1" applyBorder="1" applyAlignment="1" applyProtection="1">
      <alignment horizontal="right"/>
      <protection locked="0"/>
    </xf>
    <xf numFmtId="3" fontId="40" fillId="12" borderId="40" xfId="5" applyNumberFormat="1" applyFont="1" applyFill="1" applyBorder="1" applyAlignment="1">
      <alignment horizontal="right"/>
    </xf>
    <xf numFmtId="3" fontId="42" fillId="12" borderId="60" xfId="6" applyNumberFormat="1" applyFont="1" applyFill="1" applyBorder="1" applyProtection="1">
      <protection locked="0"/>
    </xf>
    <xf numFmtId="3" fontId="42" fillId="0" borderId="60" xfId="6" applyNumberFormat="1" applyFont="1" applyFill="1" applyBorder="1" applyProtection="1">
      <protection locked="0"/>
    </xf>
    <xf numFmtId="164" fontId="40" fillId="12" borderId="50" xfId="5" applyNumberFormat="1" applyFont="1" applyFill="1" applyBorder="1" applyAlignment="1">
      <alignment horizontal="right"/>
    </xf>
    <xf numFmtId="3" fontId="40" fillId="12" borderId="53" xfId="5" applyNumberFormat="1" applyFont="1" applyFill="1" applyBorder="1" applyAlignment="1" applyProtection="1">
      <alignment horizontal="right"/>
      <protection locked="0"/>
    </xf>
    <xf numFmtId="3" fontId="42" fillId="12" borderId="72" xfId="5" applyNumberFormat="1" applyFont="1" applyFill="1" applyBorder="1" applyAlignment="1">
      <alignment horizontal="right"/>
    </xf>
    <xf numFmtId="3" fontId="42" fillId="12" borderId="0" xfId="5" applyNumberFormat="1" applyFont="1" applyFill="1" applyBorder="1" applyAlignment="1">
      <alignment horizontal="right"/>
    </xf>
    <xf numFmtId="3" fontId="42" fillId="12" borderId="59" xfId="5" applyNumberFormat="1" applyFont="1" applyFill="1" applyBorder="1" applyAlignment="1" applyProtection="1">
      <alignment horizontal="right"/>
      <protection locked="0"/>
    </xf>
    <xf numFmtId="3" fontId="40" fillId="12" borderId="13" xfId="5" applyNumberFormat="1" applyFont="1" applyFill="1" applyBorder="1" applyAlignment="1">
      <alignment horizontal="right"/>
    </xf>
    <xf numFmtId="164" fontId="40" fillId="12" borderId="13" xfId="5" applyNumberFormat="1" applyFont="1" applyFill="1" applyBorder="1" applyAlignment="1">
      <alignment horizontal="right"/>
    </xf>
    <xf numFmtId="3" fontId="42" fillId="12" borderId="58" xfId="5" applyNumberFormat="1" applyFont="1" applyFill="1" applyBorder="1" applyAlignment="1">
      <alignment horizontal="right"/>
    </xf>
    <xf numFmtId="0" fontId="59" fillId="0" borderId="0" xfId="8" applyFill="1" applyBorder="1"/>
    <xf numFmtId="166" fontId="60" fillId="0" borderId="0" xfId="9" applyFont="1" applyAlignment="1" applyProtection="1">
      <alignment horizontal="right"/>
    </xf>
    <xf numFmtId="166" fontId="61" fillId="0" borderId="0" xfId="10" applyFont="1"/>
    <xf numFmtId="166" fontId="61" fillId="0" borderId="0" xfId="10" applyFont="1" applyAlignment="1">
      <alignment horizontal="left" vertical="center" indent="1"/>
    </xf>
    <xf numFmtId="167" fontId="61" fillId="0" borderId="0" xfId="10" applyNumberFormat="1" applyFont="1" applyAlignment="1">
      <alignment horizontal="left" vertical="center" indent="1"/>
    </xf>
    <xf numFmtId="166" fontId="63" fillId="14" borderId="0" xfId="11" applyFont="1" applyFill="1" applyAlignment="1" applyProtection="1">
      <alignment horizontal="left" vertical="center" wrapText="1" indent="1"/>
      <protection locked="0"/>
    </xf>
    <xf numFmtId="166" fontId="64" fillId="0" borderId="0" xfId="10" applyFont="1" applyAlignment="1">
      <alignment horizontal="left" vertical="center" indent="1"/>
    </xf>
    <xf numFmtId="167" fontId="65" fillId="0" borderId="0" xfId="10" applyNumberFormat="1" applyFont="1" applyAlignment="1">
      <alignment horizontal="left" vertical="center" indent="1"/>
    </xf>
    <xf numFmtId="166" fontId="66" fillId="0" borderId="0" xfId="10" applyFont="1" applyFill="1" applyAlignment="1">
      <alignment horizontal="left" vertical="center" indent="1"/>
    </xf>
    <xf numFmtId="166" fontId="65" fillId="0" borderId="0" xfId="10" applyFont="1" applyAlignment="1">
      <alignment horizontal="left" vertical="center" indent="1"/>
    </xf>
    <xf numFmtId="166" fontId="61" fillId="0" borderId="0" xfId="10" applyFont="1" applyBorder="1" applyAlignment="1">
      <alignment horizontal="left" vertical="center" indent="1"/>
    </xf>
    <xf numFmtId="166" fontId="66" fillId="0" borderId="0" xfId="10" applyFont="1" applyAlignment="1">
      <alignment horizontal="left" vertical="center" indent="1"/>
    </xf>
    <xf numFmtId="166" fontId="67" fillId="0" borderId="0" xfId="10" applyFont="1" applyFill="1" applyBorder="1" applyAlignment="1">
      <alignment horizontal="left" vertical="center" indent="1"/>
    </xf>
    <xf numFmtId="166" fontId="66" fillId="15" borderId="79" xfId="10" applyFont="1" applyFill="1" applyBorder="1" applyAlignment="1">
      <alignment horizontal="left" vertical="center" indent="1"/>
    </xf>
    <xf numFmtId="166" fontId="68" fillId="16" borderId="79" xfId="10" applyFont="1" applyFill="1" applyBorder="1" applyAlignment="1">
      <alignment horizontal="left" vertical="center" indent="1"/>
    </xf>
    <xf numFmtId="166" fontId="65" fillId="16" borderId="79" xfId="10" applyFont="1" applyFill="1" applyBorder="1" applyAlignment="1">
      <alignment horizontal="center" vertical="center"/>
    </xf>
    <xf numFmtId="166" fontId="65" fillId="16" borderId="80" xfId="10" applyFont="1" applyFill="1" applyBorder="1"/>
    <xf numFmtId="166" fontId="65" fillId="16" borderId="81" xfId="10" applyFont="1" applyFill="1" applyBorder="1" applyAlignment="1">
      <alignment horizontal="center"/>
    </xf>
    <xf numFmtId="166" fontId="65" fillId="15" borderId="82" xfId="10" applyFont="1" applyFill="1" applyBorder="1" applyAlignment="1">
      <alignment horizontal="center"/>
    </xf>
    <xf numFmtId="167" fontId="65" fillId="16" borderId="79" xfId="10" applyNumberFormat="1" applyFont="1" applyFill="1" applyBorder="1" applyAlignment="1">
      <alignment horizontal="center"/>
    </xf>
    <xf numFmtId="166" fontId="65" fillId="16" borderId="82" xfId="10" applyFont="1" applyFill="1" applyBorder="1" applyAlignment="1">
      <alignment horizontal="center"/>
    </xf>
    <xf numFmtId="166" fontId="65" fillId="0" borderId="0" xfId="10" applyFont="1"/>
    <xf numFmtId="166" fontId="65" fillId="15" borderId="81" xfId="10" applyFont="1" applyFill="1" applyBorder="1" applyAlignment="1">
      <alignment horizontal="center"/>
    </xf>
    <xf numFmtId="166" fontId="65" fillId="16" borderId="83" xfId="10" applyFont="1" applyFill="1" applyBorder="1" applyAlignment="1">
      <alignment horizontal="center"/>
    </xf>
    <xf numFmtId="166" fontId="65" fillId="16" borderId="84" xfId="10" applyFont="1" applyFill="1" applyBorder="1" applyAlignment="1">
      <alignment horizontal="center"/>
    </xf>
    <xf numFmtId="166" fontId="65" fillId="15" borderId="83" xfId="10" applyFont="1" applyFill="1" applyBorder="1" applyAlignment="1">
      <alignment horizontal="center"/>
    </xf>
    <xf numFmtId="167" fontId="65" fillId="16" borderId="85" xfId="10" applyNumberFormat="1" applyFont="1" applyFill="1" applyBorder="1" applyAlignment="1">
      <alignment horizontal="center"/>
    </xf>
    <xf numFmtId="167" fontId="65" fillId="16" borderId="79" xfId="10" applyNumberFormat="1" applyFont="1" applyFill="1" applyBorder="1" applyAlignment="1">
      <alignment horizontal="center"/>
    </xf>
    <xf numFmtId="166" fontId="65" fillId="15" borderId="86" xfId="10" applyFont="1" applyFill="1" applyBorder="1" applyAlignment="1">
      <alignment horizontal="center"/>
    </xf>
    <xf numFmtId="166" fontId="68" fillId="16" borderId="87" xfId="10" applyFont="1" applyFill="1" applyBorder="1" applyAlignment="1">
      <alignment horizontal="left" indent="1"/>
    </xf>
    <xf numFmtId="165" fontId="61" fillId="16" borderId="86" xfId="10" applyNumberFormat="1" applyFont="1" applyFill="1" applyBorder="1" applyAlignment="1">
      <alignment horizontal="center"/>
    </xf>
    <xf numFmtId="168" fontId="61" fillId="16" borderId="80" xfId="10" applyNumberFormat="1" applyFont="1" applyFill="1" applyBorder="1" applyAlignment="1">
      <alignment horizontal="right"/>
    </xf>
    <xf numFmtId="168" fontId="65" fillId="0" borderId="88" xfId="10" applyNumberFormat="1" applyFont="1" applyFill="1" applyBorder="1" applyAlignment="1">
      <alignment horizontal="right"/>
    </xf>
    <xf numFmtId="168" fontId="65" fillId="16" borderId="81" xfId="10" applyNumberFormat="1" applyFont="1" applyFill="1" applyBorder="1" applyAlignment="1">
      <alignment horizontal="right"/>
    </xf>
    <xf numFmtId="168" fontId="65" fillId="16" borderId="0" xfId="10" applyNumberFormat="1" applyFont="1" applyFill="1" applyBorder="1" applyAlignment="1" applyProtection="1">
      <alignment horizontal="right"/>
      <protection locked="0"/>
    </xf>
    <xf numFmtId="168" fontId="65" fillId="16" borderId="81" xfId="10" applyNumberFormat="1" applyFont="1" applyFill="1" applyBorder="1" applyAlignment="1" applyProtection="1">
      <alignment horizontal="right"/>
      <protection locked="0"/>
    </xf>
    <xf numFmtId="168" fontId="65" fillId="16" borderId="89" xfId="10" applyNumberFormat="1" applyFont="1" applyFill="1" applyBorder="1" applyAlignment="1" applyProtection="1">
      <alignment horizontal="right"/>
      <protection locked="0"/>
    </xf>
    <xf numFmtId="165" fontId="65" fillId="16" borderId="86" xfId="10" applyNumberFormat="1" applyFont="1" applyFill="1" applyBorder="1" applyAlignment="1">
      <alignment horizontal="right"/>
    </xf>
    <xf numFmtId="167" fontId="65" fillId="16" borderId="89" xfId="10" applyNumberFormat="1" applyFont="1" applyFill="1" applyBorder="1" applyAlignment="1">
      <alignment horizontal="right"/>
    </xf>
    <xf numFmtId="166" fontId="61" fillId="0" borderId="0" xfId="10" applyFont="1" applyAlignment="1">
      <alignment horizontal="right"/>
    </xf>
    <xf numFmtId="168" fontId="61" fillId="0" borderId="79" xfId="10" applyNumberFormat="1" applyFont="1" applyBorder="1" applyAlignment="1">
      <alignment horizontal="right"/>
    </xf>
    <xf numFmtId="168" fontId="61" fillId="16" borderId="82" xfId="10" applyNumberFormat="1" applyFont="1" applyFill="1" applyBorder="1" applyAlignment="1">
      <alignment horizontal="right"/>
    </xf>
    <xf numFmtId="166" fontId="68" fillId="16" borderId="90" xfId="10" applyFont="1" applyFill="1" applyBorder="1" applyAlignment="1">
      <alignment horizontal="left" indent="1"/>
    </xf>
    <xf numFmtId="165" fontId="61" fillId="16" borderId="79" xfId="10" applyNumberFormat="1" applyFont="1" applyFill="1" applyBorder="1" applyAlignment="1">
      <alignment horizontal="center"/>
    </xf>
    <xf numFmtId="168" fontId="61" fillId="16" borderId="91" xfId="10" applyNumberFormat="1" applyFont="1" applyFill="1" applyBorder="1" applyAlignment="1">
      <alignment horizontal="right"/>
    </xf>
    <xf numFmtId="168" fontId="65" fillId="0" borderId="90" xfId="10" applyNumberFormat="1" applyFont="1" applyFill="1" applyBorder="1" applyAlignment="1">
      <alignment horizontal="right"/>
    </xf>
    <xf numFmtId="168" fontId="65" fillId="16" borderId="79" xfId="10" applyNumberFormat="1" applyFont="1" applyFill="1" applyBorder="1" applyAlignment="1">
      <alignment horizontal="right"/>
    </xf>
    <xf numFmtId="168" fontId="65" fillId="16" borderId="91" xfId="10" applyNumberFormat="1" applyFont="1" applyFill="1" applyBorder="1" applyAlignment="1" applyProtection="1">
      <alignment horizontal="right"/>
      <protection locked="0"/>
    </xf>
    <xf numFmtId="168" fontId="65" fillId="16" borderId="79" xfId="10" applyNumberFormat="1" applyFont="1" applyFill="1" applyBorder="1" applyAlignment="1" applyProtection="1">
      <alignment horizontal="right"/>
      <protection locked="0"/>
    </xf>
    <xf numFmtId="165" fontId="65" fillId="16" borderId="79" xfId="10" applyNumberFormat="1" applyFont="1" applyFill="1" applyBorder="1" applyAlignment="1">
      <alignment horizontal="right"/>
    </xf>
    <xf numFmtId="167" fontId="65" fillId="16" borderId="92" xfId="10" applyNumberFormat="1" applyFont="1" applyFill="1" applyBorder="1" applyAlignment="1">
      <alignment horizontal="right"/>
    </xf>
    <xf numFmtId="168" fontId="61" fillId="0" borderId="81" xfId="10" applyNumberFormat="1" applyFont="1" applyBorder="1" applyAlignment="1">
      <alignment horizontal="right"/>
    </xf>
    <xf numFmtId="168" fontId="61" fillId="16" borderId="92" xfId="10" applyNumberFormat="1" applyFont="1" applyFill="1" applyBorder="1" applyAlignment="1">
      <alignment horizontal="right"/>
    </xf>
    <xf numFmtId="166" fontId="68" fillId="16" borderId="88" xfId="10" applyFont="1" applyFill="1" applyBorder="1" applyAlignment="1">
      <alignment horizontal="left" indent="1"/>
    </xf>
    <xf numFmtId="167" fontId="61" fillId="16" borderId="79" xfId="10" applyNumberFormat="1" applyFont="1" applyFill="1" applyBorder="1" applyAlignment="1">
      <alignment horizontal="center"/>
    </xf>
    <xf numFmtId="167" fontId="61" fillId="16" borderId="91" xfId="10" applyNumberFormat="1" applyFont="1" applyFill="1" applyBorder="1" applyAlignment="1">
      <alignment horizontal="right"/>
    </xf>
    <xf numFmtId="167" fontId="65" fillId="16" borderId="88" xfId="10" applyNumberFormat="1" applyFont="1" applyFill="1" applyBorder="1" applyAlignment="1">
      <alignment horizontal="right"/>
    </xf>
    <xf numFmtId="167" fontId="61" fillId="16" borderId="84" xfId="10" applyNumberFormat="1" applyFont="1" applyFill="1" applyBorder="1" applyAlignment="1">
      <alignment horizontal="right"/>
    </xf>
    <xf numFmtId="167" fontId="61" fillId="16" borderId="91" xfId="10" applyNumberFormat="1" applyFont="1" applyFill="1" applyBorder="1" applyAlignment="1" applyProtection="1">
      <alignment horizontal="right"/>
      <protection locked="0"/>
    </xf>
    <xf numFmtId="167" fontId="61" fillId="16" borderId="79" xfId="10" applyNumberFormat="1" applyFont="1" applyFill="1" applyBorder="1" applyAlignment="1" applyProtection="1">
      <alignment horizontal="right"/>
      <protection locked="0"/>
    </xf>
    <xf numFmtId="167" fontId="65" fillId="16" borderId="79" xfId="10" applyNumberFormat="1" applyFont="1" applyFill="1" applyBorder="1" applyAlignment="1">
      <alignment horizontal="right"/>
    </xf>
    <xf numFmtId="167" fontId="61" fillId="0" borderId="79" xfId="10" applyNumberFormat="1" applyFont="1" applyBorder="1" applyAlignment="1">
      <alignment horizontal="right"/>
    </xf>
    <xf numFmtId="167" fontId="61" fillId="16" borderId="92" xfId="10" applyNumberFormat="1" applyFont="1" applyFill="1" applyBorder="1" applyAlignment="1">
      <alignment horizontal="right"/>
    </xf>
    <xf numFmtId="167" fontId="65" fillId="16" borderId="90" xfId="10" applyNumberFormat="1" applyFont="1" applyFill="1" applyBorder="1" applyAlignment="1">
      <alignment horizontal="right"/>
    </xf>
    <xf numFmtId="167" fontId="61" fillId="16" borderId="79" xfId="10" applyNumberFormat="1" applyFont="1" applyFill="1" applyBorder="1" applyAlignment="1">
      <alignment horizontal="right"/>
    </xf>
    <xf numFmtId="167" fontId="61" fillId="16" borderId="86" xfId="10" applyNumberFormat="1" applyFont="1" applyFill="1" applyBorder="1" applyAlignment="1">
      <alignment horizontal="center"/>
    </xf>
    <xf numFmtId="167" fontId="61" fillId="16" borderId="0" xfId="10" applyNumberFormat="1" applyFont="1" applyFill="1" applyBorder="1" applyAlignment="1">
      <alignment horizontal="right"/>
    </xf>
    <xf numFmtId="167" fontId="65" fillId="16" borderId="93" xfId="10" applyNumberFormat="1" applyFont="1" applyFill="1" applyBorder="1" applyAlignment="1">
      <alignment horizontal="right"/>
    </xf>
    <xf numFmtId="167" fontId="61" fillId="16" borderId="86" xfId="10" applyNumberFormat="1" applyFont="1" applyFill="1" applyBorder="1" applyAlignment="1">
      <alignment horizontal="right"/>
    </xf>
    <xf numFmtId="167" fontId="61" fillId="16" borderId="81" xfId="10" applyNumberFormat="1" applyFont="1" applyFill="1" applyBorder="1" applyAlignment="1" applyProtection="1">
      <alignment horizontal="right"/>
      <protection locked="0"/>
    </xf>
    <xf numFmtId="167" fontId="61" fillId="16" borderId="80" xfId="10" applyNumberFormat="1" applyFont="1" applyFill="1" applyBorder="1" applyAlignment="1" applyProtection="1">
      <alignment horizontal="right"/>
      <protection locked="0"/>
    </xf>
    <xf numFmtId="167" fontId="65" fillId="16" borderId="86" xfId="10" applyNumberFormat="1" applyFont="1" applyFill="1" applyBorder="1" applyAlignment="1">
      <alignment horizontal="right"/>
    </xf>
    <xf numFmtId="167" fontId="61" fillId="16" borderId="89" xfId="10" applyNumberFormat="1" applyFont="1" applyFill="1" applyBorder="1" applyAlignment="1">
      <alignment horizontal="right"/>
    </xf>
    <xf numFmtId="167" fontId="44" fillId="16" borderId="91" xfId="10" applyNumberFormat="1" applyFont="1" applyFill="1" applyBorder="1" applyAlignment="1">
      <alignment horizontal="right"/>
    </xf>
    <xf numFmtId="167" fontId="61" fillId="16" borderId="92" xfId="10" applyNumberFormat="1" applyFont="1" applyFill="1" applyBorder="1" applyAlignment="1" applyProtection="1">
      <alignment horizontal="right"/>
      <protection locked="0"/>
    </xf>
    <xf numFmtId="167" fontId="61" fillId="16" borderId="84" xfId="10" applyNumberFormat="1" applyFont="1" applyFill="1" applyBorder="1" applyAlignment="1" applyProtection="1">
      <alignment horizontal="right"/>
      <protection locked="0"/>
    </xf>
    <xf numFmtId="167" fontId="61" fillId="16" borderId="85" xfId="10" applyNumberFormat="1" applyFont="1" applyFill="1" applyBorder="1" applyAlignment="1" applyProtection="1">
      <alignment horizontal="right"/>
      <protection locked="0"/>
    </xf>
    <xf numFmtId="167" fontId="61" fillId="0" borderId="84" xfId="10" applyNumberFormat="1" applyFont="1" applyBorder="1" applyAlignment="1">
      <alignment horizontal="right"/>
    </xf>
    <xf numFmtId="167" fontId="61" fillId="16" borderId="81" xfId="10" applyNumberFormat="1" applyFont="1" applyFill="1" applyBorder="1" applyAlignment="1">
      <alignment horizontal="right"/>
    </xf>
    <xf numFmtId="167" fontId="65" fillId="16" borderId="81" xfId="10" applyNumberFormat="1" applyFont="1" applyFill="1" applyBorder="1" applyAlignment="1">
      <alignment horizontal="right"/>
    </xf>
    <xf numFmtId="167" fontId="65" fillId="16" borderId="82" xfId="10" applyNumberFormat="1" applyFont="1" applyFill="1" applyBorder="1" applyAlignment="1">
      <alignment horizontal="right"/>
    </xf>
    <xf numFmtId="167" fontId="61" fillId="0" borderId="81" xfId="10" applyNumberFormat="1" applyFont="1" applyBorder="1" applyAlignment="1">
      <alignment horizontal="right"/>
    </xf>
    <xf numFmtId="167" fontId="61" fillId="16" borderId="82" xfId="10" applyNumberFormat="1" applyFont="1" applyFill="1" applyBorder="1" applyAlignment="1">
      <alignment horizontal="right"/>
    </xf>
    <xf numFmtId="167" fontId="45" fillId="16" borderId="84" xfId="10" applyNumberFormat="1" applyFont="1" applyFill="1" applyBorder="1" applyAlignment="1">
      <alignment horizontal="center"/>
    </xf>
    <xf numFmtId="167" fontId="44" fillId="16" borderId="90" xfId="10" applyNumberFormat="1" applyFont="1" applyFill="1" applyBorder="1" applyAlignment="1" applyProtection="1">
      <alignment horizontal="right"/>
      <protection locked="0"/>
    </xf>
    <xf numFmtId="167" fontId="44" fillId="0" borderId="90" xfId="10" applyNumberFormat="1" applyFont="1" applyFill="1" applyBorder="1" applyAlignment="1" applyProtection="1">
      <alignment horizontal="right"/>
      <protection locked="0"/>
    </xf>
    <xf numFmtId="167" fontId="65" fillId="16" borderId="79" xfId="10" applyNumberFormat="1" applyFont="1" applyFill="1" applyBorder="1" applyAlignment="1" applyProtection="1">
      <alignment horizontal="right"/>
      <protection locked="0"/>
    </xf>
    <xf numFmtId="167" fontId="65" fillId="16" borderId="92" xfId="10" applyNumberFormat="1" applyFont="1" applyFill="1" applyBorder="1" applyAlignment="1" applyProtection="1">
      <alignment horizontal="right"/>
      <protection locked="0"/>
    </xf>
    <xf numFmtId="167" fontId="65" fillId="16" borderId="91" xfId="10" applyNumberFormat="1" applyFont="1" applyFill="1" applyBorder="1" applyAlignment="1" applyProtection="1">
      <alignment horizontal="right"/>
      <protection locked="0"/>
    </xf>
    <xf numFmtId="167" fontId="44" fillId="16" borderId="79" xfId="10" applyNumberFormat="1" applyFont="1" applyFill="1" applyBorder="1" applyAlignment="1">
      <alignment horizontal="right"/>
    </xf>
    <xf numFmtId="167" fontId="44" fillId="16" borderId="92" xfId="10" applyNumberFormat="1" applyFont="1" applyFill="1" applyBorder="1" applyAlignment="1">
      <alignment horizontal="right"/>
    </xf>
    <xf numFmtId="167" fontId="45" fillId="16" borderId="92" xfId="10" applyNumberFormat="1" applyFont="1" applyFill="1" applyBorder="1" applyAlignment="1">
      <alignment horizontal="right"/>
    </xf>
    <xf numFmtId="167" fontId="45" fillId="16" borderId="79" xfId="10" applyNumberFormat="1" applyFont="1" applyFill="1" applyBorder="1" applyAlignment="1">
      <alignment horizontal="right"/>
    </xf>
    <xf numFmtId="167" fontId="45" fillId="16" borderId="79" xfId="10" applyNumberFormat="1" applyFont="1" applyFill="1" applyBorder="1" applyAlignment="1">
      <alignment horizontal="center"/>
    </xf>
    <xf numFmtId="167" fontId="61" fillId="16" borderId="85" xfId="10" applyNumberFormat="1" applyFont="1" applyFill="1" applyBorder="1" applyAlignment="1">
      <alignment horizontal="right"/>
    </xf>
    <xf numFmtId="167" fontId="44" fillId="16" borderId="88" xfId="10" applyNumberFormat="1" applyFont="1" applyFill="1" applyBorder="1" applyAlignment="1" applyProtection="1">
      <alignment horizontal="right"/>
      <protection locked="0"/>
    </xf>
    <xf numFmtId="167" fontId="45" fillId="16" borderId="88" xfId="10" applyNumberFormat="1" applyFont="1" applyFill="1" applyBorder="1" applyAlignment="1" applyProtection="1">
      <alignment horizontal="right"/>
      <protection locked="0"/>
    </xf>
    <xf numFmtId="167" fontId="45" fillId="0" borderId="88" xfId="10" applyNumberFormat="1" applyFont="1" applyFill="1" applyBorder="1" applyAlignment="1" applyProtection="1">
      <alignment horizontal="right"/>
      <protection locked="0"/>
    </xf>
    <xf numFmtId="167" fontId="61" fillId="16" borderId="83" xfId="10" applyNumberFormat="1" applyFont="1" applyFill="1" applyBorder="1" applyAlignment="1" applyProtection="1">
      <alignment horizontal="right"/>
      <protection locked="0"/>
    </xf>
    <xf numFmtId="167" fontId="45" fillId="16" borderId="83" xfId="10" applyNumberFormat="1" applyFont="1" applyFill="1" applyBorder="1" applyAlignment="1">
      <alignment horizontal="right"/>
    </xf>
    <xf numFmtId="167" fontId="45" fillId="16" borderId="84" xfId="10" applyNumberFormat="1" applyFont="1" applyFill="1" applyBorder="1" applyAlignment="1">
      <alignment horizontal="right"/>
    </xf>
    <xf numFmtId="167" fontId="45" fillId="16" borderId="90" xfId="10" applyNumberFormat="1" applyFont="1" applyFill="1" applyBorder="1" applyAlignment="1" applyProtection="1">
      <alignment horizontal="right"/>
      <protection locked="0"/>
    </xf>
    <xf numFmtId="167" fontId="45" fillId="0" borderId="90" xfId="10" applyNumberFormat="1" applyFont="1" applyFill="1" applyBorder="1" applyAlignment="1" applyProtection="1">
      <alignment horizontal="right"/>
      <protection locked="0"/>
    </xf>
    <xf numFmtId="167" fontId="45" fillId="16" borderId="81" xfId="10" applyNumberFormat="1" applyFont="1" applyFill="1" applyBorder="1" applyAlignment="1">
      <alignment horizontal="center"/>
    </xf>
    <xf numFmtId="167" fontId="45" fillId="16" borderId="93" xfId="10" applyNumberFormat="1" applyFont="1" applyFill="1" applyBorder="1" applyAlignment="1" applyProtection="1">
      <alignment horizontal="right"/>
      <protection locked="0"/>
    </xf>
    <xf numFmtId="167" fontId="45" fillId="0" borderId="93" xfId="10" applyNumberFormat="1" applyFont="1" applyFill="1" applyBorder="1" applyAlignment="1" applyProtection="1">
      <alignment horizontal="right"/>
      <protection locked="0"/>
    </xf>
    <xf numFmtId="167" fontId="45" fillId="16" borderId="87" xfId="10" applyNumberFormat="1" applyFont="1" applyFill="1" applyBorder="1" applyAlignment="1" applyProtection="1">
      <alignment horizontal="right"/>
      <protection locked="0"/>
    </xf>
    <xf numFmtId="167" fontId="61" fillId="16" borderId="82" xfId="10" applyNumberFormat="1" applyFont="1" applyFill="1" applyBorder="1" applyAlignment="1" applyProtection="1">
      <alignment horizontal="right"/>
      <protection locked="0"/>
    </xf>
    <xf numFmtId="167" fontId="45" fillId="16" borderId="82" xfId="10" applyNumberFormat="1" applyFont="1" applyFill="1" applyBorder="1" applyAlignment="1">
      <alignment horizontal="right"/>
    </xf>
    <xf numFmtId="167" fontId="45" fillId="16" borderId="81" xfId="10" applyNumberFormat="1" applyFont="1" applyFill="1" applyBorder="1" applyAlignment="1">
      <alignment horizontal="right"/>
    </xf>
    <xf numFmtId="166" fontId="69" fillId="16" borderId="90" xfId="10" applyFont="1" applyFill="1" applyBorder="1" applyAlignment="1">
      <alignment horizontal="left" indent="1"/>
    </xf>
    <xf numFmtId="167" fontId="44" fillId="16" borderId="79" xfId="10" applyNumberFormat="1" applyFont="1" applyFill="1" applyBorder="1" applyAlignment="1">
      <alignment horizontal="center"/>
    </xf>
    <xf numFmtId="167" fontId="44" fillId="16" borderId="90" xfId="10" applyNumberFormat="1" applyFont="1" applyFill="1" applyBorder="1" applyAlignment="1" applyProtection="1">
      <alignment horizontal="right"/>
    </xf>
    <xf numFmtId="167" fontId="44" fillId="16" borderId="90" xfId="10" applyNumberFormat="1" applyFont="1" applyFill="1" applyBorder="1" applyAlignment="1">
      <alignment horizontal="right"/>
    </xf>
    <xf numFmtId="167" fontId="45" fillId="16" borderId="91" xfId="10" applyNumberFormat="1" applyFont="1" applyFill="1" applyBorder="1" applyAlignment="1">
      <alignment horizontal="right"/>
    </xf>
    <xf numFmtId="167" fontId="44" fillId="16" borderId="85" xfId="10" applyNumberFormat="1" applyFont="1" applyFill="1" applyBorder="1" applyAlignment="1">
      <alignment horizontal="right"/>
    </xf>
    <xf numFmtId="167" fontId="44" fillId="16" borderId="88" xfId="10" applyNumberFormat="1" applyFont="1" applyFill="1" applyBorder="1" applyAlignment="1">
      <alignment horizontal="right"/>
    </xf>
    <xf numFmtId="167" fontId="44" fillId="16" borderId="86" xfId="10" applyNumberFormat="1" applyFont="1" applyFill="1" applyBorder="1" applyAlignment="1">
      <alignment horizontal="center"/>
    </xf>
    <xf numFmtId="166" fontId="69" fillId="16" borderId="93" xfId="10" applyFont="1" applyFill="1" applyBorder="1" applyAlignment="1">
      <alignment horizontal="left" indent="1"/>
    </xf>
    <xf numFmtId="166" fontId="69" fillId="16" borderId="88" xfId="10" applyFont="1" applyFill="1" applyBorder="1" applyAlignment="1">
      <alignment horizontal="left" indent="1"/>
    </xf>
    <xf numFmtId="167" fontId="44" fillId="16" borderId="84" xfId="10" applyNumberFormat="1" applyFont="1" applyFill="1" applyBorder="1" applyAlignment="1">
      <alignment horizontal="center"/>
    </xf>
    <xf numFmtId="166" fontId="70" fillId="0" borderId="0" xfId="10" applyFont="1" applyFill="1" applyBorder="1" applyAlignment="1">
      <alignment horizontal="left" indent="1"/>
    </xf>
    <xf numFmtId="166" fontId="61" fillId="0" borderId="0" xfId="10" applyFont="1" applyAlignment="1">
      <alignment horizontal="center"/>
    </xf>
    <xf numFmtId="167" fontId="61" fillId="0" borderId="0" xfId="10" applyNumberFormat="1" applyFont="1"/>
    <xf numFmtId="166" fontId="69" fillId="0" borderId="0" xfId="10" applyFont="1" applyFill="1" applyBorder="1" applyAlignment="1">
      <alignment horizontal="left" indent="1"/>
    </xf>
    <xf numFmtId="166" fontId="69" fillId="0" borderId="0" xfId="10" applyFont="1" applyAlignment="1">
      <alignment horizontal="left" indent="1"/>
    </xf>
    <xf numFmtId="166" fontId="65" fillId="0" borderId="0" xfId="10" applyFont="1" applyAlignment="1">
      <alignment horizontal="center"/>
    </xf>
    <xf numFmtId="167" fontId="65" fillId="0" borderId="0" xfId="10" applyNumberFormat="1" applyFont="1"/>
    <xf numFmtId="166" fontId="61" fillId="0" borderId="0" xfId="10" applyFont="1" applyAlignment="1">
      <alignment horizontal="left" indent="1"/>
    </xf>
    <xf numFmtId="0" fontId="59" fillId="0" borderId="0" xfId="8"/>
    <xf numFmtId="4" fontId="36" fillId="12" borderId="57" xfId="5" applyNumberFormat="1" applyFont="1" applyFill="1" applyBorder="1" applyAlignment="1">
      <alignment horizontal="right"/>
    </xf>
    <xf numFmtId="4" fontId="37" fillId="12" borderId="40" xfId="5" applyNumberFormat="1" applyFont="1" applyFill="1" applyBorder="1" applyAlignment="1">
      <alignment horizontal="right"/>
    </xf>
    <xf numFmtId="4" fontId="37" fillId="12" borderId="59" xfId="5" applyNumberFormat="1" applyFont="1" applyFill="1" applyBorder="1" applyAlignment="1">
      <alignment horizontal="right"/>
    </xf>
    <xf numFmtId="4" fontId="36" fillId="12" borderId="0" xfId="5" applyNumberFormat="1" applyFont="1" applyFill="1" applyBorder="1" applyAlignment="1" applyProtection="1">
      <alignment horizontal="right"/>
      <protection locked="0"/>
    </xf>
    <xf numFmtId="4" fontId="36" fillId="12" borderId="59" xfId="5" applyNumberFormat="1" applyFont="1" applyFill="1" applyBorder="1" applyAlignment="1" applyProtection="1">
      <alignment horizontal="right"/>
      <protection locked="0"/>
    </xf>
    <xf numFmtId="4" fontId="36" fillId="12" borderId="75" xfId="5" applyNumberFormat="1" applyFont="1" applyFill="1" applyBorder="1" applyAlignment="1" applyProtection="1">
      <alignment horizontal="right"/>
      <protection locked="0"/>
    </xf>
    <xf numFmtId="165" fontId="37" fillId="12" borderId="58" xfId="5" applyNumberFormat="1" applyFont="1" applyFill="1" applyBorder="1" applyAlignment="1">
      <alignment horizontal="right"/>
    </xf>
    <xf numFmtId="3" fontId="37" fillId="12" borderId="72" xfId="5" applyNumberFormat="1" applyFont="1" applyFill="1" applyBorder="1" applyAlignment="1">
      <alignment horizontal="right"/>
    </xf>
    <xf numFmtId="2" fontId="37" fillId="12" borderId="73" xfId="5" applyNumberFormat="1" applyFont="1" applyFill="1" applyBorder="1" applyAlignment="1">
      <alignment horizontal="right"/>
    </xf>
    <xf numFmtId="4" fontId="37" fillId="12" borderId="70" xfId="5" applyNumberFormat="1" applyFont="1" applyFill="1" applyBorder="1" applyAlignment="1">
      <alignment horizontal="right"/>
    </xf>
    <xf numFmtId="4" fontId="37" fillId="12" borderId="63" xfId="5" applyNumberFormat="1" applyFont="1" applyFill="1" applyBorder="1" applyAlignment="1">
      <alignment horizontal="right"/>
    </xf>
    <xf numFmtId="4" fontId="36" fillId="12" borderId="76" xfId="5" applyNumberFormat="1" applyFont="1" applyFill="1" applyBorder="1" applyAlignment="1" applyProtection="1">
      <alignment horizontal="right"/>
      <protection locked="0"/>
    </xf>
    <xf numFmtId="4" fontId="36" fillId="12" borderId="63" xfId="5" applyNumberFormat="1" applyFont="1" applyFill="1" applyBorder="1" applyAlignment="1" applyProtection="1">
      <alignment horizontal="right"/>
      <protection locked="0"/>
    </xf>
    <xf numFmtId="3" fontId="37" fillId="12" borderId="62" xfId="5" applyNumberFormat="1" applyFont="1" applyFill="1" applyBorder="1" applyAlignment="1">
      <alignment horizontal="right"/>
    </xf>
    <xf numFmtId="2" fontId="37" fillId="12" borderId="62" xfId="5" applyNumberFormat="1" applyFont="1" applyFill="1" applyBorder="1" applyAlignment="1">
      <alignment horizontal="right"/>
    </xf>
    <xf numFmtId="3" fontId="37" fillId="12" borderId="40" xfId="5" applyNumberFormat="1" applyFont="1" applyFill="1" applyBorder="1" applyAlignment="1">
      <alignment horizontal="right"/>
    </xf>
    <xf numFmtId="3" fontId="37" fillId="12" borderId="65" xfId="5" applyNumberFormat="1" applyFont="1" applyFill="1" applyBorder="1" applyAlignment="1">
      <alignment horizontal="right"/>
    </xf>
    <xf numFmtId="3" fontId="37" fillId="12" borderId="48" xfId="5" applyNumberFormat="1" applyFont="1" applyFill="1" applyBorder="1" applyAlignment="1">
      <alignment horizontal="right"/>
    </xf>
    <xf numFmtId="3" fontId="37" fillId="12" borderId="64" xfId="5" applyNumberFormat="1" applyFont="1" applyFill="1" applyBorder="1" applyAlignment="1">
      <alignment horizontal="right"/>
    </xf>
    <xf numFmtId="3" fontId="37" fillId="12" borderId="58" xfId="5" applyNumberFormat="1" applyFont="1" applyFill="1" applyBorder="1" applyAlignment="1">
      <alignment horizontal="right"/>
    </xf>
    <xf numFmtId="3" fontId="36" fillId="12" borderId="49" xfId="5" applyNumberFormat="1" applyFont="1" applyFill="1" applyBorder="1" applyAlignment="1" applyProtection="1">
      <alignment horizontal="right"/>
      <protection locked="0"/>
    </xf>
    <xf numFmtId="3" fontId="36" fillId="12" borderId="50" xfId="5" applyNumberFormat="1" applyFont="1" applyFill="1" applyBorder="1" applyAlignment="1" applyProtection="1">
      <alignment horizontal="right"/>
      <protection locked="0"/>
    </xf>
    <xf numFmtId="3" fontId="37" fillId="12" borderId="60" xfId="5" applyNumberFormat="1" applyFont="1" applyFill="1" applyBorder="1" applyAlignment="1">
      <alignment horizontal="right"/>
    </xf>
    <xf numFmtId="3" fontId="37" fillId="12" borderId="61" xfId="5" applyNumberFormat="1" applyFont="1" applyFill="1" applyBorder="1" applyAlignment="1">
      <alignment horizontal="right"/>
    </xf>
    <xf numFmtId="3" fontId="37" fillId="12" borderId="55" xfId="5" applyNumberFormat="1" applyFont="1" applyFill="1" applyBorder="1" applyAlignment="1" applyProtection="1">
      <alignment horizontal="right"/>
      <protection locked="0"/>
    </xf>
    <xf numFmtId="3" fontId="37" fillId="12" borderId="69" xfId="5" applyNumberFormat="1" applyFont="1" applyFill="1" applyBorder="1" applyAlignment="1" applyProtection="1">
      <alignment horizontal="right"/>
      <protection locked="0"/>
    </xf>
    <xf numFmtId="3" fontId="37" fillId="12" borderId="71" xfId="5" applyNumberFormat="1" applyFont="1" applyFill="1" applyBorder="1" applyAlignment="1" applyProtection="1">
      <alignment horizontal="right"/>
      <protection locked="0"/>
    </xf>
    <xf numFmtId="3" fontId="37" fillId="12" borderId="65" xfId="5" applyNumberFormat="1" applyFont="1" applyFill="1" applyBorder="1" applyAlignment="1" applyProtection="1">
      <alignment horizontal="right"/>
      <protection locked="0"/>
    </xf>
    <xf numFmtId="3" fontId="37" fillId="12" borderId="48" xfId="5" applyNumberFormat="1" applyFont="1" applyFill="1" applyBorder="1" applyAlignment="1" applyProtection="1">
      <alignment horizontal="right"/>
      <protection locked="0"/>
    </xf>
    <xf numFmtId="3" fontId="37" fillId="12" borderId="7" xfId="5" applyNumberFormat="1" applyFont="1" applyFill="1" applyBorder="1" applyAlignment="1" applyProtection="1">
      <alignment horizontal="right"/>
      <protection locked="0"/>
    </xf>
    <xf numFmtId="3" fontId="40" fillId="12" borderId="70" xfId="5" applyNumberFormat="1" applyFont="1" applyFill="1" applyBorder="1" applyAlignment="1" applyProtection="1">
      <alignment horizontal="right"/>
      <protection locked="0"/>
    </xf>
    <xf numFmtId="3" fontId="37" fillId="12" borderId="63" xfId="5" applyNumberFormat="1" applyFont="1" applyFill="1" applyBorder="1" applyAlignment="1" applyProtection="1">
      <alignment horizontal="right"/>
      <protection locked="0"/>
    </xf>
    <xf numFmtId="3" fontId="37" fillId="12" borderId="62" xfId="5" applyNumberFormat="1" applyFont="1" applyFill="1" applyBorder="1" applyAlignment="1" applyProtection="1">
      <alignment horizontal="right"/>
      <protection locked="0"/>
    </xf>
    <xf numFmtId="3" fontId="37" fillId="12" borderId="76" xfId="5" applyNumberFormat="1" applyFont="1" applyFill="1" applyBorder="1" applyAlignment="1" applyProtection="1">
      <alignment horizontal="right"/>
      <protection locked="0"/>
    </xf>
    <xf numFmtId="3" fontId="42" fillId="12" borderId="64" xfId="5" applyNumberFormat="1" applyFont="1" applyFill="1" applyBorder="1" applyAlignment="1" applyProtection="1">
      <alignment horizontal="right"/>
      <protection locked="0"/>
    </xf>
    <xf numFmtId="3" fontId="36" fillId="12" borderId="40" xfId="5" applyNumberFormat="1" applyFont="1" applyFill="1" applyBorder="1" applyAlignment="1">
      <alignment horizontal="right"/>
    </xf>
    <xf numFmtId="3" fontId="40" fillId="12" borderId="69" xfId="5" applyNumberFormat="1" applyFont="1" applyFill="1" applyBorder="1" applyAlignment="1">
      <alignment horizontal="right"/>
    </xf>
    <xf numFmtId="3" fontId="40" fillId="12" borderId="67" xfId="5" applyNumberFormat="1" applyFont="1" applyFill="1" applyBorder="1" applyAlignment="1">
      <alignment horizontal="right"/>
    </xf>
    <xf numFmtId="3" fontId="36" fillId="8" borderId="58" xfId="5" applyNumberFormat="1" applyFont="1" applyFill="1" applyBorder="1" applyAlignment="1">
      <alignment horizontal="right"/>
    </xf>
    <xf numFmtId="0" fontId="52" fillId="10" borderId="4" xfId="5" applyFont="1" applyFill="1" applyBorder="1" applyAlignment="1">
      <alignment horizontal="left" vertical="center" indent="1"/>
    </xf>
    <xf numFmtId="0" fontId="52" fillId="10" borderId="7" xfId="5" applyFont="1" applyFill="1" applyBorder="1" applyAlignment="1">
      <alignment horizontal="left" vertical="center" indent="1"/>
    </xf>
    <xf numFmtId="0" fontId="40" fillId="0" borderId="7" xfId="6" applyFont="1" applyBorder="1" applyAlignment="1">
      <alignment horizontal="left" vertical="center" indent="1"/>
    </xf>
    <xf numFmtId="0" fontId="40" fillId="0" borderId="94" xfId="6" applyFont="1" applyBorder="1" applyAlignment="1">
      <alignment horizontal="left" vertical="center" indent="1"/>
    </xf>
    <xf numFmtId="0" fontId="37" fillId="7" borderId="19" xfId="5" applyFont="1" applyFill="1" applyBorder="1"/>
    <xf numFmtId="0" fontId="37" fillId="7" borderId="59" xfId="5" applyFont="1" applyFill="1" applyBorder="1" applyAlignment="1">
      <alignment horizontal="center"/>
    </xf>
    <xf numFmtId="3" fontId="37" fillId="7" borderId="52" xfId="5" applyNumberFormat="1" applyFont="1" applyFill="1" applyBorder="1" applyAlignment="1">
      <alignment horizontal="center"/>
    </xf>
    <xf numFmtId="0" fontId="37" fillId="7" borderId="51" xfId="5" applyFont="1" applyFill="1" applyBorder="1" applyAlignment="1"/>
    <xf numFmtId="0" fontId="37" fillId="7" borderId="50" xfId="5" applyFont="1" applyFill="1" applyBorder="1" applyAlignment="1"/>
    <xf numFmtId="0" fontId="37" fillId="7" borderId="73" xfId="5" applyFont="1" applyFill="1" applyBorder="1" applyAlignment="1">
      <alignment horizontal="center"/>
    </xf>
    <xf numFmtId="0" fontId="71" fillId="7" borderId="53" xfId="6" applyFont="1" applyFill="1" applyBorder="1" applyAlignment="1">
      <alignment horizontal="left" vertical="center" indent="1"/>
    </xf>
    <xf numFmtId="0" fontId="71" fillId="7" borderId="53" xfId="6" applyFont="1" applyFill="1" applyBorder="1" applyAlignment="1">
      <alignment horizontal="center" vertical="center"/>
    </xf>
    <xf numFmtId="0" fontId="37" fillId="7" borderId="74" xfId="5" applyFont="1" applyFill="1" applyBorder="1" applyAlignment="1">
      <alignment horizontal="center"/>
    </xf>
    <xf numFmtId="0" fontId="37" fillId="7" borderId="53" xfId="5" applyFont="1" applyFill="1" applyBorder="1" applyAlignment="1">
      <alignment horizontal="center"/>
    </xf>
    <xf numFmtId="3" fontId="37" fillId="7" borderId="28" xfId="5" applyNumberFormat="1" applyFont="1" applyFill="1" applyBorder="1" applyAlignment="1">
      <alignment horizontal="center"/>
    </xf>
    <xf numFmtId="3" fontId="37" fillId="7" borderId="49" xfId="5" applyNumberFormat="1" applyFont="1" applyFill="1" applyBorder="1" applyAlignment="1">
      <alignment horizontal="center"/>
    </xf>
    <xf numFmtId="0" fontId="41" fillId="7" borderId="41" xfId="5" applyFont="1" applyFill="1" applyBorder="1" applyAlignment="1">
      <alignment horizontal="left" indent="1"/>
    </xf>
    <xf numFmtId="165" fontId="36" fillId="7" borderId="58" xfId="5" applyNumberFormat="1" applyFont="1" applyFill="1" applyBorder="1" applyAlignment="1">
      <alignment horizontal="center"/>
    </xf>
    <xf numFmtId="4" fontId="36" fillId="7" borderId="57" xfId="5" applyNumberFormat="1" applyFont="1" applyFill="1" applyBorder="1" applyAlignment="1">
      <alignment horizontal="right"/>
    </xf>
    <xf numFmtId="4" fontId="37" fillId="7" borderId="40" xfId="5" applyNumberFormat="1" applyFont="1" applyFill="1" applyBorder="1" applyAlignment="1">
      <alignment horizontal="right"/>
    </xf>
    <xf numFmtId="4" fontId="37" fillId="7" borderId="59" xfId="5" applyNumberFormat="1" applyFont="1" applyFill="1" applyBorder="1" applyAlignment="1">
      <alignment horizontal="right"/>
    </xf>
    <xf numFmtId="4" fontId="37" fillId="7" borderId="0" xfId="5" applyNumberFormat="1" applyFont="1" applyFill="1" applyBorder="1" applyAlignment="1" applyProtection="1">
      <alignment horizontal="right"/>
      <protection locked="0"/>
    </xf>
    <xf numFmtId="4" fontId="37" fillId="7" borderId="59" xfId="5" applyNumberFormat="1" applyFont="1" applyFill="1" applyBorder="1" applyAlignment="1" applyProtection="1">
      <alignment horizontal="right"/>
      <protection locked="0"/>
    </xf>
    <xf numFmtId="4" fontId="37" fillId="7" borderId="75" xfId="5" applyNumberFormat="1" applyFont="1" applyFill="1" applyBorder="1" applyAlignment="1" applyProtection="1">
      <alignment horizontal="right"/>
      <protection locked="0"/>
    </xf>
    <xf numFmtId="165" fontId="37" fillId="7" borderId="58" xfId="5" applyNumberFormat="1" applyFont="1" applyFill="1" applyBorder="1" applyAlignment="1">
      <alignment horizontal="right"/>
    </xf>
    <xf numFmtId="3" fontId="37" fillId="7" borderId="72" xfId="5" applyNumberFormat="1" applyFont="1" applyFill="1" applyBorder="1" applyAlignment="1">
      <alignment horizontal="right"/>
    </xf>
    <xf numFmtId="4" fontId="37" fillId="0" borderId="55" xfId="5" applyNumberFormat="1" applyFont="1" applyBorder="1" applyAlignment="1">
      <alignment horizontal="right"/>
    </xf>
    <xf numFmtId="4" fontId="37" fillId="7" borderId="73" xfId="5" applyNumberFormat="1" applyFont="1" applyFill="1" applyBorder="1" applyAlignment="1">
      <alignment horizontal="right"/>
    </xf>
    <xf numFmtId="0" fontId="41" fillId="7" borderId="70" xfId="5" applyFont="1" applyFill="1" applyBorder="1" applyAlignment="1">
      <alignment horizontal="left" indent="1"/>
    </xf>
    <xf numFmtId="165" fontId="36" fillId="7" borderId="63" xfId="5" applyNumberFormat="1" applyFont="1" applyFill="1" applyBorder="1" applyAlignment="1">
      <alignment horizontal="center"/>
    </xf>
    <xf numFmtId="4" fontId="36" fillId="7" borderId="70" xfId="5" applyNumberFormat="1" applyFont="1" applyFill="1" applyBorder="1" applyAlignment="1">
      <alignment horizontal="right"/>
    </xf>
    <xf numFmtId="4" fontId="37" fillId="7" borderId="70" xfId="5" applyNumberFormat="1" applyFont="1" applyFill="1" applyBorder="1" applyAlignment="1">
      <alignment horizontal="right"/>
    </xf>
    <xf numFmtId="4" fontId="37" fillId="7" borderId="63" xfId="5" applyNumberFormat="1" applyFont="1" applyFill="1" applyBorder="1" applyAlignment="1">
      <alignment horizontal="right"/>
    </xf>
    <xf numFmtId="4" fontId="37" fillId="7" borderId="76" xfId="5" applyNumberFormat="1" applyFont="1" applyFill="1" applyBorder="1" applyAlignment="1" applyProtection="1">
      <alignment horizontal="right"/>
      <protection locked="0"/>
    </xf>
    <xf numFmtId="4" fontId="37" fillId="7" borderId="63" xfId="5" applyNumberFormat="1" applyFont="1" applyFill="1" applyBorder="1" applyAlignment="1" applyProtection="1">
      <alignment horizontal="right"/>
      <protection locked="0"/>
    </xf>
    <xf numFmtId="165" fontId="37" fillId="7" borderId="63" xfId="5" applyNumberFormat="1" applyFont="1" applyFill="1" applyBorder="1" applyAlignment="1">
      <alignment horizontal="right"/>
    </xf>
    <xf numFmtId="3" fontId="37" fillId="7" borderId="62" xfId="5" applyNumberFormat="1" applyFont="1" applyFill="1" applyBorder="1" applyAlignment="1">
      <alignment horizontal="right"/>
    </xf>
    <xf numFmtId="4" fontId="37" fillId="0" borderId="60" xfId="5" applyNumberFormat="1" applyFont="1" applyBorder="1" applyAlignment="1">
      <alignment horizontal="right"/>
    </xf>
    <xf numFmtId="4" fontId="37" fillId="7" borderId="62" xfId="5" applyNumberFormat="1" applyFont="1" applyFill="1" applyBorder="1" applyAlignment="1">
      <alignment horizontal="right"/>
    </xf>
    <xf numFmtId="0" fontId="41" fillId="7" borderId="40" xfId="5" applyFont="1" applyFill="1" applyBorder="1" applyAlignment="1">
      <alignment horizontal="left" indent="1"/>
    </xf>
    <xf numFmtId="3" fontId="36" fillId="7" borderId="65" xfId="5" applyNumberFormat="1" applyFont="1" applyFill="1" applyBorder="1" applyAlignment="1">
      <alignment horizontal="center"/>
    </xf>
    <xf numFmtId="3" fontId="36" fillId="7" borderId="66" xfId="5" applyNumberFormat="1" applyFont="1" applyFill="1" applyBorder="1" applyAlignment="1">
      <alignment horizontal="right"/>
    </xf>
    <xf numFmtId="3" fontId="37" fillId="7" borderId="40" xfId="5" applyNumberFormat="1" applyFont="1" applyFill="1" applyBorder="1" applyAlignment="1">
      <alignment horizontal="right"/>
    </xf>
    <xf numFmtId="3" fontId="37" fillId="7" borderId="67" xfId="5" applyNumberFormat="1" applyFont="1" applyFill="1" applyBorder="1" applyAlignment="1">
      <alignment horizontal="right"/>
    </xf>
    <xf numFmtId="3" fontId="36" fillId="7" borderId="7" xfId="5" applyNumberFormat="1" applyFont="1" applyFill="1" applyBorder="1" applyAlignment="1" applyProtection="1">
      <alignment horizontal="right"/>
      <protection locked="0"/>
    </xf>
    <xf numFmtId="3" fontId="36" fillId="7" borderId="65" xfId="5" applyNumberFormat="1" applyFont="1" applyFill="1" applyBorder="1" applyAlignment="1" applyProtection="1">
      <alignment horizontal="right"/>
      <protection locked="0"/>
    </xf>
    <xf numFmtId="3" fontId="37" fillId="7" borderId="65" xfId="5" applyNumberFormat="1" applyFont="1" applyFill="1" applyBorder="1" applyAlignment="1">
      <alignment horizontal="right"/>
    </xf>
    <xf numFmtId="3" fontId="37" fillId="7" borderId="48" xfId="5" applyNumberFormat="1" applyFont="1" applyFill="1" applyBorder="1" applyAlignment="1">
      <alignment horizontal="right"/>
    </xf>
    <xf numFmtId="3" fontId="36" fillId="7" borderId="48" xfId="5" applyNumberFormat="1" applyFont="1" applyFill="1" applyBorder="1" applyAlignment="1">
      <alignment horizontal="right"/>
    </xf>
    <xf numFmtId="0" fontId="41" fillId="7" borderId="66" xfId="5" applyFont="1" applyFill="1" applyBorder="1" applyAlignment="1">
      <alignment horizontal="left" indent="1"/>
    </xf>
    <xf numFmtId="3" fontId="37" fillId="7" borderId="66" xfId="5" applyNumberFormat="1" applyFont="1" applyFill="1" applyBorder="1" applyAlignment="1">
      <alignment horizontal="right"/>
    </xf>
    <xf numFmtId="3" fontId="36" fillId="7" borderId="58" xfId="5" applyNumberFormat="1" applyFont="1" applyFill="1" applyBorder="1" applyAlignment="1">
      <alignment horizontal="center"/>
    </xf>
    <xf numFmtId="3" fontId="36" fillId="7" borderId="41" xfId="5" applyNumberFormat="1" applyFont="1" applyFill="1" applyBorder="1" applyAlignment="1">
      <alignment horizontal="right"/>
    </xf>
    <xf numFmtId="3" fontId="37" fillId="7" borderId="64" xfId="5" applyNumberFormat="1" applyFont="1" applyFill="1" applyBorder="1" applyAlignment="1">
      <alignment horizontal="right"/>
    </xf>
    <xf numFmtId="3" fontId="37" fillId="7" borderId="58" xfId="5" applyNumberFormat="1" applyFont="1" applyFill="1" applyBorder="1" applyAlignment="1">
      <alignment horizontal="right"/>
    </xf>
    <xf numFmtId="3" fontId="36" fillId="7" borderId="60" xfId="5" applyNumberFormat="1" applyFont="1" applyFill="1" applyBorder="1" applyAlignment="1" applyProtection="1">
      <alignment horizontal="right"/>
      <protection locked="0"/>
    </xf>
    <xf numFmtId="3" fontId="36" fillId="7" borderId="77" xfId="5" applyNumberFormat="1" applyFont="1" applyFill="1" applyBorder="1" applyAlignment="1" applyProtection="1">
      <alignment horizontal="right"/>
      <protection locked="0"/>
    </xf>
    <xf numFmtId="3" fontId="36" fillId="7" borderId="72" xfId="5" applyNumberFormat="1" applyFont="1" applyFill="1" applyBorder="1" applyAlignment="1">
      <alignment horizontal="right"/>
    </xf>
    <xf numFmtId="0" fontId="41" fillId="7" borderId="52" xfId="5" applyFont="1" applyFill="1" applyBorder="1" applyAlignment="1">
      <alignment horizontal="left" indent="1"/>
    </xf>
    <xf numFmtId="3" fontId="36" fillId="7" borderId="52" xfId="5" applyNumberFormat="1" applyFont="1" applyFill="1" applyBorder="1" applyAlignment="1">
      <alignment horizontal="right"/>
    </xf>
    <xf numFmtId="3" fontId="37" fillId="7" borderId="52" xfId="5" applyNumberFormat="1" applyFont="1" applyFill="1" applyBorder="1" applyAlignment="1">
      <alignment horizontal="right"/>
    </xf>
    <xf numFmtId="3" fontId="37" fillId="7" borderId="49" xfId="5" applyNumberFormat="1" applyFont="1" applyFill="1" applyBorder="1" applyAlignment="1">
      <alignment horizontal="right"/>
    </xf>
    <xf numFmtId="3" fontId="36" fillId="7" borderId="49" xfId="5" applyNumberFormat="1" applyFont="1" applyFill="1" applyBorder="1" applyAlignment="1" applyProtection="1">
      <alignment horizontal="right"/>
      <protection locked="0"/>
    </xf>
    <xf numFmtId="3" fontId="36" fillId="7" borderId="50" xfId="5" applyNumberFormat="1" applyFont="1" applyFill="1" applyBorder="1" applyAlignment="1" applyProtection="1">
      <alignment horizontal="right"/>
      <protection locked="0"/>
    </xf>
    <xf numFmtId="3" fontId="37" fillId="7" borderId="50" xfId="5" applyNumberFormat="1" applyFont="1" applyFill="1" applyBorder="1" applyAlignment="1">
      <alignment horizontal="right"/>
    </xf>
    <xf numFmtId="3" fontId="36" fillId="7" borderId="67" xfId="5" applyNumberFormat="1" applyFont="1" applyFill="1" applyBorder="1" applyAlignment="1" applyProtection="1">
      <alignment horizontal="right"/>
      <protection locked="0"/>
    </xf>
    <xf numFmtId="3" fontId="36" fillId="7" borderId="47" xfId="5" applyNumberFormat="1" applyFont="1" applyFill="1" applyBorder="1" applyAlignment="1" applyProtection="1">
      <alignment horizontal="right"/>
      <protection locked="0"/>
    </xf>
    <xf numFmtId="3" fontId="36" fillId="7" borderId="63" xfId="5" applyNumberFormat="1" applyFont="1" applyFill="1" applyBorder="1" applyAlignment="1">
      <alignment horizontal="center"/>
    </xf>
    <xf numFmtId="3" fontId="37" fillId="7" borderId="60" xfId="5" applyNumberFormat="1" applyFont="1" applyFill="1" applyBorder="1" applyAlignment="1">
      <alignment horizontal="right"/>
    </xf>
    <xf numFmtId="3" fontId="37" fillId="7" borderId="61" xfId="5" applyNumberFormat="1" applyFont="1" applyFill="1" applyBorder="1" applyAlignment="1">
      <alignment horizontal="right"/>
    </xf>
    <xf numFmtId="3" fontId="36" fillId="7" borderId="61" xfId="5" applyNumberFormat="1" applyFont="1" applyFill="1" applyBorder="1" applyAlignment="1">
      <alignment horizontal="right"/>
    </xf>
    <xf numFmtId="3" fontId="36" fillId="7" borderId="67" xfId="5" applyNumberFormat="1" applyFont="1" applyFill="1" applyBorder="1" applyAlignment="1">
      <alignment horizontal="center"/>
    </xf>
    <xf numFmtId="3" fontId="36" fillId="7" borderId="56" xfId="5" applyNumberFormat="1" applyFont="1" applyFill="1" applyBorder="1" applyAlignment="1">
      <alignment horizontal="right"/>
    </xf>
    <xf numFmtId="3" fontId="37" fillId="7" borderId="56" xfId="5" applyNumberFormat="1" applyFont="1" applyFill="1" applyBorder="1" applyAlignment="1" applyProtection="1">
      <alignment horizontal="right"/>
      <protection locked="0"/>
    </xf>
    <xf numFmtId="3" fontId="37" fillId="7" borderId="55" xfId="5" applyNumberFormat="1" applyFont="1" applyFill="1" applyBorder="1" applyAlignment="1" applyProtection="1">
      <alignment horizontal="right"/>
      <protection locked="0"/>
    </xf>
    <xf numFmtId="3" fontId="37" fillId="7" borderId="69" xfId="5" applyNumberFormat="1" applyFont="1" applyFill="1" applyBorder="1" applyAlignment="1" applyProtection="1">
      <alignment horizontal="right"/>
      <protection locked="0"/>
    </xf>
    <xf numFmtId="3" fontId="37" fillId="7" borderId="71" xfId="5" applyNumberFormat="1" applyFont="1" applyFill="1" applyBorder="1" applyAlignment="1" applyProtection="1">
      <alignment horizontal="right"/>
      <protection locked="0"/>
    </xf>
    <xf numFmtId="3" fontId="37" fillId="7" borderId="56" xfId="5" applyNumberFormat="1" applyFont="1" applyFill="1" applyBorder="1" applyAlignment="1">
      <alignment horizontal="right"/>
    </xf>
    <xf numFmtId="164" fontId="37" fillId="7" borderId="55" xfId="5" applyNumberFormat="1" applyFont="1" applyFill="1" applyBorder="1" applyAlignment="1">
      <alignment horizontal="right"/>
    </xf>
    <xf numFmtId="3" fontId="36" fillId="7" borderId="69" xfId="5" applyNumberFormat="1" applyFont="1" applyFill="1" applyBorder="1" applyAlignment="1">
      <alignment horizontal="right"/>
    </xf>
    <xf numFmtId="3" fontId="36" fillId="7" borderId="55" xfId="5" applyNumberFormat="1" applyFont="1" applyFill="1" applyBorder="1" applyAlignment="1">
      <alignment horizontal="right"/>
    </xf>
    <xf numFmtId="3" fontId="37" fillId="7" borderId="66" xfId="5" applyNumberFormat="1" applyFont="1" applyFill="1" applyBorder="1" applyAlignment="1" applyProtection="1">
      <alignment horizontal="right"/>
      <protection locked="0"/>
    </xf>
    <xf numFmtId="3" fontId="37" fillId="7" borderId="65" xfId="5" applyNumberFormat="1" applyFont="1" applyFill="1" applyBorder="1" applyAlignment="1" applyProtection="1">
      <alignment horizontal="right"/>
      <protection locked="0"/>
    </xf>
    <xf numFmtId="3" fontId="37" fillId="7" borderId="48" xfId="5" applyNumberFormat="1" applyFont="1" applyFill="1" applyBorder="1" applyAlignment="1" applyProtection="1">
      <alignment horizontal="right"/>
      <protection locked="0"/>
    </xf>
    <xf numFmtId="3" fontId="37" fillId="7" borderId="7" xfId="5" applyNumberFormat="1" applyFont="1" applyFill="1" applyBorder="1" applyAlignment="1" applyProtection="1">
      <alignment horizontal="right"/>
      <protection locked="0"/>
    </xf>
    <xf numFmtId="164" fontId="37" fillId="7" borderId="65" xfId="5" applyNumberFormat="1" applyFont="1" applyFill="1" applyBorder="1" applyAlignment="1">
      <alignment horizontal="right"/>
    </xf>
    <xf numFmtId="3" fontId="36" fillId="7" borderId="65" xfId="5" applyNumberFormat="1" applyFont="1" applyFill="1" applyBorder="1" applyAlignment="1">
      <alignment horizontal="right"/>
    </xf>
    <xf numFmtId="3" fontId="36" fillId="7" borderId="54" xfId="5" applyNumberFormat="1" applyFont="1" applyFill="1" applyBorder="1" applyAlignment="1">
      <alignment horizontal="right"/>
    </xf>
    <xf numFmtId="3" fontId="37" fillId="7" borderId="70" xfId="5" applyNumberFormat="1" applyFont="1" applyFill="1" applyBorder="1" applyAlignment="1" applyProtection="1">
      <alignment horizontal="right"/>
      <protection locked="0"/>
    </xf>
    <xf numFmtId="3" fontId="37" fillId="7" borderId="54" xfId="5" applyNumberFormat="1" applyFont="1" applyFill="1" applyBorder="1" applyAlignment="1" applyProtection="1">
      <alignment horizontal="right"/>
      <protection locked="0"/>
    </xf>
    <xf numFmtId="3" fontId="37" fillId="7" borderId="60" xfId="5" applyNumberFormat="1" applyFont="1" applyFill="1" applyBorder="1" applyAlignment="1" applyProtection="1">
      <alignment horizontal="right"/>
      <protection locked="0"/>
    </xf>
    <xf numFmtId="3" fontId="37" fillId="7" borderId="62" xfId="5" applyNumberFormat="1" applyFont="1" applyFill="1" applyBorder="1" applyAlignment="1" applyProtection="1">
      <alignment horizontal="right"/>
      <protection locked="0"/>
    </xf>
    <xf numFmtId="3" fontId="37" fillId="7" borderId="76" xfId="5" applyNumberFormat="1" applyFont="1" applyFill="1" applyBorder="1" applyAlignment="1" applyProtection="1">
      <alignment horizontal="right"/>
      <protection locked="0"/>
    </xf>
    <xf numFmtId="3" fontId="37" fillId="7" borderId="70" xfId="5" applyNumberFormat="1" applyFont="1" applyFill="1" applyBorder="1" applyAlignment="1">
      <alignment horizontal="right"/>
    </xf>
    <xf numFmtId="164" fontId="37" fillId="7" borderId="63" xfId="5" applyNumberFormat="1" applyFont="1" applyFill="1" applyBorder="1" applyAlignment="1">
      <alignment horizontal="right"/>
    </xf>
    <xf numFmtId="3" fontId="36" fillId="7" borderId="62" xfId="5" applyNumberFormat="1" applyFont="1" applyFill="1" applyBorder="1" applyAlignment="1">
      <alignment horizontal="right"/>
    </xf>
    <xf numFmtId="3" fontId="36" fillId="7" borderId="63" xfId="5" applyNumberFormat="1" applyFont="1" applyFill="1" applyBorder="1" applyAlignment="1">
      <alignment horizontal="right"/>
    </xf>
    <xf numFmtId="3" fontId="37" fillId="7" borderId="40" xfId="5" applyNumberFormat="1" applyFont="1" applyFill="1" applyBorder="1" applyAlignment="1" applyProtection="1">
      <alignment horizontal="right"/>
      <protection locked="0"/>
    </xf>
    <xf numFmtId="3" fontId="36" fillId="7" borderId="55" xfId="5" applyNumberFormat="1" applyFont="1" applyFill="1" applyBorder="1" applyAlignment="1" applyProtection="1">
      <alignment horizontal="right"/>
      <protection locked="0"/>
    </xf>
    <xf numFmtId="3" fontId="36" fillId="7" borderId="68" xfId="5" applyNumberFormat="1" applyFont="1" applyFill="1" applyBorder="1" applyAlignment="1" applyProtection="1">
      <alignment horizontal="right"/>
      <protection locked="0"/>
    </xf>
    <xf numFmtId="3" fontId="36" fillId="7" borderId="68" xfId="5" applyNumberFormat="1" applyFont="1" applyFill="1" applyBorder="1" applyAlignment="1">
      <alignment horizontal="right"/>
    </xf>
    <xf numFmtId="3" fontId="36" fillId="7" borderId="67" xfId="5" applyNumberFormat="1" applyFont="1" applyFill="1" applyBorder="1" applyAlignment="1">
      <alignment horizontal="right"/>
    </xf>
    <xf numFmtId="3" fontId="36" fillId="7" borderId="48" xfId="5" applyNumberFormat="1" applyFont="1" applyFill="1" applyBorder="1" applyAlignment="1" applyProtection="1">
      <alignment horizontal="right"/>
      <protection locked="0"/>
    </xf>
    <xf numFmtId="3" fontId="36" fillId="7" borderId="60" xfId="5" applyNumberFormat="1" applyFont="1" applyFill="1" applyBorder="1" applyAlignment="1">
      <alignment horizontal="center"/>
    </xf>
    <xf numFmtId="3" fontId="37" fillId="7" borderId="64" xfId="5" applyNumberFormat="1" applyFont="1" applyFill="1" applyBorder="1" applyAlignment="1" applyProtection="1">
      <alignment horizontal="right"/>
      <protection locked="0"/>
    </xf>
    <xf numFmtId="3" fontId="37" fillId="7" borderId="41" xfId="5" applyNumberFormat="1" applyFont="1" applyFill="1" applyBorder="1" applyAlignment="1" applyProtection="1">
      <alignment horizontal="right"/>
      <protection locked="0"/>
    </xf>
    <xf numFmtId="3" fontId="36" fillId="7" borderId="63" xfId="5" applyNumberFormat="1" applyFont="1" applyFill="1" applyBorder="1" applyAlignment="1" applyProtection="1">
      <alignment horizontal="right"/>
      <protection locked="0"/>
    </xf>
    <xf numFmtId="3" fontId="36" fillId="7" borderId="61" xfId="5" applyNumberFormat="1" applyFont="1" applyFill="1" applyBorder="1" applyAlignment="1" applyProtection="1">
      <alignment horizontal="right"/>
      <protection locked="0"/>
    </xf>
    <xf numFmtId="3" fontId="36" fillId="7" borderId="60" xfId="5" applyNumberFormat="1" applyFont="1" applyFill="1" applyBorder="1" applyAlignment="1">
      <alignment horizontal="right"/>
    </xf>
    <xf numFmtId="3" fontId="37" fillId="7" borderId="52" xfId="5" applyNumberFormat="1" applyFont="1" applyFill="1" applyBorder="1" applyAlignment="1" applyProtection="1">
      <alignment horizontal="right"/>
    </xf>
    <xf numFmtId="3" fontId="37" fillId="7" borderId="51" xfId="5" applyNumberFormat="1" applyFont="1" applyFill="1" applyBorder="1" applyAlignment="1">
      <alignment horizontal="right"/>
    </xf>
    <xf numFmtId="164" fontId="37" fillId="7" borderId="49" xfId="5" applyNumberFormat="1" applyFont="1" applyFill="1" applyBorder="1" applyAlignment="1">
      <alignment horizontal="right"/>
    </xf>
    <xf numFmtId="3" fontId="37" fillId="8" borderId="49" xfId="5" applyNumberFormat="1" applyFont="1" applyFill="1" applyBorder="1" applyAlignment="1">
      <alignment horizontal="right"/>
    </xf>
    <xf numFmtId="3" fontId="36" fillId="7" borderId="40" xfId="5" applyNumberFormat="1" applyFont="1" applyFill="1" applyBorder="1" applyAlignment="1">
      <alignment horizontal="right"/>
    </xf>
    <xf numFmtId="164" fontId="37" fillId="7" borderId="14" xfId="5" applyNumberFormat="1" applyFont="1" applyFill="1" applyBorder="1" applyAlignment="1">
      <alignment horizontal="right"/>
    </xf>
    <xf numFmtId="164" fontId="37" fillId="7" borderId="9" xfId="5" applyNumberFormat="1" applyFont="1" applyFill="1" applyBorder="1" applyAlignment="1">
      <alignment horizontal="right"/>
    </xf>
    <xf numFmtId="3" fontId="37" fillId="7" borderId="28" xfId="5" applyNumberFormat="1" applyFont="1" applyFill="1" applyBorder="1" applyAlignment="1">
      <alignment horizontal="right"/>
    </xf>
    <xf numFmtId="3" fontId="37" fillId="7" borderId="78" xfId="5" applyNumberFormat="1" applyFont="1" applyFill="1" applyBorder="1" applyAlignment="1">
      <alignment horizontal="right"/>
    </xf>
    <xf numFmtId="164" fontId="37" fillId="7" borderId="67" xfId="5" applyNumberFormat="1" applyFont="1" applyFill="1" applyBorder="1" applyAlignment="1">
      <alignment horizontal="right"/>
    </xf>
    <xf numFmtId="3" fontId="37" fillId="7" borderId="58" xfId="5" applyNumberFormat="1" applyFont="1" applyFill="1" applyBorder="1" applyAlignment="1">
      <alignment horizontal="center"/>
    </xf>
    <xf numFmtId="3" fontId="36" fillId="7" borderId="58" xfId="5" applyNumberFormat="1" applyFont="1" applyFill="1" applyBorder="1" applyAlignment="1">
      <alignment horizontal="right"/>
    </xf>
    <xf numFmtId="3" fontId="36" fillId="7" borderId="0" xfId="5" applyNumberFormat="1" applyFont="1" applyFill="1" applyBorder="1" applyAlignment="1">
      <alignment horizontal="right"/>
    </xf>
    <xf numFmtId="3" fontId="36" fillId="7" borderId="59" xfId="5" applyNumberFormat="1" applyFont="1" applyFill="1" applyBorder="1" applyAlignment="1" applyProtection="1">
      <alignment horizontal="right"/>
      <protection locked="0"/>
    </xf>
    <xf numFmtId="0" fontId="41" fillId="7" borderId="57" xfId="5" applyFont="1" applyFill="1" applyBorder="1" applyAlignment="1">
      <alignment horizontal="left" indent="1"/>
    </xf>
    <xf numFmtId="0" fontId="41" fillId="7" borderId="54" xfId="5" applyFont="1" applyFill="1" applyBorder="1" applyAlignment="1">
      <alignment horizontal="left" indent="1"/>
    </xf>
    <xf numFmtId="3" fontId="37" fillId="7" borderId="53" xfId="5" applyNumberFormat="1" applyFont="1" applyFill="1" applyBorder="1" applyAlignment="1">
      <alignment horizontal="center"/>
    </xf>
    <xf numFmtId="0" fontId="42" fillId="0" borderId="0" xfId="8" applyFont="1" applyFill="1" applyBorder="1" applyAlignment="1">
      <alignment horizontal="left" vertical="center" indent="1"/>
    </xf>
    <xf numFmtId="166" fontId="50" fillId="0" borderId="0" xfId="12" applyFont="1" applyAlignment="1" applyProtection="1">
      <alignment horizontal="right"/>
    </xf>
    <xf numFmtId="166" fontId="36" fillId="0" borderId="0" xfId="13" applyFont="1"/>
    <xf numFmtId="166" fontId="36" fillId="0" borderId="0" xfId="13" applyFont="1" applyAlignment="1">
      <alignment horizontal="left" vertical="center" indent="1"/>
    </xf>
    <xf numFmtId="167" fontId="36" fillId="0" borderId="0" xfId="13" applyNumberFormat="1" applyFont="1" applyAlignment="1">
      <alignment horizontal="left" vertical="center" indent="1"/>
    </xf>
    <xf numFmtId="166" fontId="36" fillId="14" borderId="0" xfId="11" applyFont="1" applyFill="1" applyAlignment="1" applyProtection="1">
      <alignment horizontal="left" vertical="center" wrapText="1" indent="1"/>
      <protection locked="0"/>
    </xf>
    <xf numFmtId="166" fontId="49" fillId="0" borderId="0" xfId="13" applyFont="1" applyAlignment="1">
      <alignment horizontal="left" vertical="center" indent="1"/>
    </xf>
    <xf numFmtId="167" fontId="37" fillId="0" borderId="0" xfId="13" applyNumberFormat="1" applyFont="1" applyAlignment="1">
      <alignment horizontal="left" vertical="center" indent="1"/>
    </xf>
    <xf numFmtId="166" fontId="48" fillId="0" borderId="0" xfId="13" applyFont="1" applyFill="1" applyAlignment="1">
      <alignment horizontal="left" vertical="center" indent="1"/>
    </xf>
    <xf numFmtId="166" fontId="37" fillId="0" borderId="0" xfId="13" applyFont="1" applyAlignment="1">
      <alignment horizontal="left" vertical="center" indent="1"/>
    </xf>
    <xf numFmtId="166" fontId="36" fillId="0" borderId="0" xfId="13" applyFont="1" applyBorder="1" applyAlignment="1">
      <alignment horizontal="left" vertical="center" indent="1"/>
    </xf>
    <xf numFmtId="166" fontId="48" fillId="0" borderId="0" xfId="13" applyFont="1" applyAlignment="1">
      <alignment horizontal="left" vertical="center" indent="1"/>
    </xf>
    <xf numFmtId="166" fontId="52" fillId="0" borderId="0" xfId="13" applyFont="1" applyFill="1" applyBorder="1" applyAlignment="1">
      <alignment horizontal="left" vertical="center" indent="1"/>
    </xf>
    <xf numFmtId="166" fontId="52" fillId="15" borderId="9" xfId="13" applyFont="1" applyFill="1" applyBorder="1" applyAlignment="1">
      <alignment horizontal="left" vertical="center" indent="1"/>
    </xf>
    <xf numFmtId="0" fontId="73" fillId="0" borderId="9" xfId="8" applyFont="1" applyBorder="1" applyAlignment="1">
      <alignment horizontal="left" vertical="center" indent="1"/>
    </xf>
    <xf numFmtId="166" fontId="41" fillId="17" borderId="59" xfId="13" applyFont="1" applyFill="1" applyBorder="1" applyAlignment="1">
      <alignment horizontal="left" vertical="center" indent="1" shrinkToFit="1"/>
    </xf>
    <xf numFmtId="166" fontId="37" fillId="17" borderId="59" xfId="13" applyFont="1" applyFill="1" applyBorder="1" applyAlignment="1">
      <alignment horizontal="center" vertical="center" shrinkToFit="1"/>
    </xf>
    <xf numFmtId="166" fontId="37" fillId="17" borderId="57" xfId="13" applyFont="1" applyFill="1" applyBorder="1" applyAlignment="1">
      <alignment shrinkToFit="1"/>
    </xf>
    <xf numFmtId="166" fontId="37" fillId="18" borderId="95" xfId="13" applyFont="1" applyFill="1" applyBorder="1" applyAlignment="1">
      <alignment horizontal="center" shrinkToFit="1"/>
    </xf>
    <xf numFmtId="166" fontId="37" fillId="19" borderId="96" xfId="13" applyFont="1" applyFill="1" applyBorder="1" applyAlignment="1">
      <alignment horizontal="center" shrinkToFit="1"/>
    </xf>
    <xf numFmtId="167" fontId="37" fillId="17" borderId="97" xfId="13" applyNumberFormat="1" applyFont="1" applyFill="1" applyBorder="1" applyAlignment="1">
      <alignment horizontal="center" shrinkToFit="1"/>
    </xf>
    <xf numFmtId="166" fontId="37" fillId="16" borderId="95" xfId="13" applyFont="1" applyFill="1" applyBorder="1" applyAlignment="1">
      <alignment horizontal="center" shrinkToFit="1"/>
    </xf>
    <xf numFmtId="166" fontId="37" fillId="16" borderId="73" xfId="13" applyFont="1" applyFill="1" applyBorder="1" applyAlignment="1">
      <alignment horizontal="center" shrinkToFit="1"/>
    </xf>
    <xf numFmtId="166" fontId="37" fillId="0" borderId="0" xfId="13" applyFont="1"/>
    <xf numFmtId="166" fontId="37" fillId="15" borderId="57" xfId="13" applyFont="1" applyFill="1" applyBorder="1" applyAlignment="1">
      <alignment horizontal="center"/>
    </xf>
    <xf numFmtId="166" fontId="37" fillId="17" borderId="59" xfId="13" applyFont="1" applyFill="1" applyBorder="1" applyAlignment="1">
      <alignment horizontal="center"/>
    </xf>
    <xf numFmtId="166" fontId="37" fillId="17" borderId="73" xfId="13" applyFont="1" applyFill="1" applyBorder="1" applyAlignment="1">
      <alignment horizontal="center"/>
    </xf>
    <xf numFmtId="0" fontId="74" fillId="12" borderId="53" xfId="8" applyFont="1" applyFill="1" applyBorder="1" applyAlignment="1">
      <alignment horizontal="left" vertical="center" indent="1" shrinkToFit="1"/>
    </xf>
    <xf numFmtId="0" fontId="6" fillId="12" borderId="53" xfId="8" applyFont="1" applyFill="1" applyBorder="1" applyAlignment="1">
      <alignment horizontal="center" vertical="center" shrinkToFit="1"/>
    </xf>
    <xf numFmtId="166" fontId="37" fillId="17" borderId="98" xfId="13" applyFont="1" applyFill="1" applyBorder="1" applyAlignment="1">
      <alignment horizontal="center" shrinkToFit="1"/>
    </xf>
    <xf numFmtId="166" fontId="37" fillId="18" borderId="99" xfId="13" applyFont="1" applyFill="1" applyBorder="1" applyAlignment="1">
      <alignment horizontal="center" shrinkToFit="1"/>
    </xf>
    <xf numFmtId="166" fontId="37" fillId="19" borderId="100" xfId="13" applyFont="1" applyFill="1" applyBorder="1" applyAlignment="1">
      <alignment horizontal="center" shrinkToFit="1"/>
    </xf>
    <xf numFmtId="167" fontId="37" fillId="17" borderId="28" xfId="13" applyNumberFormat="1" applyFont="1" applyFill="1" applyBorder="1" applyAlignment="1">
      <alignment horizontal="center" shrinkToFit="1"/>
    </xf>
    <xf numFmtId="167" fontId="37" fillId="17" borderId="101" xfId="13" applyNumberFormat="1" applyFont="1" applyFill="1" applyBorder="1" applyAlignment="1">
      <alignment horizontal="center" shrinkToFit="1"/>
    </xf>
    <xf numFmtId="166" fontId="37" fillId="16" borderId="99" xfId="13" applyFont="1" applyFill="1" applyBorder="1" applyAlignment="1">
      <alignment horizontal="center" shrinkToFit="1"/>
    </xf>
    <xf numFmtId="166" fontId="37" fillId="16" borderId="74" xfId="13" applyFont="1" applyFill="1" applyBorder="1" applyAlignment="1">
      <alignment horizontal="center" shrinkToFit="1"/>
    </xf>
    <xf numFmtId="166" fontId="37" fillId="15" borderId="54" xfId="13" applyFont="1" applyFill="1" applyBorder="1" applyAlignment="1">
      <alignment horizontal="center"/>
    </xf>
    <xf numFmtId="166" fontId="37" fillId="17" borderId="53" xfId="13" applyFont="1" applyFill="1" applyBorder="1" applyAlignment="1">
      <alignment horizontal="center"/>
    </xf>
    <xf numFmtId="166" fontId="37" fillId="17" borderId="74" xfId="13" applyFont="1" applyFill="1" applyBorder="1" applyAlignment="1">
      <alignment horizontal="center"/>
    </xf>
    <xf numFmtId="166" fontId="41" fillId="12" borderId="87" xfId="13" applyFont="1" applyFill="1" applyBorder="1" applyAlignment="1">
      <alignment horizontal="left" indent="1" shrinkToFit="1"/>
    </xf>
    <xf numFmtId="165" fontId="37" fillId="12" borderId="58" xfId="13" applyNumberFormat="1" applyFont="1" applyFill="1" applyBorder="1" applyAlignment="1">
      <alignment horizontal="center"/>
    </xf>
    <xf numFmtId="2" fontId="37" fillId="12" borderId="41" xfId="13" applyNumberFormat="1" applyFont="1" applyFill="1" applyBorder="1" applyAlignment="1">
      <alignment horizontal="right"/>
    </xf>
    <xf numFmtId="2" fontId="37" fillId="18" borderId="88" xfId="13" applyNumberFormat="1" applyFont="1" applyFill="1" applyBorder="1" applyAlignment="1">
      <alignment horizontal="right"/>
    </xf>
    <xf numFmtId="2" fontId="37" fillId="0" borderId="88" xfId="13" applyNumberFormat="1" applyFont="1" applyFill="1" applyBorder="1" applyAlignment="1">
      <alignment horizontal="right"/>
    </xf>
    <xf numFmtId="2" fontId="37" fillId="12" borderId="86" xfId="13" applyNumberFormat="1" applyFont="1" applyFill="1" applyBorder="1" applyAlignment="1">
      <alignment horizontal="right"/>
    </xf>
    <xf numFmtId="2" fontId="37" fillId="12" borderId="0" xfId="13" applyNumberFormat="1" applyFont="1" applyFill="1" applyBorder="1" applyAlignment="1" applyProtection="1">
      <alignment horizontal="right"/>
      <protection locked="0"/>
    </xf>
    <xf numFmtId="2" fontId="37" fillId="12" borderId="86" xfId="13" applyNumberFormat="1" applyFont="1" applyFill="1" applyBorder="1" applyAlignment="1" applyProtection="1">
      <alignment horizontal="right"/>
      <protection locked="0"/>
    </xf>
    <xf numFmtId="2" fontId="37" fillId="12" borderId="89" xfId="13" applyNumberFormat="1" applyFont="1" applyFill="1" applyBorder="1" applyAlignment="1" applyProtection="1">
      <alignment horizontal="right"/>
      <protection locked="0"/>
    </xf>
    <xf numFmtId="165" fontId="37" fillId="16" borderId="86" xfId="13" applyNumberFormat="1" applyFont="1" applyFill="1" applyBorder="1" applyAlignment="1">
      <alignment horizontal="right"/>
    </xf>
    <xf numFmtId="167" fontId="37" fillId="16" borderId="72" xfId="13" applyNumberFormat="1" applyFont="1" applyFill="1" applyBorder="1" applyAlignment="1">
      <alignment horizontal="right"/>
    </xf>
    <xf numFmtId="166" fontId="36" fillId="0" borderId="0" xfId="13" applyFont="1" applyAlignment="1">
      <alignment horizontal="right"/>
    </xf>
    <xf numFmtId="4" fontId="37" fillId="0" borderId="102" xfId="13" applyNumberFormat="1" applyFont="1" applyBorder="1" applyAlignment="1">
      <alignment horizontal="right"/>
    </xf>
    <xf numFmtId="4" fontId="37" fillId="12" borderId="58" xfId="13" applyNumberFormat="1" applyFont="1" applyFill="1" applyBorder="1" applyAlignment="1">
      <alignment horizontal="right"/>
    </xf>
    <xf numFmtId="4" fontId="37" fillId="12" borderId="72" xfId="13" applyNumberFormat="1" applyFont="1" applyFill="1" applyBorder="1" applyAlignment="1">
      <alignment horizontal="right"/>
    </xf>
    <xf numFmtId="166" fontId="41" fillId="12" borderId="90" xfId="13" applyFont="1" applyFill="1" applyBorder="1" applyAlignment="1">
      <alignment horizontal="left" indent="1" shrinkToFit="1"/>
    </xf>
    <xf numFmtId="165" fontId="37" fillId="12" borderId="103" xfId="13" applyNumberFormat="1" applyFont="1" applyFill="1" applyBorder="1" applyAlignment="1">
      <alignment horizontal="center"/>
    </xf>
    <xf numFmtId="2" fontId="37" fillId="12" borderId="104" xfId="13" applyNumberFormat="1" applyFont="1" applyFill="1" applyBorder="1" applyAlignment="1">
      <alignment horizontal="right"/>
    </xf>
    <xf numFmtId="2" fontId="37" fillId="18" borderId="90" xfId="13" applyNumberFormat="1" applyFont="1" applyFill="1" applyBorder="1" applyAlignment="1">
      <alignment horizontal="right"/>
    </xf>
    <xf numFmtId="2" fontId="37" fillId="0" borderId="90" xfId="13" applyNumberFormat="1" applyFont="1" applyFill="1" applyBorder="1" applyAlignment="1">
      <alignment horizontal="right"/>
    </xf>
    <xf numFmtId="2" fontId="37" fillId="12" borderId="79" xfId="13" applyNumberFormat="1" applyFont="1" applyFill="1" applyBorder="1" applyAlignment="1">
      <alignment horizontal="right"/>
    </xf>
    <xf numFmtId="2" fontId="37" fillId="12" borderId="91" xfId="13" applyNumberFormat="1" applyFont="1" applyFill="1" applyBorder="1" applyAlignment="1" applyProtection="1">
      <alignment horizontal="right"/>
      <protection locked="0"/>
    </xf>
    <xf numFmtId="2" fontId="37" fillId="12" borderId="79" xfId="13" applyNumberFormat="1" applyFont="1" applyFill="1" applyBorder="1" applyAlignment="1" applyProtection="1">
      <alignment horizontal="right"/>
      <protection locked="0"/>
    </xf>
    <xf numFmtId="165" fontId="37" fillId="16" borderId="79" xfId="13" applyNumberFormat="1" applyFont="1" applyFill="1" applyBorder="1" applyAlignment="1">
      <alignment horizontal="right"/>
    </xf>
    <xf numFmtId="167" fontId="37" fillId="16" borderId="105" xfId="13" applyNumberFormat="1" applyFont="1" applyFill="1" applyBorder="1" applyAlignment="1">
      <alignment horizontal="right"/>
    </xf>
    <xf numFmtId="4" fontId="37" fillId="0" borderId="106" xfId="13" applyNumberFormat="1" applyFont="1" applyBorder="1" applyAlignment="1">
      <alignment horizontal="right"/>
    </xf>
    <xf numFmtId="4" fontId="37" fillId="12" borderId="103" xfId="13" applyNumberFormat="1" applyFont="1" applyFill="1" applyBorder="1" applyAlignment="1">
      <alignment horizontal="right"/>
    </xf>
    <xf numFmtId="4" fontId="37" fillId="12" borderId="105" xfId="13" applyNumberFormat="1" applyFont="1" applyFill="1" applyBorder="1" applyAlignment="1">
      <alignment horizontal="right"/>
    </xf>
    <xf numFmtId="166" fontId="41" fillId="12" borderId="88" xfId="13" applyFont="1" applyFill="1" applyBorder="1" applyAlignment="1">
      <alignment horizontal="left" indent="1" shrinkToFit="1"/>
    </xf>
    <xf numFmtId="167" fontId="36" fillId="12" borderId="103" xfId="13" applyNumberFormat="1" applyFont="1" applyFill="1" applyBorder="1" applyAlignment="1">
      <alignment horizontal="center"/>
    </xf>
    <xf numFmtId="167" fontId="37" fillId="12" borderId="104" xfId="13" applyNumberFormat="1" applyFont="1" applyFill="1" applyBorder="1" applyAlignment="1">
      <alignment horizontal="right"/>
    </xf>
    <xf numFmtId="167" fontId="37" fillId="18" borderId="88" xfId="13" applyNumberFormat="1" applyFont="1" applyFill="1" applyBorder="1" applyAlignment="1">
      <alignment horizontal="right"/>
    </xf>
    <xf numFmtId="167" fontId="37" fillId="12" borderId="84" xfId="13" applyNumberFormat="1" applyFont="1" applyFill="1" applyBorder="1" applyAlignment="1">
      <alignment horizontal="right"/>
    </xf>
    <xf numFmtId="167" fontId="37" fillId="12" borderId="91" xfId="13" applyNumberFormat="1" applyFont="1" applyFill="1" applyBorder="1" applyAlignment="1" applyProtection="1">
      <alignment horizontal="right"/>
      <protection locked="0"/>
    </xf>
    <xf numFmtId="167" fontId="37" fillId="12" borderId="79" xfId="13" applyNumberFormat="1" applyFont="1" applyFill="1" applyBorder="1" applyAlignment="1" applyProtection="1">
      <alignment horizontal="right"/>
      <protection locked="0"/>
    </xf>
    <xf numFmtId="167" fontId="37" fillId="16" borderId="79" xfId="13" applyNumberFormat="1" applyFont="1" applyFill="1" applyBorder="1" applyAlignment="1">
      <alignment horizontal="right"/>
    </xf>
    <xf numFmtId="3" fontId="36" fillId="0" borderId="104" xfId="13" applyNumberFormat="1" applyFont="1" applyBorder="1" applyAlignment="1">
      <alignment horizontal="right"/>
    </xf>
    <xf numFmtId="3" fontId="37" fillId="12" borderId="103" xfId="13" applyNumberFormat="1" applyFont="1" applyFill="1" applyBorder="1" applyAlignment="1">
      <alignment horizontal="right"/>
    </xf>
    <xf numFmtId="3" fontId="37" fillId="12" borderId="105" xfId="13" applyNumberFormat="1" applyFont="1" applyFill="1" applyBorder="1" applyAlignment="1">
      <alignment horizontal="right"/>
    </xf>
    <xf numFmtId="167" fontId="37" fillId="18" borderId="90" xfId="13" applyNumberFormat="1" applyFont="1" applyFill="1" applyBorder="1" applyAlignment="1">
      <alignment horizontal="right"/>
    </xf>
    <xf numFmtId="167" fontId="37" fillId="12" borderId="79" xfId="13" applyNumberFormat="1" applyFont="1" applyFill="1" applyBorder="1" applyAlignment="1">
      <alignment horizontal="right"/>
    </xf>
    <xf numFmtId="167" fontId="36" fillId="12" borderId="58" xfId="13" applyNumberFormat="1" applyFont="1" applyFill="1" applyBorder="1" applyAlignment="1">
      <alignment horizontal="center"/>
    </xf>
    <xf numFmtId="167" fontId="37" fillId="12" borderId="41" xfId="13" applyNumberFormat="1" applyFont="1" applyFill="1" applyBorder="1" applyAlignment="1">
      <alignment horizontal="right"/>
    </xf>
    <xf numFmtId="167" fontId="37" fillId="18" borderId="93" xfId="13" applyNumberFormat="1" applyFont="1" applyFill="1" applyBorder="1" applyAlignment="1">
      <alignment horizontal="right"/>
    </xf>
    <xf numFmtId="167" fontId="37" fillId="12" borderId="86" xfId="13" applyNumberFormat="1" applyFont="1" applyFill="1" applyBorder="1" applyAlignment="1">
      <alignment horizontal="right"/>
    </xf>
    <xf numFmtId="167" fontId="37" fillId="12" borderId="81" xfId="13" applyNumberFormat="1" applyFont="1" applyFill="1" applyBorder="1" applyAlignment="1" applyProtection="1">
      <alignment horizontal="right"/>
      <protection locked="0"/>
    </xf>
    <xf numFmtId="167" fontId="37" fillId="12" borderId="80" xfId="13" applyNumberFormat="1" applyFont="1" applyFill="1" applyBorder="1" applyAlignment="1" applyProtection="1">
      <alignment horizontal="right"/>
      <protection locked="0"/>
    </xf>
    <xf numFmtId="167" fontId="37" fillId="16" borderId="86" xfId="13" applyNumberFormat="1" applyFont="1" applyFill="1" applyBorder="1" applyAlignment="1">
      <alignment horizontal="right"/>
    </xf>
    <xf numFmtId="3" fontId="36" fillId="0" borderId="106" xfId="13" applyNumberFormat="1" applyFont="1" applyBorder="1" applyAlignment="1">
      <alignment horizontal="right"/>
    </xf>
    <xf numFmtId="3" fontId="37" fillId="12" borderId="58" xfId="13" applyNumberFormat="1" applyFont="1" applyFill="1" applyBorder="1" applyAlignment="1">
      <alignment horizontal="right"/>
    </xf>
    <xf numFmtId="3" fontId="37" fillId="12" borderId="72" xfId="13" applyNumberFormat="1" applyFont="1" applyFill="1" applyBorder="1" applyAlignment="1">
      <alignment horizontal="right"/>
    </xf>
    <xf numFmtId="166" fontId="41" fillId="16" borderId="90" xfId="13" applyFont="1" applyFill="1" applyBorder="1" applyAlignment="1">
      <alignment horizontal="left" indent="1" shrinkToFit="1"/>
    </xf>
    <xf numFmtId="167" fontId="37" fillId="16" borderId="103" xfId="13" applyNumberFormat="1" applyFont="1" applyFill="1" applyBorder="1" applyAlignment="1">
      <alignment horizontal="center"/>
    </xf>
    <xf numFmtId="3" fontId="37" fillId="12" borderId="52" xfId="13" applyNumberFormat="1" applyFont="1" applyFill="1" applyBorder="1" applyAlignment="1">
      <alignment horizontal="right"/>
    </xf>
    <xf numFmtId="3" fontId="37" fillId="12" borderId="49" xfId="13" applyNumberFormat="1" applyFont="1" applyFill="1" applyBorder="1" applyAlignment="1">
      <alignment horizontal="right"/>
    </xf>
    <xf numFmtId="3" fontId="37" fillId="12" borderId="50" xfId="13" applyNumberFormat="1" applyFont="1" applyFill="1" applyBorder="1" applyAlignment="1">
      <alignment horizontal="right"/>
    </xf>
    <xf numFmtId="167" fontId="37" fillId="12" borderId="84" xfId="13" applyNumberFormat="1" applyFont="1" applyFill="1" applyBorder="1" applyAlignment="1" applyProtection="1">
      <alignment horizontal="right"/>
      <protection locked="0"/>
    </xf>
    <xf numFmtId="167" fontId="37" fillId="12" borderId="85" xfId="13" applyNumberFormat="1" applyFont="1" applyFill="1" applyBorder="1" applyAlignment="1" applyProtection="1">
      <alignment horizontal="right"/>
      <protection locked="0"/>
    </xf>
    <xf numFmtId="3" fontId="36" fillId="0" borderId="102" xfId="13" applyNumberFormat="1" applyFont="1" applyBorder="1" applyAlignment="1">
      <alignment horizontal="right"/>
    </xf>
    <xf numFmtId="167" fontId="37" fillId="12" borderId="81" xfId="13" applyNumberFormat="1" applyFont="1" applyFill="1" applyBorder="1" applyAlignment="1">
      <alignment horizontal="right"/>
    </xf>
    <xf numFmtId="167" fontId="37" fillId="16" borderId="81" xfId="13" applyNumberFormat="1" applyFont="1" applyFill="1" applyBorder="1" applyAlignment="1">
      <alignment horizontal="right"/>
    </xf>
    <xf numFmtId="167" fontId="37" fillId="16" borderId="107" xfId="13" applyNumberFormat="1" applyFont="1" applyFill="1" applyBorder="1" applyAlignment="1">
      <alignment horizontal="right"/>
    </xf>
    <xf numFmtId="3" fontId="37" fillId="12" borderId="108" xfId="13" applyNumberFormat="1" applyFont="1" applyFill="1" applyBorder="1" applyAlignment="1">
      <alignment horizontal="right"/>
    </xf>
    <xf numFmtId="3" fontId="37" fillId="12" borderId="107" xfId="13" applyNumberFormat="1" applyFont="1" applyFill="1" applyBorder="1" applyAlignment="1">
      <alignment horizontal="right"/>
    </xf>
    <xf numFmtId="167" fontId="36" fillId="12" borderId="109" xfId="13" applyNumberFormat="1" applyFont="1" applyFill="1" applyBorder="1" applyAlignment="1">
      <alignment horizontal="center"/>
    </xf>
    <xf numFmtId="167" fontId="37" fillId="18" borderId="90" xfId="13" applyNumberFormat="1" applyFont="1" applyFill="1" applyBorder="1" applyAlignment="1" applyProtection="1">
      <alignment horizontal="right"/>
      <protection locked="0"/>
    </xf>
    <xf numFmtId="167" fontId="37" fillId="0" borderId="90" xfId="13" applyNumberFormat="1" applyFont="1" applyFill="1" applyBorder="1" applyAlignment="1" applyProtection="1">
      <alignment horizontal="right"/>
      <protection locked="0"/>
    </xf>
    <xf numFmtId="167" fontId="37" fillId="12" borderId="92" xfId="13" applyNumberFormat="1" applyFont="1" applyFill="1" applyBorder="1" applyAlignment="1" applyProtection="1">
      <alignment horizontal="right"/>
      <protection locked="0"/>
    </xf>
    <xf numFmtId="167" fontId="37" fillId="16" borderId="90" xfId="13" applyNumberFormat="1" applyFont="1" applyFill="1" applyBorder="1" applyAlignment="1">
      <alignment horizontal="right"/>
    </xf>
    <xf numFmtId="164" fontId="37" fillId="16" borderId="110" xfId="13" applyNumberFormat="1" applyFont="1" applyFill="1" applyBorder="1" applyAlignment="1">
      <alignment horizontal="right"/>
    </xf>
    <xf numFmtId="3" fontId="37" fillId="0" borderId="111" xfId="13" applyNumberFormat="1" applyFont="1" applyBorder="1" applyAlignment="1">
      <alignment horizontal="right"/>
    </xf>
    <xf numFmtId="3" fontId="37" fillId="12" borderId="112" xfId="13" applyNumberFormat="1" applyFont="1" applyFill="1" applyBorder="1" applyAlignment="1">
      <alignment horizontal="right"/>
    </xf>
    <xf numFmtId="3" fontId="37" fillId="12" borderId="113" xfId="13" applyNumberFormat="1" applyFont="1" applyFill="1" applyBorder="1" applyAlignment="1">
      <alignment horizontal="right"/>
    </xf>
    <xf numFmtId="3" fontId="37" fillId="0" borderId="104" xfId="13" applyNumberFormat="1" applyFont="1" applyBorder="1" applyAlignment="1">
      <alignment horizontal="right"/>
    </xf>
    <xf numFmtId="167" fontId="37" fillId="12" borderId="102" xfId="13" applyNumberFormat="1" applyFont="1" applyFill="1" applyBorder="1" applyAlignment="1">
      <alignment horizontal="right"/>
    </xf>
    <xf numFmtId="3" fontId="37" fillId="0" borderId="114" xfId="13" applyNumberFormat="1" applyFont="1" applyBorder="1" applyAlignment="1">
      <alignment horizontal="right"/>
    </xf>
    <xf numFmtId="3" fontId="37" fillId="12" borderId="115" xfId="13" applyNumberFormat="1" applyFont="1" applyFill="1" applyBorder="1" applyAlignment="1">
      <alignment horizontal="right"/>
    </xf>
    <xf numFmtId="3" fontId="37" fillId="12" borderId="116" xfId="13" applyNumberFormat="1" applyFont="1" applyFill="1" applyBorder="1" applyAlignment="1">
      <alignment horizontal="right"/>
    </xf>
    <xf numFmtId="167" fontId="37" fillId="18" borderId="88" xfId="13" applyNumberFormat="1" applyFont="1" applyFill="1" applyBorder="1" applyAlignment="1" applyProtection="1">
      <alignment horizontal="right"/>
      <protection locked="0"/>
    </xf>
    <xf numFmtId="167" fontId="37" fillId="0" borderId="88" xfId="13" applyNumberFormat="1" applyFont="1" applyFill="1" applyBorder="1" applyAlignment="1" applyProtection="1">
      <alignment horizontal="right"/>
      <protection locked="0"/>
    </xf>
    <xf numFmtId="3" fontId="37" fillId="12" borderId="109" xfId="13" applyNumberFormat="1" applyFont="1" applyFill="1" applyBorder="1" applyAlignment="1">
      <alignment horizontal="right"/>
    </xf>
    <xf numFmtId="3" fontId="37" fillId="12" borderId="117" xfId="13" applyNumberFormat="1" applyFont="1" applyFill="1" applyBorder="1" applyAlignment="1">
      <alignment horizontal="right"/>
    </xf>
    <xf numFmtId="167" fontId="36" fillId="12" borderId="108" xfId="13" applyNumberFormat="1" applyFont="1" applyFill="1" applyBorder="1" applyAlignment="1">
      <alignment horizontal="center"/>
    </xf>
    <xf numFmtId="167" fontId="37" fillId="20" borderId="41" xfId="13" applyNumberFormat="1" applyFont="1" applyFill="1" applyBorder="1" applyAlignment="1">
      <alignment horizontal="right"/>
    </xf>
    <xf numFmtId="167" fontId="37" fillId="18" borderId="93" xfId="13" applyNumberFormat="1" applyFont="1" applyFill="1" applyBorder="1" applyAlignment="1" applyProtection="1">
      <alignment horizontal="right"/>
      <protection locked="0"/>
    </xf>
    <xf numFmtId="167" fontId="37" fillId="0" borderId="93" xfId="13" applyNumberFormat="1" applyFont="1" applyFill="1" applyBorder="1" applyAlignment="1" applyProtection="1">
      <alignment horizontal="right"/>
      <protection locked="0"/>
    </xf>
    <xf numFmtId="167" fontId="37" fillId="12" borderId="86" xfId="13" applyNumberFormat="1" applyFont="1" applyFill="1" applyBorder="1" applyAlignment="1" applyProtection="1">
      <alignment horizontal="right"/>
      <protection locked="0"/>
    </xf>
    <xf numFmtId="167" fontId="37" fillId="16" borderId="104" xfId="13" applyNumberFormat="1" applyFont="1" applyFill="1" applyBorder="1" applyAlignment="1">
      <alignment horizontal="right"/>
    </xf>
    <xf numFmtId="167" fontId="37" fillId="16" borderId="90" xfId="13" applyNumberFormat="1" applyFont="1" applyFill="1" applyBorder="1" applyAlignment="1" applyProtection="1">
      <alignment horizontal="right"/>
    </xf>
    <xf numFmtId="3" fontId="37" fillId="16" borderId="104" xfId="13" applyNumberFormat="1" applyFont="1" applyFill="1" applyBorder="1" applyAlignment="1">
      <alignment horizontal="right"/>
    </xf>
    <xf numFmtId="3" fontId="37" fillId="16" borderId="103" xfId="13" applyNumberFormat="1" applyFont="1" applyFill="1" applyBorder="1" applyAlignment="1">
      <alignment horizontal="right"/>
    </xf>
    <xf numFmtId="3" fontId="37" fillId="16" borderId="105" xfId="13" applyNumberFormat="1" applyFont="1" applyFill="1" applyBorder="1" applyAlignment="1">
      <alignment horizontal="right"/>
    </xf>
    <xf numFmtId="167" fontId="37" fillId="16" borderId="91" xfId="13" applyNumberFormat="1" applyFont="1" applyFill="1" applyBorder="1" applyAlignment="1">
      <alignment horizontal="right"/>
    </xf>
    <xf numFmtId="167" fontId="37" fillId="16" borderId="92" xfId="13" applyNumberFormat="1" applyFont="1" applyFill="1" applyBorder="1" applyAlignment="1">
      <alignment horizontal="right"/>
    </xf>
    <xf numFmtId="167" fontId="37" fillId="12" borderId="58" xfId="13" applyNumberFormat="1" applyFont="1" applyFill="1" applyBorder="1" applyAlignment="1">
      <alignment horizontal="center"/>
    </xf>
    <xf numFmtId="167" fontId="37" fillId="16" borderId="41" xfId="13" applyNumberFormat="1" applyFont="1" applyFill="1" applyBorder="1" applyAlignment="1">
      <alignment horizontal="right"/>
    </xf>
    <xf numFmtId="167" fontId="37" fillId="12" borderId="88" xfId="13" applyNumberFormat="1" applyFont="1" applyFill="1" applyBorder="1" applyAlignment="1" applyProtection="1">
      <alignment horizontal="right"/>
      <protection locked="0"/>
    </xf>
    <xf numFmtId="167" fontId="37" fillId="12" borderId="0" xfId="13" applyNumberFormat="1" applyFont="1" applyFill="1" applyBorder="1" applyAlignment="1">
      <alignment horizontal="right"/>
    </xf>
    <xf numFmtId="167" fontId="37" fillId="16" borderId="81" xfId="13" applyNumberFormat="1" applyFont="1" applyFill="1" applyBorder="1" applyAlignment="1" applyProtection="1">
      <alignment horizontal="right"/>
      <protection locked="0"/>
    </xf>
    <xf numFmtId="3" fontId="36" fillId="16" borderId="41" xfId="13" applyNumberFormat="1" applyFont="1" applyFill="1" applyBorder="1" applyAlignment="1">
      <alignment horizontal="right"/>
    </xf>
    <xf numFmtId="166" fontId="41" fillId="16" borderId="93" xfId="13" applyFont="1" applyFill="1" applyBorder="1" applyAlignment="1">
      <alignment horizontal="left" indent="1" shrinkToFit="1"/>
    </xf>
    <xf numFmtId="167" fontId="37" fillId="16" borderId="118" xfId="13" applyNumberFormat="1" applyFont="1" applyFill="1" applyBorder="1" applyAlignment="1">
      <alignment horizontal="right"/>
    </xf>
    <xf numFmtId="166" fontId="41" fillId="16" borderId="88" xfId="13" applyFont="1" applyFill="1" applyBorder="1" applyAlignment="1">
      <alignment horizontal="left" indent="1" shrinkToFit="1"/>
    </xf>
    <xf numFmtId="167" fontId="37" fillId="16" borderId="53" xfId="13" applyNumberFormat="1" applyFont="1" applyFill="1" applyBorder="1" applyAlignment="1">
      <alignment horizontal="center"/>
    </xf>
    <xf numFmtId="167" fontId="37" fillId="16" borderId="119" xfId="13" applyNumberFormat="1" applyFont="1" applyFill="1" applyBorder="1" applyAlignment="1">
      <alignment horizontal="right"/>
    </xf>
    <xf numFmtId="167" fontId="37" fillId="16" borderId="120" xfId="13" applyNumberFormat="1" applyFont="1" applyFill="1" applyBorder="1" applyAlignment="1">
      <alignment horizontal="right"/>
    </xf>
    <xf numFmtId="167" fontId="37" fillId="16" borderId="101" xfId="13" applyNumberFormat="1" applyFont="1" applyFill="1" applyBorder="1" applyAlignment="1">
      <alignment horizontal="right"/>
    </xf>
    <xf numFmtId="167" fontId="37" fillId="16" borderId="121" xfId="13" applyNumberFormat="1" applyFont="1" applyFill="1" applyBorder="1" applyAlignment="1">
      <alignment horizontal="right"/>
    </xf>
    <xf numFmtId="167" fontId="37" fillId="16" borderId="122" xfId="13" applyNumberFormat="1" applyFont="1" applyFill="1" applyBorder="1" applyAlignment="1">
      <alignment horizontal="right"/>
    </xf>
    <xf numFmtId="164" fontId="37" fillId="16" borderId="123" xfId="13" applyNumberFormat="1" applyFont="1" applyFill="1" applyBorder="1" applyAlignment="1">
      <alignment horizontal="right"/>
    </xf>
    <xf numFmtId="3" fontId="37" fillId="16" borderId="114" xfId="13" applyNumberFormat="1" applyFont="1" applyFill="1" applyBorder="1" applyAlignment="1">
      <alignment horizontal="right"/>
    </xf>
    <xf numFmtId="3" fontId="37" fillId="16" borderId="115" xfId="13" applyNumberFormat="1" applyFont="1" applyFill="1" applyBorder="1" applyAlignment="1">
      <alignment horizontal="right"/>
    </xf>
    <xf numFmtId="3" fontId="37" fillId="16" borderId="116" xfId="13" applyNumberFormat="1" applyFont="1" applyFill="1" applyBorder="1" applyAlignment="1">
      <alignment horizontal="right"/>
    </xf>
    <xf numFmtId="166" fontId="39" fillId="0" borderId="0" xfId="13" applyFont="1" applyFill="1" applyBorder="1" applyAlignment="1">
      <alignment horizontal="left" indent="1"/>
    </xf>
    <xf numFmtId="166" fontId="36" fillId="0" borderId="0" xfId="13" applyFont="1" applyAlignment="1">
      <alignment horizontal="center"/>
    </xf>
    <xf numFmtId="167" fontId="36" fillId="0" borderId="0" xfId="13" applyNumberFormat="1" applyFont="1"/>
    <xf numFmtId="166" fontId="38" fillId="0" borderId="0" xfId="13" applyFont="1" applyFill="1" applyBorder="1" applyAlignment="1">
      <alignment horizontal="left" indent="1"/>
    </xf>
    <xf numFmtId="166" fontId="38" fillId="0" borderId="0" xfId="13" applyFont="1" applyAlignment="1">
      <alignment horizontal="left" indent="1"/>
    </xf>
    <xf numFmtId="166" fontId="37" fillId="0" borderId="0" xfId="13" applyFont="1" applyAlignment="1">
      <alignment horizontal="center"/>
    </xf>
    <xf numFmtId="167" fontId="37" fillId="0" borderId="0" xfId="13" applyNumberFormat="1" applyFont="1"/>
    <xf numFmtId="166" fontId="75" fillId="0" borderId="0" xfId="13" applyFont="1" applyAlignment="1">
      <alignment horizontal="left" indent="1"/>
    </xf>
    <xf numFmtId="0" fontId="76" fillId="0" borderId="0" xfId="8" applyFont="1"/>
    <xf numFmtId="166" fontId="75" fillId="0" borderId="0" xfId="13" applyFont="1"/>
    <xf numFmtId="166" fontId="36" fillId="0" borderId="0" xfId="13" applyFont="1" applyAlignment="1">
      <alignment horizontal="left" indent="1"/>
    </xf>
    <xf numFmtId="0" fontId="48" fillId="10" borderId="9" xfId="5" applyFont="1" applyFill="1" applyBorder="1" applyAlignment="1">
      <alignment horizontal="left" vertical="center" indent="1" shrinkToFit="1"/>
    </xf>
    <xf numFmtId="0" fontId="40" fillId="0" borderId="9" xfId="6" applyFont="1" applyBorder="1" applyAlignment="1">
      <alignment horizontal="left" vertical="center" indent="1" shrinkToFit="1"/>
    </xf>
    <xf numFmtId="0" fontId="56" fillId="0" borderId="9" xfId="6" applyFont="1" applyBorder="1" applyAlignment="1">
      <alignment horizontal="left" vertical="center" indent="1"/>
    </xf>
    <xf numFmtId="0" fontId="37" fillId="12" borderId="19" xfId="5" applyFont="1" applyFill="1" applyBorder="1" applyAlignment="1">
      <alignment horizontal="center" vertical="center"/>
    </xf>
    <xf numFmtId="3" fontId="37" fillId="12" borderId="52" xfId="5" applyNumberFormat="1" applyFont="1" applyFill="1" applyBorder="1" applyAlignment="1">
      <alignment horizontal="center" vertical="center"/>
    </xf>
    <xf numFmtId="0" fontId="37" fillId="12" borderId="53" xfId="6" applyFont="1" applyFill="1" applyBorder="1" applyAlignment="1">
      <alignment horizontal="left" vertical="center" indent="1"/>
    </xf>
    <xf numFmtId="0" fontId="37" fillId="12" borderId="53" xfId="6" applyFont="1" applyFill="1" applyBorder="1" applyAlignment="1">
      <alignment horizontal="center" vertical="center"/>
    </xf>
    <xf numFmtId="3" fontId="37" fillId="12" borderId="0" xfId="5" applyNumberFormat="1" applyFont="1" applyFill="1" applyBorder="1" applyAlignment="1">
      <alignment horizontal="center" vertical="center"/>
    </xf>
    <xf numFmtId="0" fontId="41" fillId="12" borderId="59" xfId="5" applyFont="1" applyFill="1" applyBorder="1" applyAlignment="1">
      <alignment horizontal="left" vertical="center" indent="1"/>
    </xf>
    <xf numFmtId="165" fontId="36" fillId="12" borderId="59" xfId="5" applyNumberFormat="1" applyFont="1" applyFill="1" applyBorder="1" applyAlignment="1">
      <alignment horizontal="center" vertical="center"/>
    </xf>
    <xf numFmtId="4" fontId="37" fillId="12" borderId="73" xfId="5" applyNumberFormat="1" applyFont="1" applyFill="1" applyBorder="1" applyAlignment="1">
      <alignment horizontal="right" vertical="center"/>
    </xf>
    <xf numFmtId="4" fontId="37" fillId="12" borderId="57" xfId="5" applyNumberFormat="1" applyFont="1" applyFill="1" applyBorder="1" applyAlignment="1">
      <alignment vertical="center"/>
    </xf>
    <xf numFmtId="4" fontId="37" fillId="12" borderId="56" xfId="5" applyNumberFormat="1" applyFont="1" applyFill="1" applyBorder="1" applyAlignment="1" applyProtection="1">
      <alignment horizontal="right" vertical="center"/>
      <protection locked="0"/>
    </xf>
    <xf numFmtId="4" fontId="37" fillId="12" borderId="55" xfId="5" applyNumberFormat="1" applyFont="1" applyFill="1" applyBorder="1" applyAlignment="1" applyProtection="1">
      <alignment horizontal="right" vertical="center"/>
      <protection locked="0"/>
    </xf>
    <xf numFmtId="4" fontId="37" fillId="12" borderId="69" xfId="5" applyNumberFormat="1" applyFont="1" applyFill="1" applyBorder="1" applyAlignment="1" applyProtection="1">
      <alignment horizontal="right" vertical="center"/>
      <protection locked="0"/>
    </xf>
    <xf numFmtId="165" fontId="37" fillId="12" borderId="72" xfId="5" applyNumberFormat="1" applyFont="1" applyFill="1" applyBorder="1" applyAlignment="1">
      <alignment horizontal="right" vertical="center"/>
    </xf>
    <xf numFmtId="3" fontId="37" fillId="12" borderId="72" xfId="5" applyNumberFormat="1" applyFont="1" applyFill="1" applyBorder="1" applyAlignment="1">
      <alignment horizontal="right" vertical="center"/>
    </xf>
    <xf numFmtId="0" fontId="41" fillId="12" borderId="63" xfId="5" applyFont="1" applyFill="1" applyBorder="1" applyAlignment="1">
      <alignment horizontal="left" vertical="center" indent="1"/>
    </xf>
    <xf numFmtId="165" fontId="36" fillId="12" borderId="63" xfId="5" applyNumberFormat="1" applyFont="1" applyFill="1" applyBorder="1" applyAlignment="1">
      <alignment horizontal="center" vertical="center"/>
    </xf>
    <xf numFmtId="4" fontId="37" fillId="12" borderId="62" xfId="5" applyNumberFormat="1" applyFont="1" applyFill="1" applyBorder="1" applyAlignment="1">
      <alignment horizontal="right" vertical="center"/>
    </xf>
    <xf numFmtId="3" fontId="37" fillId="12" borderId="70" xfId="5" applyNumberFormat="1" applyFont="1" applyFill="1" applyBorder="1" applyAlignment="1">
      <alignment horizontal="right"/>
    </xf>
    <xf numFmtId="4" fontId="37" fillId="12" borderId="70" xfId="5" applyNumberFormat="1" applyFont="1" applyFill="1" applyBorder="1" applyAlignment="1">
      <alignment horizontal="right" vertical="center"/>
    </xf>
    <xf numFmtId="4" fontId="37" fillId="12" borderId="64" xfId="5" applyNumberFormat="1" applyFont="1" applyFill="1" applyBorder="1" applyAlignment="1" applyProtection="1">
      <alignment horizontal="right" vertical="center"/>
      <protection locked="0"/>
    </xf>
    <xf numFmtId="4" fontId="37" fillId="12" borderId="63" xfId="5" applyNumberFormat="1" applyFont="1" applyFill="1" applyBorder="1" applyAlignment="1" applyProtection="1">
      <alignment horizontal="right" vertical="center"/>
      <protection locked="0"/>
    </xf>
    <xf numFmtId="4" fontId="37" fillId="12" borderId="61" xfId="5" applyNumberFormat="1" applyFont="1" applyFill="1" applyBorder="1" applyAlignment="1" applyProtection="1">
      <alignment horizontal="right" vertical="center"/>
      <protection locked="0"/>
    </xf>
    <xf numFmtId="165" fontId="37" fillId="12" borderId="62" xfId="5" applyNumberFormat="1" applyFont="1" applyFill="1" applyBorder="1" applyAlignment="1">
      <alignment horizontal="right" vertical="center"/>
    </xf>
    <xf numFmtId="3" fontId="37" fillId="12" borderId="62" xfId="5" applyNumberFormat="1" applyFont="1" applyFill="1" applyBorder="1" applyAlignment="1">
      <alignment horizontal="right" vertical="center"/>
    </xf>
    <xf numFmtId="0" fontId="41" fillId="12" borderId="67" xfId="5" applyFont="1" applyFill="1" applyBorder="1" applyAlignment="1">
      <alignment horizontal="left" vertical="center" indent="1"/>
    </xf>
    <xf numFmtId="3" fontId="36" fillId="12" borderId="55" xfId="5" applyNumberFormat="1" applyFont="1" applyFill="1" applyBorder="1" applyAlignment="1">
      <alignment horizontal="center" vertical="center"/>
    </xf>
    <xf numFmtId="3" fontId="36" fillId="12" borderId="48" xfId="5" applyNumberFormat="1" applyFont="1" applyFill="1" applyBorder="1" applyAlignment="1">
      <alignment horizontal="right" vertical="center"/>
    </xf>
    <xf numFmtId="3" fontId="36" fillId="12" borderId="40" xfId="5" applyNumberFormat="1" applyFont="1" applyFill="1" applyBorder="1" applyAlignment="1">
      <alignment horizontal="right" vertical="center"/>
    </xf>
    <xf numFmtId="3" fontId="36" fillId="12" borderId="55" xfId="5" applyNumberFormat="1" applyFont="1" applyFill="1" applyBorder="1" applyAlignment="1" applyProtection="1">
      <alignment horizontal="right" vertical="center"/>
      <protection locked="0"/>
    </xf>
    <xf numFmtId="3" fontId="36" fillId="12" borderId="71" xfId="5" applyNumberFormat="1" applyFont="1" applyFill="1" applyBorder="1" applyAlignment="1" applyProtection="1">
      <alignment horizontal="right" vertical="center"/>
      <protection locked="0"/>
    </xf>
    <xf numFmtId="3" fontId="37" fillId="12" borderId="48" xfId="5" applyNumberFormat="1" applyFont="1" applyFill="1" applyBorder="1" applyAlignment="1">
      <alignment horizontal="right" vertical="center"/>
    </xf>
    <xf numFmtId="0" fontId="41" fillId="12" borderId="65" xfId="5" applyFont="1" applyFill="1" applyBorder="1" applyAlignment="1">
      <alignment horizontal="left" vertical="center" indent="1"/>
    </xf>
    <xf numFmtId="3" fontId="36" fillId="12" borderId="65" xfId="5" applyNumberFormat="1" applyFont="1" applyFill="1" applyBorder="1" applyAlignment="1">
      <alignment horizontal="center" vertical="center"/>
    </xf>
    <xf numFmtId="3" fontId="36" fillId="12" borderId="66" xfId="5" applyNumberFormat="1" applyFont="1" applyFill="1" applyBorder="1" applyAlignment="1">
      <alignment horizontal="right" vertical="center"/>
    </xf>
    <xf numFmtId="3" fontId="36" fillId="12" borderId="65" xfId="5" applyNumberFormat="1" applyFont="1" applyFill="1" applyBorder="1" applyAlignment="1" applyProtection="1">
      <alignment horizontal="right" vertical="center"/>
      <protection locked="0"/>
    </xf>
    <xf numFmtId="3" fontId="36" fillId="12" borderId="7" xfId="5" applyNumberFormat="1" applyFont="1" applyFill="1" applyBorder="1" applyAlignment="1" applyProtection="1">
      <alignment horizontal="right" vertical="center"/>
      <protection locked="0"/>
    </xf>
    <xf numFmtId="0" fontId="41" fillId="12" borderId="58" xfId="5" applyFont="1" applyFill="1" applyBorder="1" applyAlignment="1">
      <alignment horizontal="left" vertical="center" indent="1"/>
    </xf>
    <xf numFmtId="3" fontId="36" fillId="12" borderId="53" xfId="5" applyNumberFormat="1" applyFont="1" applyFill="1" applyBorder="1" applyAlignment="1">
      <alignment horizontal="center" vertical="center"/>
    </xf>
    <xf numFmtId="3" fontId="36" fillId="12" borderId="72" xfId="5" applyNumberFormat="1" applyFont="1" applyFill="1" applyBorder="1" applyAlignment="1">
      <alignment horizontal="right" vertical="center"/>
    </xf>
    <xf numFmtId="3" fontId="36" fillId="12" borderId="64" xfId="5" applyNumberFormat="1" applyFont="1" applyFill="1" applyBorder="1" applyAlignment="1">
      <alignment horizontal="right"/>
    </xf>
    <xf numFmtId="3" fontId="36" fillId="12" borderId="64" xfId="5" applyNumberFormat="1" applyFont="1" applyFill="1" applyBorder="1" applyAlignment="1">
      <alignment horizontal="right" vertical="center"/>
    </xf>
    <xf numFmtId="3" fontId="36" fillId="12" borderId="76" xfId="5" applyNumberFormat="1" applyFont="1" applyFill="1" applyBorder="1" applyAlignment="1" applyProtection="1">
      <alignment horizontal="right" vertical="center"/>
      <protection locked="0"/>
    </xf>
    <xf numFmtId="0" fontId="41" fillId="12" borderId="49" xfId="5" applyFont="1" applyFill="1" applyBorder="1" applyAlignment="1">
      <alignment horizontal="left" vertical="center" indent="1"/>
    </xf>
    <xf numFmtId="3" fontId="37" fillId="12" borderId="51" xfId="5" applyNumberFormat="1" applyFont="1" applyFill="1" applyBorder="1" applyAlignment="1">
      <alignment horizontal="center" vertical="center"/>
    </xf>
    <xf numFmtId="3" fontId="37" fillId="12" borderId="49" xfId="5" applyNumberFormat="1" applyFont="1" applyFill="1" applyBorder="1" applyAlignment="1">
      <alignment horizontal="right" vertical="center"/>
    </xf>
    <xf numFmtId="3" fontId="37" fillId="12" borderId="52" xfId="5" applyNumberFormat="1" applyFont="1" applyFill="1" applyBorder="1" applyAlignment="1">
      <alignment horizontal="right" vertical="center"/>
    </xf>
    <xf numFmtId="3" fontId="37" fillId="12" borderId="51" xfId="5" applyNumberFormat="1" applyFont="1" applyFill="1" applyBorder="1" applyAlignment="1">
      <alignment horizontal="right" vertical="center"/>
    </xf>
    <xf numFmtId="3" fontId="37" fillId="12" borderId="50" xfId="5" applyNumberFormat="1" applyFont="1" applyFill="1" applyBorder="1" applyAlignment="1">
      <alignment horizontal="right" vertical="center"/>
    </xf>
    <xf numFmtId="3" fontId="36" fillId="12" borderId="59" xfId="5" applyNumberFormat="1" applyFont="1" applyFill="1" applyBorder="1" applyAlignment="1">
      <alignment horizontal="center" vertical="center"/>
    </xf>
    <xf numFmtId="3" fontId="36" fillId="12" borderId="41" xfId="5" applyNumberFormat="1" applyFont="1" applyFill="1" applyBorder="1" applyAlignment="1">
      <alignment horizontal="right" vertical="center"/>
    </xf>
    <xf numFmtId="3" fontId="36" fillId="12" borderId="63" xfId="5" applyNumberFormat="1" applyFont="1" applyFill="1" applyBorder="1" applyAlignment="1">
      <alignment horizontal="center" vertical="center"/>
    </xf>
    <xf numFmtId="3" fontId="36" fillId="12" borderId="61" xfId="5" applyNumberFormat="1" applyFont="1" applyFill="1" applyBorder="1" applyAlignment="1">
      <alignment horizontal="right" vertical="center"/>
    </xf>
    <xf numFmtId="3" fontId="36" fillId="12" borderId="63" xfId="5" applyNumberFormat="1" applyFont="1" applyFill="1" applyBorder="1" applyAlignment="1" applyProtection="1">
      <alignment horizontal="right" vertical="center"/>
      <protection locked="0"/>
    </xf>
    <xf numFmtId="3" fontId="37" fillId="12" borderId="61" xfId="5" applyNumberFormat="1" applyFont="1" applyFill="1" applyBorder="1" applyAlignment="1">
      <alignment horizontal="right" vertical="center"/>
    </xf>
    <xf numFmtId="0" fontId="41" fillId="12" borderId="55" xfId="5" applyFont="1" applyFill="1" applyBorder="1" applyAlignment="1">
      <alignment horizontal="left" vertical="center" indent="1"/>
    </xf>
    <xf numFmtId="3" fontId="37" fillId="12" borderId="55" xfId="5" applyNumberFormat="1" applyFont="1" applyFill="1" applyBorder="1" applyAlignment="1">
      <alignment horizontal="right" vertical="center"/>
    </xf>
    <xf numFmtId="3" fontId="37" fillId="12" borderId="56" xfId="5" applyNumberFormat="1" applyFont="1" applyFill="1" applyBorder="1" applyAlignment="1" applyProtection="1">
      <alignment horizontal="right"/>
      <protection locked="0"/>
    </xf>
    <xf numFmtId="3" fontId="37" fillId="0" borderId="56" xfId="5" applyNumberFormat="1" applyFont="1" applyFill="1" applyBorder="1" applyAlignment="1" applyProtection="1">
      <alignment horizontal="right" vertical="center"/>
      <protection locked="0"/>
    </xf>
    <xf numFmtId="3" fontId="37" fillId="12" borderId="56" xfId="5" applyNumberFormat="1" applyFont="1" applyFill="1" applyBorder="1" applyAlignment="1" applyProtection="1">
      <alignment horizontal="right" vertical="center"/>
      <protection locked="0"/>
    </xf>
    <xf numFmtId="3" fontId="37" fillId="12" borderId="55" xfId="5" applyNumberFormat="1" applyFont="1" applyFill="1" applyBorder="1" applyAlignment="1" applyProtection="1">
      <alignment horizontal="right" vertical="center"/>
      <protection locked="0"/>
    </xf>
    <xf numFmtId="164" fontId="37" fillId="12" borderId="55" xfId="5" applyNumberFormat="1" applyFont="1" applyFill="1" applyBorder="1" applyAlignment="1">
      <alignment horizontal="right" vertical="center"/>
    </xf>
    <xf numFmtId="3" fontId="37" fillId="12" borderId="69" xfId="5" applyNumberFormat="1" applyFont="1" applyFill="1" applyBorder="1" applyAlignment="1">
      <alignment horizontal="right" vertical="center"/>
    </xf>
    <xf numFmtId="3" fontId="37" fillId="12" borderId="65" xfId="5" applyNumberFormat="1" applyFont="1" applyFill="1" applyBorder="1" applyAlignment="1">
      <alignment horizontal="right" vertical="center"/>
    </xf>
    <xf numFmtId="3" fontId="37" fillId="12" borderId="66" xfId="5" applyNumberFormat="1" applyFont="1" applyFill="1" applyBorder="1" applyAlignment="1" applyProtection="1">
      <alignment horizontal="right"/>
      <protection locked="0"/>
    </xf>
    <xf numFmtId="3" fontId="37" fillId="0" borderId="66" xfId="5" applyNumberFormat="1" applyFont="1" applyFill="1" applyBorder="1" applyAlignment="1" applyProtection="1">
      <alignment horizontal="right" vertical="center"/>
      <protection locked="0"/>
    </xf>
    <xf numFmtId="3" fontId="37" fillId="12" borderId="66" xfId="5" applyNumberFormat="1" applyFont="1" applyFill="1" applyBorder="1" applyAlignment="1" applyProtection="1">
      <alignment horizontal="right" vertical="center"/>
      <protection locked="0"/>
    </xf>
    <xf numFmtId="3" fontId="37" fillId="12" borderId="67" xfId="5" applyNumberFormat="1" applyFont="1" applyFill="1" applyBorder="1" applyAlignment="1" applyProtection="1">
      <alignment horizontal="right" vertical="center"/>
      <protection locked="0"/>
    </xf>
    <xf numFmtId="164" fontId="37" fillId="12" borderId="65" xfId="5" applyNumberFormat="1" applyFont="1" applyFill="1" applyBorder="1" applyAlignment="1">
      <alignment horizontal="right" vertical="center"/>
    </xf>
    <xf numFmtId="3" fontId="37" fillId="12" borderId="63" xfId="5" applyNumberFormat="1" applyFont="1" applyFill="1" applyBorder="1" applyAlignment="1">
      <alignment horizontal="right" vertical="center"/>
    </xf>
    <xf numFmtId="3" fontId="37" fillId="12" borderId="70" xfId="5" applyNumberFormat="1" applyFont="1" applyFill="1" applyBorder="1" applyAlignment="1" applyProtection="1">
      <alignment horizontal="right"/>
      <protection locked="0"/>
    </xf>
    <xf numFmtId="3" fontId="37" fillId="0" borderId="70" xfId="5" applyNumberFormat="1" applyFont="1" applyFill="1" applyBorder="1" applyAlignment="1" applyProtection="1">
      <alignment horizontal="right" vertical="center"/>
      <protection locked="0"/>
    </xf>
    <xf numFmtId="3" fontId="37" fillId="12" borderId="54" xfId="5" applyNumberFormat="1" applyFont="1" applyFill="1" applyBorder="1" applyAlignment="1" applyProtection="1">
      <alignment horizontal="right" vertical="center"/>
      <protection locked="0"/>
    </xf>
    <xf numFmtId="3" fontId="37" fillId="12" borderId="53" xfId="5" applyNumberFormat="1" applyFont="1" applyFill="1" applyBorder="1" applyAlignment="1" applyProtection="1">
      <alignment horizontal="right" vertical="center"/>
      <protection locked="0"/>
    </xf>
    <xf numFmtId="164" fontId="37" fillId="12" borderId="63" xfId="5" applyNumberFormat="1" applyFont="1" applyFill="1" applyBorder="1" applyAlignment="1">
      <alignment horizontal="right" vertical="center"/>
    </xf>
    <xf numFmtId="3" fontId="36" fillId="12" borderId="67" xfId="5" applyNumberFormat="1" applyFont="1" applyFill="1" applyBorder="1" applyAlignment="1">
      <alignment horizontal="center" vertical="center"/>
    </xf>
    <xf numFmtId="3" fontId="36" fillId="12" borderId="67" xfId="5" applyNumberFormat="1" applyFont="1" applyFill="1" applyBorder="1" applyAlignment="1">
      <alignment horizontal="right" vertical="center"/>
    </xf>
    <xf numFmtId="3" fontId="36" fillId="12" borderId="40" xfId="5" applyNumberFormat="1" applyFont="1" applyFill="1" applyBorder="1" applyAlignment="1" applyProtection="1">
      <alignment horizontal="right"/>
      <protection locked="0"/>
    </xf>
    <xf numFmtId="3" fontId="36" fillId="0" borderId="40" xfId="5" applyNumberFormat="1" applyFont="1" applyFill="1" applyBorder="1" applyAlignment="1" applyProtection="1">
      <alignment horizontal="right" vertical="center"/>
      <protection locked="0"/>
    </xf>
    <xf numFmtId="3" fontId="36" fillId="12" borderId="40" xfId="5" applyNumberFormat="1" applyFont="1" applyFill="1" applyBorder="1" applyAlignment="1" applyProtection="1">
      <alignment horizontal="right" vertical="center"/>
      <protection locked="0"/>
    </xf>
    <xf numFmtId="3" fontId="36" fillId="12" borderId="67" xfId="5" applyNumberFormat="1" applyFont="1" applyFill="1" applyBorder="1" applyAlignment="1" applyProtection="1">
      <alignment horizontal="right" vertical="center"/>
      <protection locked="0"/>
    </xf>
    <xf numFmtId="3" fontId="37" fillId="12" borderId="67" xfId="5" applyNumberFormat="1" applyFont="1" applyFill="1" applyBorder="1" applyAlignment="1">
      <alignment horizontal="right" vertical="center"/>
    </xf>
    <xf numFmtId="164" fontId="37" fillId="12" borderId="67" xfId="5" applyNumberFormat="1" applyFont="1" applyFill="1" applyBorder="1" applyAlignment="1">
      <alignment horizontal="right" vertical="center"/>
    </xf>
    <xf numFmtId="3" fontId="36" fillId="12" borderId="68" xfId="5" applyNumberFormat="1" applyFont="1" applyFill="1" applyBorder="1" applyAlignment="1">
      <alignment horizontal="right" vertical="center"/>
    </xf>
    <xf numFmtId="3" fontId="36" fillId="12" borderId="65" xfId="5" applyNumberFormat="1" applyFont="1" applyFill="1" applyBorder="1" applyAlignment="1">
      <alignment horizontal="right" vertical="center"/>
    </xf>
    <xf numFmtId="3" fontId="36" fillId="12" borderId="66" xfId="5" applyNumberFormat="1" applyFont="1" applyFill="1" applyBorder="1" applyAlignment="1" applyProtection="1">
      <alignment horizontal="right"/>
      <protection locked="0"/>
    </xf>
    <xf numFmtId="3" fontId="36" fillId="0" borderId="66" xfId="5" applyNumberFormat="1" applyFont="1" applyFill="1" applyBorder="1" applyAlignment="1" applyProtection="1">
      <alignment horizontal="right" vertical="center"/>
      <protection locked="0"/>
    </xf>
    <xf numFmtId="3" fontId="36" fillId="12" borderId="66" xfId="5" applyNumberFormat="1" applyFont="1" applyFill="1" applyBorder="1" applyAlignment="1" applyProtection="1">
      <alignment horizontal="right" vertical="center"/>
      <protection locked="0"/>
    </xf>
    <xf numFmtId="0" fontId="41" fillId="12" borderId="53" xfId="5" applyFont="1" applyFill="1" applyBorder="1" applyAlignment="1">
      <alignment horizontal="left" vertical="center" indent="1"/>
    </xf>
    <xf numFmtId="3" fontId="36" fillId="12" borderId="60" xfId="5" applyNumberFormat="1" applyFont="1" applyFill="1" applyBorder="1" applyAlignment="1">
      <alignment horizontal="center" vertical="center"/>
    </xf>
    <xf numFmtId="3" fontId="36" fillId="12" borderId="60" xfId="5" applyNumberFormat="1" applyFont="1" applyFill="1" applyBorder="1" applyAlignment="1">
      <alignment horizontal="right" vertical="center"/>
    </xf>
    <xf numFmtId="3" fontId="36" fillId="12" borderId="64" xfId="5" applyNumberFormat="1" applyFont="1" applyFill="1" applyBorder="1" applyAlignment="1" applyProtection="1">
      <alignment horizontal="right"/>
      <protection locked="0"/>
    </xf>
    <xf numFmtId="3" fontId="36" fillId="0" borderId="64" xfId="5" applyNumberFormat="1" applyFont="1" applyFill="1" applyBorder="1" applyAlignment="1" applyProtection="1">
      <alignment horizontal="right" vertical="center"/>
      <protection locked="0"/>
    </xf>
    <xf numFmtId="3" fontId="36" fillId="12" borderId="41" xfId="5" applyNumberFormat="1" applyFont="1" applyFill="1" applyBorder="1" applyAlignment="1" applyProtection="1">
      <alignment horizontal="right" vertical="center"/>
      <protection locked="0"/>
    </xf>
    <xf numFmtId="3" fontId="36" fillId="12" borderId="53" xfId="5" applyNumberFormat="1" applyFont="1" applyFill="1" applyBorder="1" applyAlignment="1" applyProtection="1">
      <alignment horizontal="right" vertical="center"/>
      <protection locked="0"/>
    </xf>
    <xf numFmtId="0" fontId="41" fillId="12" borderId="52" xfId="5" applyFont="1" applyFill="1" applyBorder="1" applyAlignment="1">
      <alignment horizontal="left" vertical="center" indent="1"/>
    </xf>
    <xf numFmtId="3" fontId="37" fillId="12" borderId="52" xfId="5" applyNumberFormat="1" applyFont="1" applyFill="1" applyBorder="1" applyAlignment="1" applyProtection="1">
      <alignment horizontal="right"/>
    </xf>
    <xf numFmtId="3" fontId="37" fillId="12" borderId="52" xfId="5" applyNumberFormat="1" applyFont="1" applyFill="1" applyBorder="1" applyAlignment="1" applyProtection="1">
      <alignment horizontal="right" vertical="center"/>
    </xf>
    <xf numFmtId="3" fontId="37" fillId="12" borderId="49" xfId="5" applyNumberFormat="1" applyFont="1" applyFill="1" applyBorder="1" applyAlignment="1" applyProtection="1">
      <alignment horizontal="right" vertical="center"/>
    </xf>
    <xf numFmtId="164" fontId="37" fillId="12" borderId="49" xfId="5" applyNumberFormat="1" applyFont="1" applyFill="1" applyBorder="1" applyAlignment="1">
      <alignment horizontal="right" vertical="center"/>
    </xf>
    <xf numFmtId="3" fontId="37" fillId="8" borderId="49" xfId="5" applyNumberFormat="1" applyFont="1" applyFill="1" applyBorder="1" applyAlignment="1">
      <alignment horizontal="right" vertical="center"/>
    </xf>
    <xf numFmtId="0" fontId="41" fillId="12" borderId="40" xfId="5" applyFont="1" applyFill="1" applyBorder="1" applyAlignment="1">
      <alignment horizontal="left" vertical="center" indent="1"/>
    </xf>
    <xf numFmtId="3" fontId="36" fillId="0" borderId="55" xfId="5" applyNumberFormat="1" applyFont="1" applyFill="1" applyBorder="1" applyAlignment="1" applyProtection="1">
      <alignment horizontal="right" vertical="center"/>
      <protection locked="0"/>
    </xf>
    <xf numFmtId="3" fontId="36" fillId="12" borderId="56" xfId="5" applyNumberFormat="1" applyFont="1" applyFill="1" applyBorder="1" applyAlignment="1" applyProtection="1">
      <alignment horizontal="right" vertical="center"/>
      <protection locked="0"/>
    </xf>
    <xf numFmtId="0" fontId="41" fillId="12" borderId="66" xfId="5" applyFont="1" applyFill="1" applyBorder="1" applyAlignment="1">
      <alignment horizontal="left" vertical="center" indent="1"/>
    </xf>
    <xf numFmtId="3" fontId="36" fillId="0" borderId="65" xfId="5" applyNumberFormat="1" applyFont="1" applyFill="1" applyBorder="1" applyAlignment="1" applyProtection="1">
      <alignment horizontal="right" vertical="center"/>
      <protection locked="0"/>
    </xf>
    <xf numFmtId="0" fontId="41" fillId="12" borderId="41" xfId="5" applyFont="1" applyFill="1" applyBorder="1" applyAlignment="1">
      <alignment horizontal="left" vertical="center" indent="1"/>
    </xf>
    <xf numFmtId="3" fontId="36" fillId="0" borderId="63" xfId="5" applyNumberFormat="1" applyFont="1" applyFill="1" applyBorder="1" applyAlignment="1" applyProtection="1">
      <alignment horizontal="right" vertical="center"/>
      <protection locked="0"/>
    </xf>
    <xf numFmtId="164" fontId="37" fillId="12" borderId="60" xfId="5" applyNumberFormat="1" applyFont="1" applyFill="1" applyBorder="1" applyAlignment="1">
      <alignment horizontal="right" vertical="center"/>
    </xf>
    <xf numFmtId="3" fontId="37" fillId="12" borderId="28" xfId="5" applyNumberFormat="1" applyFont="1" applyFill="1" applyBorder="1" applyAlignment="1">
      <alignment horizontal="right" vertical="center"/>
    </xf>
    <xf numFmtId="3" fontId="37" fillId="12" borderId="78" xfId="5" applyNumberFormat="1" applyFont="1" applyFill="1" applyBorder="1" applyAlignment="1">
      <alignment horizontal="right" vertical="center"/>
    </xf>
    <xf numFmtId="3" fontId="37" fillId="12" borderId="58" xfId="5" applyNumberFormat="1" applyFont="1" applyFill="1" applyBorder="1" applyAlignment="1">
      <alignment horizontal="center" vertical="center"/>
    </xf>
    <xf numFmtId="3" fontId="36" fillId="12" borderId="58" xfId="5" applyNumberFormat="1" applyFont="1" applyFill="1" applyBorder="1" applyAlignment="1">
      <alignment horizontal="right" vertical="center"/>
    </xf>
    <xf numFmtId="3" fontId="36" fillId="12" borderId="0" xfId="5" applyNumberFormat="1" applyFont="1" applyFill="1" applyBorder="1" applyAlignment="1">
      <alignment horizontal="right" vertical="center"/>
    </xf>
    <xf numFmtId="3" fontId="36" fillId="12" borderId="59" xfId="5" applyNumberFormat="1" applyFont="1" applyFill="1" applyBorder="1" applyAlignment="1" applyProtection="1">
      <alignment horizontal="right" vertical="center"/>
      <protection locked="0"/>
    </xf>
    <xf numFmtId="3" fontId="37" fillId="12" borderId="56" xfId="5" applyNumberFormat="1" applyFont="1" applyFill="1" applyBorder="1" applyAlignment="1">
      <alignment horizontal="right" vertical="center"/>
    </xf>
    <xf numFmtId="0" fontId="41" fillId="12" borderId="57" xfId="5" applyFont="1" applyFill="1" applyBorder="1" applyAlignment="1">
      <alignment horizontal="left" vertical="center" indent="1"/>
    </xf>
    <xf numFmtId="0" fontId="41" fillId="12" borderId="54" xfId="5" applyFont="1" applyFill="1" applyBorder="1" applyAlignment="1">
      <alignment horizontal="left" vertical="center" indent="1"/>
    </xf>
    <xf numFmtId="3" fontId="37" fillId="12" borderId="53" xfId="5" applyNumberFormat="1" applyFont="1" applyFill="1" applyBorder="1" applyAlignment="1">
      <alignment horizontal="center" vertical="center"/>
    </xf>
    <xf numFmtId="0" fontId="37" fillId="9" borderId="59" xfId="5" applyFont="1" applyFill="1" applyBorder="1" applyAlignment="1">
      <alignment horizontal="center" vertical="center"/>
    </xf>
    <xf numFmtId="4" fontId="37" fillId="12" borderId="55" xfId="5" applyNumberFormat="1" applyFont="1" applyFill="1" applyBorder="1" applyAlignment="1">
      <alignment horizontal="right" vertical="center"/>
    </xf>
    <xf numFmtId="4" fontId="37" fillId="12" borderId="63" xfId="5" applyNumberFormat="1" applyFont="1" applyFill="1" applyBorder="1" applyAlignment="1">
      <alignment horizontal="right" vertical="center"/>
    </xf>
    <xf numFmtId="3" fontId="37" fillId="12" borderId="69" xfId="5" applyNumberFormat="1" applyFont="1" applyFill="1" applyBorder="1" applyAlignment="1" applyProtection="1">
      <alignment horizontal="right" vertical="center"/>
      <protection locked="0"/>
    </xf>
    <xf numFmtId="3" fontId="36" fillId="12" borderId="69" xfId="5" applyNumberFormat="1" applyFont="1" applyFill="1" applyBorder="1" applyAlignment="1">
      <alignment horizontal="right" vertical="center"/>
    </xf>
    <xf numFmtId="3" fontId="36" fillId="12" borderId="55" xfId="5" applyNumberFormat="1" applyFont="1" applyFill="1" applyBorder="1" applyAlignment="1">
      <alignment horizontal="right" vertical="center"/>
    </xf>
    <xf numFmtId="3" fontId="37" fillId="12" borderId="68" xfId="5" applyNumberFormat="1" applyFont="1" applyFill="1" applyBorder="1" applyAlignment="1" applyProtection="1">
      <alignment horizontal="right" vertical="center"/>
      <protection locked="0"/>
    </xf>
    <xf numFmtId="3" fontId="37" fillId="12" borderId="70" xfId="5" applyNumberFormat="1" applyFont="1" applyFill="1" applyBorder="1" applyAlignment="1" applyProtection="1">
      <alignment horizontal="right" vertical="center"/>
      <protection locked="0"/>
    </xf>
    <xf numFmtId="3" fontId="37" fillId="12" borderId="74" xfId="5" applyNumberFormat="1" applyFont="1" applyFill="1" applyBorder="1" applyAlignment="1" applyProtection="1">
      <alignment horizontal="right" vertical="center"/>
      <protection locked="0"/>
    </xf>
    <xf numFmtId="3" fontId="36" fillId="12" borderId="62" xfId="5" applyNumberFormat="1" applyFont="1" applyFill="1" applyBorder="1" applyAlignment="1">
      <alignment horizontal="right" vertical="center"/>
    </xf>
    <xf numFmtId="3" fontId="36" fillId="12" borderId="63" xfId="5" applyNumberFormat="1" applyFont="1" applyFill="1" applyBorder="1" applyAlignment="1">
      <alignment horizontal="right" vertical="center"/>
    </xf>
    <xf numFmtId="3" fontId="36" fillId="12" borderId="69" xfId="5" applyNumberFormat="1" applyFont="1" applyFill="1" applyBorder="1" applyAlignment="1" applyProtection="1">
      <alignment horizontal="right" vertical="center"/>
      <protection locked="0"/>
    </xf>
    <xf numFmtId="3" fontId="36" fillId="12" borderId="68" xfId="5" applyNumberFormat="1" applyFont="1" applyFill="1" applyBorder="1" applyAlignment="1" applyProtection="1">
      <alignment horizontal="right" vertical="center"/>
      <protection locked="0"/>
    </xf>
    <xf numFmtId="3" fontId="36" fillId="12" borderId="64" xfId="5" applyNumberFormat="1" applyFont="1" applyFill="1" applyBorder="1" applyAlignment="1" applyProtection="1">
      <alignment horizontal="right" vertical="center"/>
      <protection locked="0"/>
    </xf>
    <xf numFmtId="3" fontId="36" fillId="12" borderId="74" xfId="5" applyNumberFormat="1" applyFont="1" applyFill="1" applyBorder="1" applyAlignment="1" applyProtection="1">
      <alignment horizontal="right" vertical="center"/>
      <protection locked="0"/>
    </xf>
    <xf numFmtId="3" fontId="37" fillId="12" borderId="50" xfId="5" applyNumberFormat="1" applyFont="1" applyFill="1" applyBorder="1" applyAlignment="1" applyProtection="1">
      <alignment horizontal="right" vertical="center"/>
    </xf>
    <xf numFmtId="0" fontId="48" fillId="10" borderId="52" xfId="5" applyFont="1" applyFill="1" applyBorder="1" applyAlignment="1">
      <alignment horizontal="left" vertical="center" indent="1"/>
    </xf>
    <xf numFmtId="0" fontId="48" fillId="10" borderId="51" xfId="5" applyFont="1" applyFill="1" applyBorder="1" applyAlignment="1">
      <alignment horizontal="left" vertical="center" indent="1"/>
    </xf>
    <xf numFmtId="0" fontId="40" fillId="0" borderId="51" xfId="6" applyFont="1" applyBorder="1" applyAlignment="1">
      <alignment horizontal="left" vertical="center" indent="1"/>
    </xf>
    <xf numFmtId="0" fontId="40" fillId="0" borderId="50" xfId="6" applyFont="1" applyBorder="1" applyAlignment="1">
      <alignment horizontal="left" vertical="center" indent="1"/>
    </xf>
    <xf numFmtId="0" fontId="38" fillId="12" borderId="59" xfId="5" applyFont="1" applyFill="1" applyBorder="1" applyAlignment="1">
      <alignment horizontal="left" vertical="center" indent="1"/>
    </xf>
    <xf numFmtId="0" fontId="40" fillId="12" borderId="59" xfId="5" applyFont="1" applyFill="1" applyBorder="1" applyAlignment="1">
      <alignment horizontal="center" vertical="center"/>
    </xf>
    <xf numFmtId="0" fontId="40" fillId="12" borderId="19" xfId="5" applyFont="1" applyFill="1" applyBorder="1" applyAlignment="1">
      <alignment shrinkToFit="1"/>
    </xf>
    <xf numFmtId="0" fontId="40" fillId="12" borderId="59" xfId="5" applyFont="1" applyFill="1" applyBorder="1" applyAlignment="1">
      <alignment horizontal="center"/>
    </xf>
    <xf numFmtId="0" fontId="40" fillId="10" borderId="73" xfId="5" applyFont="1" applyFill="1" applyBorder="1" applyAlignment="1">
      <alignment horizontal="center"/>
    </xf>
    <xf numFmtId="3" fontId="40" fillId="12" borderId="52" xfId="5" applyNumberFormat="1" applyFont="1" applyFill="1" applyBorder="1" applyAlignment="1">
      <alignment horizontal="center"/>
    </xf>
    <xf numFmtId="0" fontId="40" fillId="12" borderId="51" xfId="5" applyFont="1" applyFill="1" applyBorder="1" applyAlignment="1"/>
    <xf numFmtId="0" fontId="40" fillId="12" borderId="50" xfId="5" applyFont="1" applyFill="1" applyBorder="1" applyAlignment="1"/>
    <xf numFmtId="0" fontId="40" fillId="12" borderId="73" xfId="5" applyFont="1" applyFill="1" applyBorder="1" applyAlignment="1">
      <alignment horizontal="center"/>
    </xf>
    <xf numFmtId="0" fontId="40" fillId="0" borderId="0" xfId="5" applyFont="1"/>
    <xf numFmtId="0" fontId="40" fillId="9" borderId="59" xfId="5" applyFont="1" applyFill="1" applyBorder="1" applyAlignment="1">
      <alignment horizontal="center"/>
    </xf>
    <xf numFmtId="0" fontId="40" fillId="12" borderId="74" xfId="5" applyFont="1" applyFill="1" applyBorder="1" applyAlignment="1">
      <alignment horizontal="center"/>
    </xf>
    <xf numFmtId="0" fontId="40" fillId="12" borderId="53" xfId="5" applyFont="1" applyFill="1" applyBorder="1" applyAlignment="1">
      <alignment horizontal="center"/>
    </xf>
    <xf numFmtId="0" fontId="40" fillId="10" borderId="74" xfId="5" applyFont="1" applyFill="1" applyBorder="1" applyAlignment="1">
      <alignment horizontal="center"/>
    </xf>
    <xf numFmtId="3" fontId="40" fillId="12" borderId="28" xfId="5" applyNumberFormat="1" applyFont="1" applyFill="1" applyBorder="1" applyAlignment="1">
      <alignment horizontal="center"/>
    </xf>
    <xf numFmtId="3" fontId="40" fillId="12" borderId="59" xfId="5" applyNumberFormat="1" applyFont="1" applyFill="1" applyBorder="1" applyAlignment="1">
      <alignment horizontal="center"/>
    </xf>
    <xf numFmtId="0" fontId="40" fillId="9" borderId="58" xfId="5" applyFont="1" applyFill="1" applyBorder="1" applyAlignment="1">
      <alignment horizontal="center"/>
    </xf>
    <xf numFmtId="0" fontId="38" fillId="12" borderId="41" xfId="5" applyFont="1" applyFill="1" applyBorder="1" applyAlignment="1">
      <alignment horizontal="left" indent="1"/>
    </xf>
    <xf numFmtId="165" fontId="40" fillId="12" borderId="58" xfId="5" applyNumberFormat="1" applyFont="1" applyFill="1" applyBorder="1" applyAlignment="1">
      <alignment horizontal="center"/>
    </xf>
    <xf numFmtId="4" fontId="40" fillId="12" borderId="57" xfId="5" applyNumberFormat="1" applyFont="1" applyFill="1" applyBorder="1" applyAlignment="1">
      <alignment horizontal="right"/>
    </xf>
    <xf numFmtId="4" fontId="40" fillId="0" borderId="40" xfId="5" applyNumberFormat="1" applyFont="1" applyFill="1" applyBorder="1" applyAlignment="1">
      <alignment horizontal="right"/>
    </xf>
    <xf numFmtId="4" fontId="40" fillId="12" borderId="55" xfId="5" applyNumberFormat="1" applyFont="1" applyFill="1" applyBorder="1" applyAlignment="1" applyProtection="1">
      <alignment horizontal="right"/>
      <protection locked="0"/>
    </xf>
    <xf numFmtId="4" fontId="40" fillId="12" borderId="69" xfId="5" applyNumberFormat="1" applyFont="1" applyFill="1" applyBorder="1" applyAlignment="1" applyProtection="1">
      <alignment horizontal="right"/>
      <protection locked="0"/>
    </xf>
    <xf numFmtId="0" fontId="38" fillId="12" borderId="70" xfId="5" applyFont="1" applyFill="1" applyBorder="1" applyAlignment="1">
      <alignment horizontal="left" indent="1"/>
    </xf>
    <xf numFmtId="165" fontId="40" fillId="12" borderId="63" xfId="5" applyNumberFormat="1" applyFont="1" applyFill="1" applyBorder="1" applyAlignment="1">
      <alignment horizontal="center"/>
    </xf>
    <xf numFmtId="4" fontId="40" fillId="0" borderId="70" xfId="5" applyNumberFormat="1" applyFont="1" applyFill="1" applyBorder="1" applyAlignment="1">
      <alignment horizontal="right"/>
    </xf>
    <xf numFmtId="4" fontId="40" fillId="12" borderId="63" xfId="5" applyNumberFormat="1" applyFont="1" applyFill="1" applyBorder="1" applyAlignment="1" applyProtection="1">
      <alignment horizontal="right"/>
      <protection locked="0"/>
    </xf>
    <xf numFmtId="0" fontId="38" fillId="12" borderId="40" xfId="5" applyFont="1" applyFill="1" applyBorder="1" applyAlignment="1">
      <alignment horizontal="left" indent="1" shrinkToFit="1"/>
    </xf>
    <xf numFmtId="4" fontId="42" fillId="12" borderId="67" xfId="5" applyNumberFormat="1" applyFont="1" applyFill="1" applyBorder="1" applyAlignment="1" applyProtection="1">
      <alignment horizontal="right"/>
      <protection locked="0"/>
    </xf>
    <xf numFmtId="3" fontId="40" fillId="8" borderId="48" xfId="5" applyNumberFormat="1" applyFont="1" applyFill="1" applyBorder="1" applyAlignment="1">
      <alignment horizontal="right"/>
    </xf>
    <xf numFmtId="0" fontId="38" fillId="12" borderId="66" xfId="5" applyFont="1" applyFill="1" applyBorder="1" applyAlignment="1">
      <alignment horizontal="left" indent="1"/>
    </xf>
    <xf numFmtId="4" fontId="42" fillId="12" borderId="65" xfId="5" applyNumberFormat="1" applyFont="1" applyFill="1" applyBorder="1" applyAlignment="1" applyProtection="1">
      <alignment horizontal="right"/>
      <protection locked="0"/>
    </xf>
    <xf numFmtId="3" fontId="42" fillId="12" borderId="41" xfId="5" applyNumberFormat="1" applyFont="1" applyFill="1" applyBorder="1" applyAlignment="1">
      <alignment horizontal="right"/>
    </xf>
    <xf numFmtId="3" fontId="42" fillId="12" borderId="62" xfId="5" applyNumberFormat="1" applyFont="1" applyFill="1" applyBorder="1" applyAlignment="1" applyProtection="1">
      <alignment horizontal="right"/>
      <protection locked="0"/>
    </xf>
    <xf numFmtId="3" fontId="40" fillId="8" borderId="58" xfId="5" applyNumberFormat="1" applyFont="1" applyFill="1" applyBorder="1" applyAlignment="1">
      <alignment horizontal="right"/>
    </xf>
    <xf numFmtId="3" fontId="40" fillId="8" borderId="72" xfId="5" applyNumberFormat="1" applyFont="1" applyFill="1" applyBorder="1" applyAlignment="1">
      <alignment horizontal="right"/>
    </xf>
    <xf numFmtId="3" fontId="40" fillId="8" borderId="50" xfId="5" applyNumberFormat="1" applyFont="1" applyFill="1" applyBorder="1" applyAlignment="1">
      <alignment horizontal="right"/>
    </xf>
    <xf numFmtId="3" fontId="40" fillId="0" borderId="49" xfId="5" applyNumberFormat="1" applyFont="1" applyBorder="1" applyAlignment="1">
      <alignment horizontal="right"/>
    </xf>
    <xf numFmtId="4" fontId="42" fillId="12" borderId="63" xfId="5" applyNumberFormat="1" applyFont="1" applyFill="1" applyBorder="1" applyAlignment="1" applyProtection="1">
      <alignment horizontal="right"/>
      <protection locked="0"/>
    </xf>
    <xf numFmtId="3" fontId="40" fillId="8" borderId="60" xfId="5" applyNumberFormat="1" applyFont="1" applyFill="1" applyBorder="1" applyAlignment="1">
      <alignment horizontal="right"/>
    </xf>
    <xf numFmtId="3" fontId="40" fillId="8" borderId="61" xfId="5" applyNumberFormat="1" applyFont="1" applyFill="1" applyBorder="1" applyAlignment="1">
      <alignment horizontal="right"/>
    </xf>
    <xf numFmtId="0" fontId="38" fillId="12" borderId="40" xfId="5" applyFont="1" applyFill="1" applyBorder="1" applyAlignment="1">
      <alignment horizontal="left" indent="1"/>
    </xf>
    <xf numFmtId="164" fontId="40" fillId="8" borderId="55" xfId="5" applyNumberFormat="1" applyFont="1" applyFill="1" applyBorder="1" applyAlignment="1">
      <alignment horizontal="right"/>
    </xf>
    <xf numFmtId="0" fontId="38" fillId="12" borderId="66" xfId="5" applyFont="1" applyFill="1" applyBorder="1" applyAlignment="1">
      <alignment horizontal="left" indent="1" shrinkToFit="1"/>
    </xf>
    <xf numFmtId="3" fontId="40" fillId="12" borderId="40" xfId="5" applyNumberFormat="1" applyFont="1" applyFill="1" applyBorder="1" applyAlignment="1" applyProtection="1">
      <alignment horizontal="right"/>
      <protection locked="0"/>
    </xf>
    <xf numFmtId="164" fontId="40" fillId="8" borderId="65" xfId="5" applyNumberFormat="1" applyFont="1" applyFill="1" applyBorder="1" applyAlignment="1">
      <alignment horizontal="right"/>
    </xf>
    <xf numFmtId="0" fontId="38" fillId="12" borderId="70" xfId="5" applyFont="1" applyFill="1" applyBorder="1" applyAlignment="1">
      <alignment horizontal="left" indent="1" shrinkToFit="1"/>
    </xf>
    <xf numFmtId="3" fontId="40" fillId="12" borderId="54" xfId="5" applyNumberFormat="1" applyFont="1" applyFill="1" applyBorder="1" applyAlignment="1">
      <alignment horizontal="right"/>
    </xf>
    <xf numFmtId="164" fontId="40" fillId="8" borderId="63" xfId="5" applyNumberFormat="1" applyFont="1" applyFill="1" applyBorder="1" applyAlignment="1">
      <alignment horizontal="right"/>
    </xf>
    <xf numFmtId="3" fontId="42" fillId="12" borderId="58" xfId="5" applyNumberFormat="1" applyFont="1" applyFill="1" applyBorder="1" applyAlignment="1" applyProtection="1">
      <alignment horizontal="right"/>
      <protection locked="0"/>
    </xf>
    <xf numFmtId="3" fontId="42" fillId="12" borderId="54" xfId="5" applyNumberFormat="1" applyFont="1" applyFill="1" applyBorder="1" applyAlignment="1" applyProtection="1">
      <alignment horizontal="right"/>
      <protection locked="0"/>
    </xf>
    <xf numFmtId="164" fontId="40" fillId="8" borderId="60" xfId="5" applyNumberFormat="1" applyFont="1" applyFill="1" applyBorder="1" applyAlignment="1">
      <alignment horizontal="right"/>
    </xf>
    <xf numFmtId="164" fontId="40" fillId="8" borderId="49" xfId="5" applyNumberFormat="1" applyFont="1" applyFill="1" applyBorder="1" applyAlignment="1">
      <alignment horizontal="right"/>
    </xf>
    <xf numFmtId="3" fontId="40" fillId="8" borderId="67" xfId="5" applyNumberFormat="1" applyFont="1" applyFill="1" applyBorder="1" applyAlignment="1">
      <alignment horizontal="right"/>
    </xf>
    <xf numFmtId="164" fontId="40" fillId="8" borderId="67" xfId="5" applyNumberFormat="1" applyFont="1" applyFill="1" applyBorder="1" applyAlignment="1">
      <alignment horizontal="right"/>
    </xf>
    <xf numFmtId="3" fontId="42" fillId="12" borderId="70" xfId="5" applyNumberFormat="1" applyFont="1" applyFill="1" applyBorder="1" applyAlignment="1" applyProtection="1">
      <alignment horizontal="right"/>
      <protection locked="0"/>
    </xf>
    <xf numFmtId="3" fontId="40" fillId="12" borderId="23" xfId="5" applyNumberFormat="1" applyFont="1" applyFill="1" applyBorder="1" applyAlignment="1">
      <alignment horizontal="right"/>
    </xf>
    <xf numFmtId="3" fontId="40" fillId="8" borderId="40" xfId="5" applyNumberFormat="1" applyFont="1" applyFill="1" applyBorder="1" applyAlignment="1">
      <alignment horizontal="right"/>
    </xf>
    <xf numFmtId="3" fontId="40" fillId="8" borderId="56" xfId="5" applyNumberFormat="1" applyFont="1" applyFill="1" applyBorder="1" applyAlignment="1">
      <alignment horizontal="right"/>
    </xf>
    <xf numFmtId="3" fontId="42" fillId="8" borderId="58" xfId="5" applyNumberFormat="1" applyFont="1" applyFill="1" applyBorder="1" applyAlignment="1">
      <alignment horizontal="right"/>
    </xf>
    <xf numFmtId="0" fontId="48" fillId="0" borderId="0" xfId="5" applyFont="1" applyFill="1" applyBorder="1" applyAlignment="1">
      <alignment horizontal="left" vertical="center" indent="1"/>
    </xf>
    <xf numFmtId="0" fontId="71" fillId="12" borderId="53" xfId="6" applyFont="1" applyFill="1" applyBorder="1" applyAlignment="1">
      <alignment horizontal="left" vertical="center" indent="1"/>
    </xf>
    <xf numFmtId="0" fontId="71" fillId="12" borderId="53" xfId="6" applyFont="1" applyFill="1" applyBorder="1" applyAlignment="1">
      <alignment horizontal="center" vertical="center"/>
    </xf>
    <xf numFmtId="4" fontId="37" fillId="12" borderId="57" xfId="5" applyNumberFormat="1" applyFont="1" applyFill="1" applyBorder="1" applyAlignment="1">
      <alignment horizontal="right"/>
    </xf>
    <xf numFmtId="4" fontId="37" fillId="12" borderId="0" xfId="5" applyNumberFormat="1" applyFont="1" applyFill="1" applyBorder="1" applyAlignment="1" applyProtection="1">
      <alignment horizontal="right"/>
      <protection locked="0"/>
    </xf>
    <xf numFmtId="4" fontId="37" fillId="12" borderId="59" xfId="5" applyNumberFormat="1" applyFont="1" applyFill="1" applyBorder="1" applyAlignment="1" applyProtection="1">
      <alignment horizontal="right"/>
      <protection locked="0"/>
    </xf>
    <xf numFmtId="4" fontId="37" fillId="12" borderId="75" xfId="5" applyNumberFormat="1" applyFont="1" applyFill="1" applyBorder="1" applyAlignment="1" applyProtection="1">
      <alignment horizontal="right"/>
      <protection locked="0"/>
    </xf>
    <xf numFmtId="4" fontId="37" fillId="12" borderId="73" xfId="5" applyNumberFormat="1" applyFont="1" applyFill="1" applyBorder="1" applyAlignment="1">
      <alignment horizontal="right"/>
    </xf>
    <xf numFmtId="4" fontId="37" fillId="12" borderId="76" xfId="5" applyNumberFormat="1" applyFont="1" applyFill="1" applyBorder="1" applyAlignment="1" applyProtection="1">
      <alignment horizontal="right"/>
      <protection locked="0"/>
    </xf>
    <xf numFmtId="4" fontId="37" fillId="12" borderId="63" xfId="5" applyNumberFormat="1" applyFont="1" applyFill="1" applyBorder="1" applyAlignment="1" applyProtection="1">
      <alignment horizontal="right"/>
      <protection locked="0"/>
    </xf>
    <xf numFmtId="4" fontId="37" fillId="12" borderId="62" xfId="5" applyNumberFormat="1" applyFont="1" applyFill="1" applyBorder="1" applyAlignment="1">
      <alignment horizontal="right"/>
    </xf>
    <xf numFmtId="3" fontId="36" fillId="12" borderId="52" xfId="5" applyNumberFormat="1" applyFont="1" applyFill="1" applyBorder="1" applyAlignment="1">
      <alignment horizontal="right"/>
    </xf>
    <xf numFmtId="3" fontId="36" fillId="12" borderId="67" xfId="5" applyNumberFormat="1" applyFont="1" applyFill="1" applyBorder="1" applyAlignment="1">
      <alignment horizontal="center"/>
    </xf>
    <xf numFmtId="3" fontId="36" fillId="12" borderId="56" xfId="5" applyNumberFormat="1" applyFont="1" applyFill="1" applyBorder="1" applyAlignment="1">
      <alignment horizontal="right"/>
    </xf>
    <xf numFmtId="3" fontId="37" fillId="12" borderId="55" xfId="5" applyNumberFormat="1" applyFont="1" applyFill="1" applyBorder="1" applyAlignment="1">
      <alignment horizontal="right"/>
    </xf>
    <xf numFmtId="164" fontId="37" fillId="12" borderId="55" xfId="5" applyNumberFormat="1" applyFont="1" applyFill="1" applyBorder="1" applyAlignment="1">
      <alignment horizontal="right"/>
    </xf>
    <xf numFmtId="3" fontId="36" fillId="12" borderId="69" xfId="5" applyNumberFormat="1" applyFont="1" applyFill="1" applyBorder="1" applyAlignment="1">
      <alignment horizontal="right"/>
    </xf>
    <xf numFmtId="3" fontId="36" fillId="12" borderId="55" xfId="5" applyNumberFormat="1" applyFont="1" applyFill="1" applyBorder="1" applyAlignment="1">
      <alignment horizontal="right"/>
    </xf>
    <xf numFmtId="164" fontId="37" fillId="12" borderId="65" xfId="5" applyNumberFormat="1" applyFont="1" applyFill="1" applyBorder="1" applyAlignment="1">
      <alignment horizontal="right"/>
    </xf>
    <xf numFmtId="3" fontId="36" fillId="12" borderId="54" xfId="5" applyNumberFormat="1" applyFont="1" applyFill="1" applyBorder="1" applyAlignment="1">
      <alignment horizontal="right"/>
    </xf>
    <xf numFmtId="3" fontId="37" fillId="12" borderId="54" xfId="5" applyNumberFormat="1" applyFont="1" applyFill="1" applyBorder="1" applyAlignment="1" applyProtection="1">
      <alignment horizontal="right"/>
      <protection locked="0"/>
    </xf>
    <xf numFmtId="3" fontId="37" fillId="12" borderId="63" xfId="5" applyNumberFormat="1" applyFont="1" applyFill="1" applyBorder="1" applyAlignment="1">
      <alignment horizontal="right"/>
    </xf>
    <xf numFmtId="164" fontId="37" fillId="12" borderId="63" xfId="5" applyNumberFormat="1" applyFont="1" applyFill="1" applyBorder="1" applyAlignment="1">
      <alignment horizontal="right"/>
    </xf>
    <xf numFmtId="3" fontId="36" fillId="12" borderId="62" xfId="5" applyNumberFormat="1" applyFont="1" applyFill="1" applyBorder="1" applyAlignment="1">
      <alignment horizontal="right"/>
    </xf>
    <xf numFmtId="3" fontId="36" fillId="12" borderId="63" xfId="5" applyNumberFormat="1" applyFont="1" applyFill="1" applyBorder="1" applyAlignment="1">
      <alignment horizontal="right"/>
    </xf>
    <xf numFmtId="3" fontId="36" fillId="0" borderId="40" xfId="5" applyNumberFormat="1" applyFont="1" applyFill="1" applyBorder="1" applyAlignment="1" applyProtection="1">
      <alignment horizontal="right"/>
      <protection locked="0"/>
    </xf>
    <xf numFmtId="3" fontId="36" fillId="12" borderId="68" xfId="5" applyNumberFormat="1" applyFont="1" applyFill="1" applyBorder="1" applyAlignment="1">
      <alignment horizontal="right"/>
    </xf>
    <xf numFmtId="3" fontId="36" fillId="0" borderId="66" xfId="5" applyNumberFormat="1" applyFont="1" applyFill="1" applyBorder="1" applyAlignment="1" applyProtection="1">
      <alignment horizontal="right"/>
      <protection locked="0"/>
    </xf>
    <xf numFmtId="3" fontId="36" fillId="12" borderId="60" xfId="5" applyNumberFormat="1" applyFont="1" applyFill="1" applyBorder="1" applyAlignment="1">
      <alignment horizontal="center"/>
    </xf>
    <xf numFmtId="3" fontId="36" fillId="0" borderId="64" xfId="5" applyNumberFormat="1" applyFont="1" applyFill="1" applyBorder="1" applyAlignment="1" applyProtection="1">
      <alignment horizontal="right"/>
      <protection locked="0"/>
    </xf>
    <xf numFmtId="3" fontId="36" fillId="12" borderId="41" xfId="5" applyNumberFormat="1" applyFont="1" applyFill="1" applyBorder="1" applyAlignment="1" applyProtection="1">
      <alignment horizontal="right"/>
      <protection locked="0"/>
    </xf>
    <xf numFmtId="3" fontId="37" fillId="12" borderId="51" xfId="5" applyNumberFormat="1" applyFont="1" applyFill="1" applyBorder="1" applyAlignment="1">
      <alignment horizontal="right"/>
    </xf>
    <xf numFmtId="164" fontId="37" fillId="12" borderId="49" xfId="5" applyNumberFormat="1" applyFont="1" applyFill="1" applyBorder="1" applyAlignment="1">
      <alignment horizontal="right"/>
    </xf>
    <xf numFmtId="3" fontId="36" fillId="12" borderId="56" xfId="5" applyNumberFormat="1" applyFont="1" applyFill="1" applyBorder="1" applyAlignment="1" applyProtection="1">
      <alignment horizontal="right"/>
      <protection locked="0"/>
    </xf>
    <xf numFmtId="3" fontId="37" fillId="12" borderId="28" xfId="5" applyNumberFormat="1" applyFont="1" applyFill="1" applyBorder="1" applyAlignment="1">
      <alignment horizontal="right"/>
    </xf>
    <xf numFmtId="3" fontId="37" fillId="12" borderId="58" xfId="5" applyNumberFormat="1" applyFont="1" applyFill="1" applyBorder="1" applyAlignment="1">
      <alignment horizontal="center"/>
    </xf>
    <xf numFmtId="164" fontId="37" fillId="12" borderId="67" xfId="5" applyNumberFormat="1" applyFont="1" applyFill="1" applyBorder="1" applyAlignment="1">
      <alignment horizontal="right"/>
    </xf>
    <xf numFmtId="0" fontId="41" fillId="12" borderId="57" xfId="5" applyFont="1" applyFill="1" applyBorder="1" applyAlignment="1">
      <alignment horizontal="left" indent="1"/>
    </xf>
    <xf numFmtId="0" fontId="41" fillId="12" borderId="54" xfId="5" applyFont="1" applyFill="1" applyBorder="1" applyAlignment="1">
      <alignment horizontal="left" indent="1"/>
    </xf>
    <xf numFmtId="3" fontId="37" fillId="12" borderId="53" xfId="5" applyNumberFormat="1" applyFont="1" applyFill="1" applyBorder="1" applyAlignment="1">
      <alignment horizontal="center"/>
    </xf>
    <xf numFmtId="0" fontId="77" fillId="0" borderId="0" xfId="5" applyFont="1" applyAlignment="1">
      <alignment horizontal="left" indent="1"/>
    </xf>
    <xf numFmtId="14" fontId="36" fillId="0" borderId="0" xfId="5" applyNumberFormat="1" applyFont="1" applyAlignment="1">
      <alignment horizontal="left" indent="1"/>
    </xf>
    <xf numFmtId="0" fontId="53" fillId="7" borderId="53" xfId="6" applyFont="1" applyFill="1" applyBorder="1" applyAlignment="1">
      <alignment horizontal="left" vertical="center" indent="1"/>
    </xf>
    <xf numFmtId="0" fontId="53" fillId="7" borderId="53" xfId="6" applyFont="1" applyFill="1" applyBorder="1" applyAlignment="1">
      <alignment horizontal="center" vertical="center"/>
    </xf>
    <xf numFmtId="165" fontId="36" fillId="7" borderId="59" xfId="5" applyNumberFormat="1" applyFont="1" applyFill="1" applyBorder="1" applyAlignment="1">
      <alignment horizontal="center"/>
    </xf>
    <xf numFmtId="0" fontId="41" fillId="7" borderId="67" xfId="5" applyFont="1" applyFill="1" applyBorder="1" applyAlignment="1">
      <alignment horizontal="left" indent="1"/>
    </xf>
    <xf numFmtId="3" fontId="42" fillId="7" borderId="67" xfId="5" applyNumberFormat="1" applyFont="1" applyFill="1" applyBorder="1" applyAlignment="1">
      <alignment horizontal="center"/>
    </xf>
    <xf numFmtId="3" fontId="42" fillId="7" borderId="69" xfId="5" applyNumberFormat="1" applyFont="1" applyFill="1" applyBorder="1" applyAlignment="1">
      <alignment horizontal="right" vertical="center"/>
    </xf>
    <xf numFmtId="3" fontId="40" fillId="7" borderId="56" xfId="5" applyNumberFormat="1" applyFont="1" applyFill="1" applyBorder="1" applyAlignment="1" applyProtection="1">
      <alignment horizontal="right"/>
      <protection locked="0"/>
    </xf>
    <xf numFmtId="3" fontId="40" fillId="7" borderId="55" xfId="5" applyNumberFormat="1" applyFont="1" applyFill="1" applyBorder="1" applyAlignment="1">
      <alignment horizontal="right"/>
    </xf>
    <xf numFmtId="164" fontId="40" fillId="7" borderId="55" xfId="5" applyNumberFormat="1" applyFont="1" applyFill="1" applyBorder="1" applyAlignment="1">
      <alignment horizontal="right"/>
    </xf>
    <xf numFmtId="3" fontId="42" fillId="7" borderId="69" xfId="5" applyNumberFormat="1" applyFont="1" applyFill="1" applyBorder="1" applyAlignment="1">
      <alignment horizontal="right"/>
    </xf>
    <xf numFmtId="3" fontId="42" fillId="7" borderId="55" xfId="5" applyNumberFormat="1" applyFont="1" applyFill="1" applyBorder="1" applyAlignment="1">
      <alignment horizontal="right"/>
    </xf>
    <xf numFmtId="3" fontId="42" fillId="7" borderId="65" xfId="5" applyNumberFormat="1" applyFont="1" applyFill="1" applyBorder="1" applyAlignment="1">
      <alignment horizontal="center"/>
    </xf>
    <xf numFmtId="3" fontId="40" fillId="7" borderId="66" xfId="5" applyNumberFormat="1" applyFont="1" applyFill="1" applyBorder="1" applyAlignment="1" applyProtection="1">
      <alignment horizontal="right"/>
      <protection locked="0"/>
    </xf>
    <xf numFmtId="3" fontId="40" fillId="7" borderId="65" xfId="5" applyNumberFormat="1" applyFont="1" applyFill="1" applyBorder="1" applyAlignment="1">
      <alignment horizontal="right"/>
    </xf>
    <xf numFmtId="3" fontId="42" fillId="7" borderId="48" xfId="5" applyNumberFormat="1" applyFont="1" applyFill="1" applyBorder="1" applyAlignment="1">
      <alignment horizontal="right"/>
    </xf>
    <xf numFmtId="3" fontId="42" fillId="7" borderId="65" xfId="5" applyNumberFormat="1" applyFont="1" applyFill="1" applyBorder="1" applyAlignment="1">
      <alignment horizontal="right"/>
    </xf>
    <xf numFmtId="3" fontId="42" fillId="7" borderId="63" xfId="5" applyNumberFormat="1" applyFont="1" applyFill="1" applyBorder="1" applyAlignment="1">
      <alignment horizontal="center"/>
    </xf>
    <xf numFmtId="3" fontId="42" fillId="7" borderId="62" xfId="5" applyNumberFormat="1" applyFont="1" applyFill="1" applyBorder="1" applyAlignment="1">
      <alignment horizontal="right" vertical="center"/>
    </xf>
    <xf numFmtId="3" fontId="40" fillId="7" borderId="70" xfId="5" applyNumberFormat="1" applyFont="1" applyFill="1" applyBorder="1" applyAlignment="1" applyProtection="1">
      <alignment horizontal="right"/>
      <protection locked="0"/>
    </xf>
    <xf numFmtId="3" fontId="40" fillId="7" borderId="54" xfId="5" applyNumberFormat="1" applyFont="1" applyFill="1" applyBorder="1" applyAlignment="1" applyProtection="1">
      <alignment horizontal="right"/>
      <protection locked="0"/>
    </xf>
    <xf numFmtId="3" fontId="37" fillId="7" borderId="63" xfId="5" applyNumberFormat="1" applyFont="1" applyFill="1" applyBorder="1" applyAlignment="1" applyProtection="1">
      <alignment horizontal="right"/>
      <protection locked="0"/>
    </xf>
    <xf numFmtId="3" fontId="40" fillId="7" borderId="63" xfId="5" applyNumberFormat="1" applyFont="1" applyFill="1" applyBorder="1" applyAlignment="1">
      <alignment horizontal="right"/>
    </xf>
    <xf numFmtId="164" fontId="40" fillId="7" borderId="63" xfId="5" applyNumberFormat="1" applyFont="1" applyFill="1" applyBorder="1" applyAlignment="1">
      <alignment horizontal="right"/>
    </xf>
    <xf numFmtId="3" fontId="42" fillId="7" borderId="62" xfId="5" applyNumberFormat="1" applyFont="1" applyFill="1" applyBorder="1" applyAlignment="1">
      <alignment horizontal="right"/>
    </xf>
    <xf numFmtId="3" fontId="42" fillId="7" borderId="63" xfId="5" applyNumberFormat="1" applyFont="1" applyFill="1" applyBorder="1" applyAlignment="1">
      <alignment horizontal="right"/>
    </xf>
    <xf numFmtId="3" fontId="42" fillId="7" borderId="40" xfId="5" applyNumberFormat="1" applyFont="1" applyFill="1" applyBorder="1" applyAlignment="1" applyProtection="1">
      <alignment horizontal="right"/>
      <protection locked="0"/>
    </xf>
    <xf numFmtId="3" fontId="42" fillId="7" borderId="68" xfId="5" applyNumberFormat="1" applyFont="1" applyFill="1" applyBorder="1" applyAlignment="1">
      <alignment horizontal="right"/>
    </xf>
    <xf numFmtId="3" fontId="42" fillId="7" borderId="67" xfId="5" applyNumberFormat="1" applyFont="1" applyFill="1" applyBorder="1" applyAlignment="1">
      <alignment horizontal="right"/>
    </xf>
    <xf numFmtId="3" fontId="42" fillId="7" borderId="66" xfId="5" applyNumberFormat="1" applyFont="1" applyFill="1" applyBorder="1" applyAlignment="1" applyProtection="1">
      <alignment horizontal="right"/>
      <protection locked="0"/>
    </xf>
    <xf numFmtId="164" fontId="40" fillId="7" borderId="65" xfId="5" applyNumberFormat="1" applyFont="1" applyFill="1" applyBorder="1" applyAlignment="1">
      <alignment horizontal="right"/>
    </xf>
    <xf numFmtId="3" fontId="42" fillId="7" borderId="60" xfId="5" applyNumberFormat="1" applyFont="1" applyFill="1" applyBorder="1" applyAlignment="1">
      <alignment horizontal="center"/>
    </xf>
    <xf numFmtId="3" fontId="42" fillId="7" borderId="64" xfId="5" applyNumberFormat="1" applyFont="1" applyFill="1" applyBorder="1" applyAlignment="1" applyProtection="1">
      <alignment horizontal="right"/>
      <protection locked="0"/>
    </xf>
    <xf numFmtId="3" fontId="42" fillId="7" borderId="41" xfId="5" applyNumberFormat="1" applyFont="1" applyFill="1" applyBorder="1" applyAlignment="1" applyProtection="1">
      <alignment horizontal="right"/>
      <protection locked="0"/>
    </xf>
    <xf numFmtId="3" fontId="42" fillId="7" borderId="61" xfId="5" applyNumberFormat="1" applyFont="1" applyFill="1" applyBorder="1" applyAlignment="1">
      <alignment horizontal="right"/>
    </xf>
    <xf numFmtId="3" fontId="42" fillId="7" borderId="60" xfId="5" applyNumberFormat="1" applyFont="1" applyFill="1" applyBorder="1" applyAlignment="1">
      <alignment horizontal="right"/>
    </xf>
    <xf numFmtId="0" fontId="38" fillId="7" borderId="52" xfId="5" applyFont="1" applyFill="1" applyBorder="1" applyAlignment="1">
      <alignment horizontal="left" indent="1"/>
    </xf>
    <xf numFmtId="3" fontId="40" fillId="7" borderId="49" xfId="5" applyNumberFormat="1" applyFont="1" applyFill="1" applyBorder="1" applyAlignment="1">
      <alignment horizontal="center"/>
    </xf>
    <xf numFmtId="3" fontId="40" fillId="7" borderId="52" xfId="5" applyNumberFormat="1" applyFont="1" applyFill="1" applyBorder="1" applyAlignment="1" applyProtection="1">
      <alignment horizontal="right"/>
    </xf>
    <xf numFmtId="3" fontId="40" fillId="7" borderId="52" xfId="5" applyNumberFormat="1" applyFont="1" applyFill="1" applyBorder="1" applyAlignment="1">
      <alignment horizontal="right"/>
    </xf>
    <xf numFmtId="3" fontId="40" fillId="7" borderId="49" xfId="5" applyNumberFormat="1" applyFont="1" applyFill="1" applyBorder="1" applyAlignment="1">
      <alignment horizontal="right"/>
    </xf>
    <xf numFmtId="164" fontId="40" fillId="7" borderId="49" xfId="5" applyNumberFormat="1" applyFont="1" applyFill="1" applyBorder="1" applyAlignment="1">
      <alignment horizontal="right"/>
    </xf>
    <xf numFmtId="3" fontId="40" fillId="7" borderId="50" xfId="5" applyNumberFormat="1" applyFont="1" applyFill="1" applyBorder="1" applyAlignment="1">
      <alignment horizontal="right"/>
    </xf>
    <xf numFmtId="3" fontId="42" fillId="7" borderId="56" xfId="5" applyNumberFormat="1" applyFont="1" applyFill="1" applyBorder="1" applyAlignment="1" applyProtection="1">
      <alignment horizontal="right"/>
      <protection locked="0"/>
    </xf>
    <xf numFmtId="3" fontId="40" fillId="7" borderId="28" xfId="5" applyNumberFormat="1" applyFont="1" applyFill="1" applyBorder="1" applyAlignment="1">
      <alignment horizontal="right"/>
    </xf>
    <xf numFmtId="3" fontId="40" fillId="7" borderId="78" xfId="5" applyNumberFormat="1" applyFont="1" applyFill="1" applyBorder="1" applyAlignment="1">
      <alignment horizontal="right"/>
    </xf>
    <xf numFmtId="3" fontId="40" fillId="7" borderId="40" xfId="5" applyNumberFormat="1" applyFont="1" applyFill="1" applyBorder="1" applyAlignment="1">
      <alignment horizontal="right"/>
    </xf>
    <xf numFmtId="164" fontId="40" fillId="7" borderId="67" xfId="5" applyNumberFormat="1" applyFont="1" applyFill="1" applyBorder="1" applyAlignment="1">
      <alignment horizontal="right"/>
    </xf>
    <xf numFmtId="3" fontId="40" fillId="7" borderId="58" xfId="5" applyNumberFormat="1" applyFont="1" applyFill="1" applyBorder="1" applyAlignment="1">
      <alignment horizontal="center"/>
    </xf>
    <xf numFmtId="3" fontId="37" fillId="7" borderId="0" xfId="5" applyNumberFormat="1" applyFont="1" applyFill="1" applyBorder="1" applyAlignment="1">
      <alignment horizontal="right"/>
    </xf>
    <xf numFmtId="3" fontId="37" fillId="7" borderId="59" xfId="5" applyNumberFormat="1" applyFont="1" applyFill="1" applyBorder="1" applyAlignment="1" applyProtection="1">
      <alignment horizontal="right"/>
      <protection locked="0"/>
    </xf>
    <xf numFmtId="3" fontId="40" fillId="7" borderId="56" xfId="5" applyNumberFormat="1" applyFont="1" applyFill="1" applyBorder="1" applyAlignment="1">
      <alignment horizontal="right"/>
    </xf>
    <xf numFmtId="0" fontId="38" fillId="7" borderId="57" xfId="5" applyFont="1" applyFill="1" applyBorder="1" applyAlignment="1">
      <alignment horizontal="left" indent="1"/>
    </xf>
    <xf numFmtId="3" fontId="40" fillId="7" borderId="51" xfId="5" applyNumberFormat="1" applyFont="1" applyFill="1" applyBorder="1" applyAlignment="1">
      <alignment horizontal="right"/>
    </xf>
    <xf numFmtId="0" fontId="38" fillId="7" borderId="54" xfId="5" applyFont="1" applyFill="1" applyBorder="1" applyAlignment="1">
      <alignment horizontal="left" indent="1"/>
    </xf>
    <xf numFmtId="3" fontId="40" fillId="7" borderId="53" xfId="5" applyNumberFormat="1" applyFont="1" applyFill="1" applyBorder="1" applyAlignment="1">
      <alignment horizontal="center"/>
    </xf>
    <xf numFmtId="0" fontId="78" fillId="0" borderId="0" xfId="5" applyFont="1" applyAlignment="1">
      <alignment horizontal="left" indent="1"/>
    </xf>
    <xf numFmtId="0" fontId="53" fillId="10" borderId="9" xfId="6" applyFont="1" applyFill="1" applyBorder="1" applyAlignment="1">
      <alignment horizontal="left" vertical="center" indent="1"/>
    </xf>
    <xf numFmtId="3" fontId="37" fillId="12" borderId="59" xfId="5" applyNumberFormat="1" applyFont="1" applyFill="1" applyBorder="1" applyAlignment="1">
      <alignment horizontal="right"/>
    </xf>
    <xf numFmtId="3" fontId="37" fillId="12" borderId="78" xfId="5" applyNumberFormat="1" applyFont="1" applyFill="1" applyBorder="1" applyAlignment="1">
      <alignment horizontal="right"/>
    </xf>
    <xf numFmtId="0" fontId="53" fillId="0" borderId="9" xfId="6" applyFont="1" applyBorder="1" applyAlignment="1">
      <alignment horizontal="left" vertical="center" indent="1"/>
    </xf>
    <xf numFmtId="4" fontId="37" fillId="7" borderId="57" xfId="5" applyNumberFormat="1" applyFont="1" applyFill="1" applyBorder="1" applyAlignment="1">
      <alignment horizontal="right"/>
    </xf>
    <xf numFmtId="3" fontId="36" fillId="7" borderId="69" xfId="5" applyNumberFormat="1" applyFont="1" applyFill="1" applyBorder="1" applyAlignment="1" applyProtection="1">
      <alignment horizontal="right"/>
      <protection locked="0"/>
    </xf>
    <xf numFmtId="3" fontId="36" fillId="7" borderId="71" xfId="5" applyNumberFormat="1" applyFont="1" applyFill="1" applyBorder="1" applyAlignment="1" applyProtection="1">
      <alignment horizontal="right"/>
      <protection locked="0"/>
    </xf>
    <xf numFmtId="3" fontId="37" fillId="7" borderId="55" xfId="5" applyNumberFormat="1" applyFont="1" applyFill="1" applyBorder="1" applyAlignment="1">
      <alignment horizontal="right"/>
    </xf>
    <xf numFmtId="3" fontId="37" fillId="7" borderId="69" xfId="5" applyNumberFormat="1" applyFont="1" applyFill="1" applyBorder="1" applyAlignment="1">
      <alignment horizontal="right"/>
    </xf>
    <xf numFmtId="3" fontId="37" fillId="7" borderId="54" xfId="5" applyNumberFormat="1" applyFont="1" applyFill="1" applyBorder="1" applyAlignment="1">
      <alignment horizontal="right"/>
    </xf>
    <xf numFmtId="3" fontId="36" fillId="7" borderId="62" xfId="5" applyNumberFormat="1" applyFont="1" applyFill="1" applyBorder="1" applyAlignment="1" applyProtection="1">
      <alignment horizontal="right"/>
      <protection locked="0"/>
    </xf>
    <xf numFmtId="3" fontId="36" fillId="7" borderId="76" xfId="5" applyNumberFormat="1" applyFont="1" applyFill="1" applyBorder="1" applyAlignment="1" applyProtection="1">
      <alignment horizontal="right"/>
      <protection locked="0"/>
    </xf>
    <xf numFmtId="3" fontId="37" fillId="7" borderId="63" xfId="5" applyNumberFormat="1" applyFont="1" applyFill="1" applyBorder="1" applyAlignment="1">
      <alignment horizontal="right"/>
    </xf>
    <xf numFmtId="3" fontId="36" fillId="7" borderId="40" xfId="5" applyNumberFormat="1" applyFont="1" applyFill="1" applyBorder="1" applyAlignment="1" applyProtection="1">
      <alignment horizontal="right"/>
      <protection locked="0"/>
    </xf>
    <xf numFmtId="3" fontId="37" fillId="7" borderId="68" xfId="5" applyNumberFormat="1" applyFont="1" applyFill="1" applyBorder="1" applyAlignment="1">
      <alignment horizontal="right"/>
    </xf>
    <xf numFmtId="3" fontId="36" fillId="7" borderId="66" xfId="5" applyNumberFormat="1" applyFont="1" applyFill="1" applyBorder="1" applyAlignment="1" applyProtection="1">
      <alignment horizontal="right"/>
      <protection locked="0"/>
    </xf>
    <xf numFmtId="3" fontId="36" fillId="7" borderId="64" xfId="5" applyNumberFormat="1" applyFont="1" applyFill="1" applyBorder="1" applyAlignment="1" applyProtection="1">
      <alignment horizontal="right"/>
      <protection locked="0"/>
    </xf>
    <xf numFmtId="3" fontId="36" fillId="7" borderId="41" xfId="5" applyNumberFormat="1" applyFont="1" applyFill="1" applyBorder="1" applyAlignment="1" applyProtection="1">
      <alignment horizontal="right"/>
      <protection locked="0"/>
    </xf>
    <xf numFmtId="3" fontId="36" fillId="7" borderId="56" xfId="5" applyNumberFormat="1" applyFont="1" applyFill="1" applyBorder="1" applyAlignment="1" applyProtection="1">
      <alignment horizontal="right"/>
      <protection locked="0"/>
    </xf>
    <xf numFmtId="0" fontId="3" fillId="0" borderId="0" xfId="5" applyFont="1" applyAlignment="1">
      <alignment horizontal="left" vertical="center" indent="1"/>
    </xf>
    <xf numFmtId="3" fontId="3" fillId="0" borderId="0" xfId="5" applyNumberFormat="1" applyFont="1" applyAlignment="1">
      <alignment horizontal="left" vertical="center" indent="1"/>
    </xf>
    <xf numFmtId="0" fontId="3" fillId="3" borderId="0" xfId="6" applyFont="1" applyFill="1" applyAlignment="1" applyProtection="1">
      <alignment horizontal="left" vertical="center" wrapText="1" indent="1"/>
      <protection locked="0"/>
    </xf>
    <xf numFmtId="0" fontId="3" fillId="0" borderId="0" xfId="5" applyFont="1" applyAlignment="1">
      <alignment vertical="center"/>
    </xf>
    <xf numFmtId="0" fontId="74" fillId="0" borderId="0" xfId="5" applyFont="1" applyAlignment="1">
      <alignment horizontal="left" vertical="center" indent="1"/>
    </xf>
    <xf numFmtId="0" fontId="37" fillId="0" borderId="0" xfId="5" applyFont="1" applyFill="1" applyAlignment="1">
      <alignment horizontal="left" vertical="center" indent="1"/>
    </xf>
    <xf numFmtId="0" fontId="3" fillId="0" borderId="0" xfId="5" applyFont="1" applyBorder="1" applyAlignment="1">
      <alignment horizontal="left" vertical="center" indent="1"/>
    </xf>
    <xf numFmtId="0" fontId="37" fillId="0" borderId="0" xfId="5" applyFont="1" applyFill="1" applyBorder="1" applyAlignment="1">
      <alignment horizontal="left" vertical="center" indent="1"/>
    </xf>
    <xf numFmtId="0" fontId="6" fillId="10" borderId="9" xfId="5" applyFont="1" applyFill="1" applyBorder="1" applyAlignment="1">
      <alignment horizontal="left" vertical="center" indent="1" shrinkToFit="1"/>
    </xf>
    <xf numFmtId="0" fontId="71" fillId="0" borderId="9" xfId="6" applyFont="1" applyBorder="1" applyAlignment="1">
      <alignment horizontal="left" vertical="center" indent="1" shrinkToFit="1"/>
    </xf>
    <xf numFmtId="0" fontId="79" fillId="0" borderId="9" xfId="6" applyFont="1" applyBorder="1" applyAlignment="1">
      <alignment horizontal="left" vertical="center" indent="1"/>
    </xf>
    <xf numFmtId="0" fontId="6" fillId="12" borderId="59" xfId="5" applyFont="1" applyFill="1" applyBorder="1" applyAlignment="1">
      <alignment horizontal="center" vertical="center"/>
    </xf>
    <xf numFmtId="0" fontId="6" fillId="12" borderId="19" xfId="5" applyFont="1" applyFill="1" applyBorder="1" applyAlignment="1">
      <alignment horizontal="center" vertical="center"/>
    </xf>
    <xf numFmtId="0" fontId="6" fillId="12" borderId="51" xfId="5" applyFont="1" applyFill="1" applyBorder="1" applyAlignment="1">
      <alignment vertical="center"/>
    </xf>
    <xf numFmtId="0" fontId="6" fillId="12" borderId="50" xfId="5" applyFont="1" applyFill="1" applyBorder="1" applyAlignment="1">
      <alignment vertical="center"/>
    </xf>
    <xf numFmtId="0" fontId="6" fillId="0" borderId="0" xfId="5" applyFont="1" applyAlignment="1">
      <alignment vertical="center"/>
    </xf>
    <xf numFmtId="0" fontId="6" fillId="9" borderId="59" xfId="5" applyFont="1" applyFill="1" applyBorder="1" applyAlignment="1">
      <alignment horizontal="center" vertical="center"/>
    </xf>
    <xf numFmtId="0" fontId="6" fillId="12" borderId="59" xfId="5" applyFont="1" applyFill="1" applyBorder="1" applyAlignment="1">
      <alignment horizontal="center" vertical="center"/>
    </xf>
    <xf numFmtId="0" fontId="6" fillId="12" borderId="74" xfId="5" applyFont="1" applyFill="1" applyBorder="1" applyAlignment="1">
      <alignment horizontal="center" vertical="center"/>
    </xf>
    <xf numFmtId="3" fontId="6" fillId="12" borderId="59" xfId="5" applyNumberFormat="1" applyFont="1" applyFill="1" applyBorder="1" applyAlignment="1">
      <alignment horizontal="center" vertical="center"/>
    </xf>
    <xf numFmtId="3" fontId="6" fillId="12" borderId="0" xfId="5" applyNumberFormat="1" applyFont="1" applyFill="1" applyBorder="1" applyAlignment="1">
      <alignment horizontal="center" vertical="center"/>
    </xf>
    <xf numFmtId="0" fontId="6" fillId="9" borderId="58" xfId="5" applyFont="1" applyFill="1" applyBorder="1" applyAlignment="1">
      <alignment horizontal="center" vertical="center"/>
    </xf>
    <xf numFmtId="0" fontId="6" fillId="12" borderId="53" xfId="5" applyFont="1" applyFill="1" applyBorder="1" applyAlignment="1">
      <alignment horizontal="center" vertical="center"/>
    </xf>
    <xf numFmtId="165" fontId="6" fillId="12" borderId="59" xfId="5" applyNumberFormat="1" applyFont="1" applyFill="1" applyBorder="1" applyAlignment="1">
      <alignment horizontal="center" vertical="center"/>
    </xf>
    <xf numFmtId="4" fontId="6" fillId="12" borderId="57" xfId="5" applyNumberFormat="1" applyFont="1" applyFill="1" applyBorder="1" applyAlignment="1">
      <alignment vertical="center"/>
    </xf>
    <xf numFmtId="4" fontId="6" fillId="12" borderId="56" xfId="5" applyNumberFormat="1" applyFont="1" applyFill="1" applyBorder="1" applyAlignment="1" applyProtection="1">
      <alignment horizontal="right" vertical="center"/>
      <protection locked="0"/>
    </xf>
    <xf numFmtId="4" fontId="6" fillId="12" borderId="55" xfId="5" applyNumberFormat="1" applyFont="1" applyFill="1" applyBorder="1" applyAlignment="1" applyProtection="1">
      <alignment horizontal="right" vertical="center"/>
      <protection locked="0"/>
    </xf>
    <xf numFmtId="0" fontId="3" fillId="0" borderId="0" xfId="5" applyFont="1" applyAlignment="1">
      <alignment horizontal="right" vertical="center"/>
    </xf>
    <xf numFmtId="4" fontId="6" fillId="0" borderId="55" xfId="5" applyNumberFormat="1" applyFont="1" applyBorder="1" applyAlignment="1">
      <alignment horizontal="right" vertical="center"/>
    </xf>
    <xf numFmtId="165" fontId="6" fillId="12" borderId="63" xfId="5" applyNumberFormat="1" applyFont="1" applyFill="1" applyBorder="1" applyAlignment="1">
      <alignment horizontal="center" vertical="center"/>
    </xf>
    <xf numFmtId="4" fontId="6" fillId="12" borderId="70" xfId="5" applyNumberFormat="1" applyFont="1" applyFill="1" applyBorder="1" applyAlignment="1" applyProtection="1">
      <alignment horizontal="right" vertical="center"/>
      <protection locked="0"/>
    </xf>
    <xf numFmtId="4" fontId="6" fillId="12" borderId="64" xfId="5" applyNumberFormat="1" applyFont="1" applyFill="1" applyBorder="1" applyAlignment="1" applyProtection="1">
      <alignment horizontal="right" vertical="center"/>
      <protection locked="0"/>
    </xf>
    <xf numFmtId="4" fontId="6" fillId="12" borderId="60" xfId="5" applyNumberFormat="1" applyFont="1" applyFill="1" applyBorder="1" applyAlignment="1" applyProtection="1">
      <alignment horizontal="right" vertical="center"/>
      <protection locked="0"/>
    </xf>
    <xf numFmtId="4" fontId="6" fillId="0" borderId="60" xfId="5" applyNumberFormat="1" applyFont="1" applyBorder="1" applyAlignment="1">
      <alignment horizontal="right" vertical="center"/>
    </xf>
    <xf numFmtId="3" fontId="3" fillId="12" borderId="55" xfId="5" applyNumberFormat="1" applyFont="1" applyFill="1" applyBorder="1" applyAlignment="1">
      <alignment horizontal="center" vertical="center"/>
    </xf>
    <xf numFmtId="3" fontId="3" fillId="12" borderId="56" xfId="5" applyNumberFormat="1" applyFont="1" applyFill="1" applyBorder="1" applyAlignment="1" applyProtection="1">
      <alignment horizontal="right" vertical="center"/>
      <protection locked="0"/>
    </xf>
    <xf numFmtId="3" fontId="3" fillId="12" borderId="55" xfId="5" applyNumberFormat="1" applyFont="1" applyFill="1" applyBorder="1" applyAlignment="1" applyProtection="1">
      <alignment horizontal="right" vertical="center"/>
      <protection locked="0"/>
    </xf>
    <xf numFmtId="3" fontId="3" fillId="0" borderId="55" xfId="5" applyNumberFormat="1" applyFont="1" applyBorder="1" applyAlignment="1">
      <alignment horizontal="right" vertical="center"/>
    </xf>
    <xf numFmtId="3" fontId="3" fillId="12" borderId="65" xfId="5" applyNumberFormat="1" applyFont="1" applyFill="1" applyBorder="1" applyAlignment="1">
      <alignment horizontal="center" vertical="center"/>
    </xf>
    <xf numFmtId="3" fontId="3" fillId="12" borderId="66" xfId="5" applyNumberFormat="1" applyFont="1" applyFill="1" applyBorder="1" applyAlignment="1" applyProtection="1">
      <alignment horizontal="right" vertical="center"/>
      <protection locked="0"/>
    </xf>
    <xf numFmtId="3" fontId="3" fillId="12" borderId="65" xfId="5" applyNumberFormat="1" applyFont="1" applyFill="1" applyBorder="1" applyAlignment="1" applyProtection="1">
      <alignment horizontal="right" vertical="center"/>
      <protection locked="0"/>
    </xf>
    <xf numFmtId="3" fontId="3" fillId="0" borderId="65" xfId="5" applyNumberFormat="1" applyFont="1" applyBorder="1" applyAlignment="1">
      <alignment horizontal="right" vertical="center"/>
    </xf>
    <xf numFmtId="3" fontId="3" fillId="12" borderId="53" xfId="5" applyNumberFormat="1" applyFont="1" applyFill="1" applyBorder="1" applyAlignment="1">
      <alignment horizontal="center" vertical="center"/>
    </xf>
    <xf numFmtId="3" fontId="3" fillId="12" borderId="64" xfId="5" applyNumberFormat="1" applyFont="1" applyFill="1" applyBorder="1" applyAlignment="1" applyProtection="1">
      <alignment horizontal="right" vertical="center"/>
      <protection locked="0"/>
    </xf>
    <xf numFmtId="3" fontId="3" fillId="12" borderId="70" xfId="5" applyNumberFormat="1" applyFont="1" applyFill="1" applyBorder="1" applyAlignment="1" applyProtection="1">
      <alignment horizontal="right" vertical="center"/>
      <protection locked="0"/>
    </xf>
    <xf numFmtId="3" fontId="3" fillId="0" borderId="63" xfId="5" applyNumberFormat="1" applyFont="1" applyBorder="1" applyAlignment="1">
      <alignment horizontal="right" vertical="center"/>
    </xf>
    <xf numFmtId="3" fontId="6" fillId="12" borderId="49" xfId="5" applyNumberFormat="1" applyFont="1" applyFill="1" applyBorder="1" applyAlignment="1">
      <alignment horizontal="right" vertical="center"/>
    </xf>
    <xf numFmtId="3" fontId="3" fillId="12" borderId="59" xfId="5" applyNumberFormat="1" applyFont="1" applyFill="1" applyBorder="1" applyAlignment="1">
      <alignment horizontal="center" vertical="center"/>
    </xf>
    <xf numFmtId="3" fontId="3" fillId="12" borderId="40" xfId="5" applyNumberFormat="1" applyFont="1" applyFill="1" applyBorder="1" applyAlignment="1" applyProtection="1">
      <alignment horizontal="right" vertical="center"/>
      <protection locked="0"/>
    </xf>
    <xf numFmtId="3" fontId="3" fillId="0" borderId="67" xfId="5" applyNumberFormat="1" applyFont="1" applyBorder="1" applyAlignment="1">
      <alignment horizontal="right" vertical="center"/>
    </xf>
    <xf numFmtId="3" fontId="3" fillId="12" borderId="63" xfId="5" applyNumberFormat="1" applyFont="1" applyFill="1" applyBorder="1" applyAlignment="1">
      <alignment horizontal="center" vertical="center"/>
    </xf>
    <xf numFmtId="3" fontId="3" fillId="12" borderId="63" xfId="5" applyNumberFormat="1" applyFont="1" applyFill="1" applyBorder="1" applyAlignment="1" applyProtection="1">
      <alignment horizontal="right" vertical="center"/>
      <protection locked="0"/>
    </xf>
    <xf numFmtId="3" fontId="3" fillId="0" borderId="60" xfId="5" applyNumberFormat="1" applyFont="1" applyBorder="1" applyAlignment="1">
      <alignment horizontal="right" vertical="center"/>
    </xf>
    <xf numFmtId="3" fontId="6" fillId="12" borderId="55" xfId="5" applyNumberFormat="1" applyFont="1" applyFill="1" applyBorder="1" applyAlignment="1" applyProtection="1">
      <alignment horizontal="right" vertical="center"/>
      <protection locked="0"/>
    </xf>
    <xf numFmtId="3" fontId="6" fillId="12" borderId="69" xfId="5" applyNumberFormat="1" applyFont="1" applyFill="1" applyBorder="1" applyAlignment="1" applyProtection="1">
      <alignment horizontal="right" vertical="center"/>
      <protection locked="0"/>
    </xf>
    <xf numFmtId="3" fontId="6" fillId="12" borderId="56" xfId="5" applyNumberFormat="1" applyFont="1" applyFill="1" applyBorder="1" applyAlignment="1" applyProtection="1">
      <alignment horizontal="right" vertical="center"/>
      <protection locked="0"/>
    </xf>
    <xf numFmtId="164" fontId="37" fillId="12" borderId="69" xfId="5" applyNumberFormat="1" applyFont="1" applyFill="1" applyBorder="1" applyAlignment="1">
      <alignment horizontal="right" vertical="center"/>
    </xf>
    <xf numFmtId="3" fontId="6" fillId="0" borderId="55" xfId="5" applyNumberFormat="1" applyFont="1" applyBorder="1" applyAlignment="1">
      <alignment horizontal="right" vertical="center"/>
    </xf>
    <xf numFmtId="3" fontId="6" fillId="12" borderId="65" xfId="5" applyNumberFormat="1" applyFont="1" applyFill="1" applyBorder="1" applyAlignment="1" applyProtection="1">
      <alignment horizontal="right" vertical="center"/>
      <protection locked="0"/>
    </xf>
    <xf numFmtId="3" fontId="6" fillId="12" borderId="68" xfId="5" applyNumberFormat="1" applyFont="1" applyFill="1" applyBorder="1" applyAlignment="1" applyProtection="1">
      <alignment horizontal="right" vertical="center"/>
      <protection locked="0"/>
    </xf>
    <xf numFmtId="3" fontId="6" fillId="12" borderId="40" xfId="5" applyNumberFormat="1" applyFont="1" applyFill="1" applyBorder="1" applyAlignment="1" applyProtection="1">
      <alignment horizontal="right" vertical="center"/>
      <protection locked="0"/>
    </xf>
    <xf numFmtId="164" fontId="37" fillId="12" borderId="48" xfId="5" applyNumberFormat="1" applyFont="1" applyFill="1" applyBorder="1" applyAlignment="1">
      <alignment horizontal="right" vertical="center"/>
    </xf>
    <xf numFmtId="3" fontId="6" fillId="0" borderId="65" xfId="5" applyNumberFormat="1" applyFont="1" applyBorder="1" applyAlignment="1">
      <alignment horizontal="right" vertical="center"/>
    </xf>
    <xf numFmtId="3" fontId="6" fillId="12" borderId="63" xfId="5" applyNumberFormat="1" applyFont="1" applyFill="1" applyBorder="1" applyAlignment="1" applyProtection="1">
      <alignment horizontal="right" vertical="center"/>
      <protection locked="0"/>
    </xf>
    <xf numFmtId="3" fontId="6" fillId="12" borderId="74" xfId="5" applyNumberFormat="1" applyFont="1" applyFill="1" applyBorder="1" applyAlignment="1" applyProtection="1">
      <alignment horizontal="right" vertical="center"/>
      <protection locked="0"/>
    </xf>
    <xf numFmtId="3" fontId="6" fillId="12" borderId="54" xfId="5" applyNumberFormat="1" applyFont="1" applyFill="1" applyBorder="1" applyAlignment="1" applyProtection="1">
      <alignment horizontal="right" vertical="center"/>
      <protection locked="0"/>
    </xf>
    <xf numFmtId="164" fontId="37" fillId="12" borderId="62" xfId="5" applyNumberFormat="1" applyFont="1" applyFill="1" applyBorder="1" applyAlignment="1">
      <alignment horizontal="right" vertical="center"/>
    </xf>
    <xf numFmtId="3" fontId="6" fillId="0" borderId="63" xfId="5" applyNumberFormat="1" applyFont="1" applyBorder="1" applyAlignment="1">
      <alignment horizontal="right" vertical="center"/>
    </xf>
    <xf numFmtId="3" fontId="3" fillId="12" borderId="67" xfId="5" applyNumberFormat="1" applyFont="1" applyFill="1" applyBorder="1" applyAlignment="1" applyProtection="1">
      <alignment horizontal="right" vertical="center"/>
      <protection locked="0"/>
    </xf>
    <xf numFmtId="3" fontId="3" fillId="12" borderId="69" xfId="5" applyNumberFormat="1" applyFont="1" applyFill="1" applyBorder="1" applyAlignment="1" applyProtection="1">
      <alignment horizontal="right" vertical="center"/>
      <protection locked="0"/>
    </xf>
    <xf numFmtId="3" fontId="3" fillId="12" borderId="68" xfId="5" applyNumberFormat="1" applyFont="1" applyFill="1" applyBorder="1" applyAlignment="1" applyProtection="1">
      <alignment horizontal="right" vertical="center"/>
      <protection locked="0"/>
    </xf>
    <xf numFmtId="3" fontId="37" fillId="12" borderId="60" xfId="5" applyNumberFormat="1" applyFont="1" applyFill="1" applyBorder="1" applyAlignment="1">
      <alignment horizontal="right" vertical="center"/>
    </xf>
    <xf numFmtId="3" fontId="3" fillId="12" borderId="74" xfId="5" applyNumberFormat="1" applyFont="1" applyFill="1" applyBorder="1" applyAlignment="1" applyProtection="1">
      <alignment horizontal="right" vertical="center"/>
      <protection locked="0"/>
    </xf>
    <xf numFmtId="3" fontId="3" fillId="12" borderId="54" xfId="5" applyNumberFormat="1" applyFont="1" applyFill="1" applyBorder="1" applyAlignment="1" applyProtection="1">
      <alignment horizontal="right" vertical="center"/>
      <protection locked="0"/>
    </xf>
    <xf numFmtId="164" fontId="37" fillId="12" borderId="50" xfId="5" applyNumberFormat="1" applyFont="1" applyFill="1" applyBorder="1" applyAlignment="1">
      <alignment horizontal="right" vertical="center"/>
    </xf>
    <xf numFmtId="3" fontId="3" fillId="12" borderId="58" xfId="5" applyNumberFormat="1" applyFont="1" applyFill="1" applyBorder="1" applyAlignment="1">
      <alignment horizontal="right" vertical="center"/>
    </xf>
    <xf numFmtId="3" fontId="3" fillId="12" borderId="0" xfId="5" applyNumberFormat="1" applyFont="1" applyFill="1" applyBorder="1" applyAlignment="1">
      <alignment horizontal="right" vertical="center"/>
    </xf>
    <xf numFmtId="3" fontId="3" fillId="12" borderId="59" xfId="5" applyNumberFormat="1" applyFont="1" applyFill="1" applyBorder="1" applyAlignment="1" applyProtection="1">
      <alignment horizontal="right" vertical="center"/>
      <protection locked="0"/>
    </xf>
    <xf numFmtId="3" fontId="37" fillId="12" borderId="40" xfId="5" applyNumberFormat="1" applyFont="1" applyFill="1" applyBorder="1" applyAlignment="1">
      <alignment horizontal="right" vertical="center"/>
    </xf>
    <xf numFmtId="3" fontId="6" fillId="12" borderId="58" xfId="5" applyNumberFormat="1" applyFont="1" applyFill="1" applyBorder="1" applyAlignment="1">
      <alignment horizontal="right" vertical="center"/>
    </xf>
    <xf numFmtId="0" fontId="78" fillId="0" borderId="0" xfId="5" applyFont="1" applyFill="1" applyBorder="1" applyAlignment="1">
      <alignment horizontal="left" vertical="center" indent="1"/>
    </xf>
    <xf numFmtId="0" fontId="3" fillId="0" borderId="0" xfId="5" applyFont="1" applyAlignment="1">
      <alignment horizontal="center" vertical="center"/>
    </xf>
    <xf numFmtId="3" fontId="3" fillId="0" borderId="0" xfId="5" applyNumberFormat="1" applyFont="1" applyAlignment="1">
      <alignment vertical="center"/>
    </xf>
    <xf numFmtId="0" fontId="41" fillId="0" borderId="0" xfId="5" applyFont="1" applyFill="1" applyBorder="1" applyAlignment="1">
      <alignment horizontal="left" vertical="center" indent="1"/>
    </xf>
    <xf numFmtId="0" fontId="6" fillId="0" borderId="0" xfId="5" applyFont="1" applyAlignment="1">
      <alignment horizontal="center" vertical="center"/>
    </xf>
    <xf numFmtId="3" fontId="6" fillId="0" borderId="0" xfId="5" applyNumberFormat="1" applyFont="1" applyAlignment="1">
      <alignment vertical="center"/>
    </xf>
    <xf numFmtId="0" fontId="80" fillId="0" borderId="0" xfId="5" applyFont="1" applyAlignment="1">
      <alignment horizontal="left" vertical="center" indent="1"/>
    </xf>
    <xf numFmtId="0" fontId="3" fillId="0" borderId="0" xfId="5" applyFont="1" applyAlignment="1">
      <alignment horizontal="left" vertical="center" indent="1"/>
    </xf>
    <xf numFmtId="0" fontId="19" fillId="0" borderId="0" xfId="7" applyFont="1" applyAlignment="1">
      <alignment horizontal="right"/>
    </xf>
    <xf numFmtId="0" fontId="3" fillId="0" borderId="0" xfId="5" applyFont="1"/>
    <xf numFmtId="0" fontId="81" fillId="0" borderId="0" xfId="5" applyFont="1" applyAlignment="1">
      <alignment horizontal="left" vertical="center" indent="1"/>
    </xf>
    <xf numFmtId="0" fontId="82" fillId="0" borderId="0" xfId="5" applyFont="1" applyAlignment="1">
      <alignment horizontal="left" vertical="center" indent="1"/>
    </xf>
    <xf numFmtId="0" fontId="56" fillId="10" borderId="7" xfId="6" applyFont="1" applyFill="1" applyBorder="1" applyAlignment="1">
      <alignment horizontal="left" vertical="center" indent="1"/>
    </xf>
    <xf numFmtId="0" fontId="56" fillId="10" borderId="94" xfId="6" applyFont="1" applyFill="1" applyBorder="1" applyAlignment="1">
      <alignment horizontal="left" vertical="center" indent="1"/>
    </xf>
    <xf numFmtId="0" fontId="6" fillId="7" borderId="59" xfId="5" applyFont="1" applyFill="1" applyBorder="1" applyAlignment="1">
      <alignment horizontal="center" vertical="center"/>
    </xf>
    <xf numFmtId="0" fontId="6" fillId="7" borderId="19" xfId="5" applyFont="1" applyFill="1" applyBorder="1"/>
    <xf numFmtId="0" fontId="6" fillId="7" borderId="51" xfId="5" applyFont="1" applyFill="1" applyBorder="1" applyAlignment="1"/>
    <xf numFmtId="0" fontId="6" fillId="7" borderId="50" xfId="5" applyFont="1" applyFill="1" applyBorder="1" applyAlignment="1"/>
    <xf numFmtId="0" fontId="6" fillId="0" borderId="0" xfId="5" applyFont="1"/>
    <xf numFmtId="0" fontId="6" fillId="9" borderId="59" xfId="5" applyFont="1" applyFill="1" applyBorder="1" applyAlignment="1">
      <alignment horizontal="center"/>
    </xf>
    <xf numFmtId="0" fontId="6" fillId="7" borderId="59" xfId="5" applyFont="1" applyFill="1" applyBorder="1" applyAlignment="1">
      <alignment horizontal="center"/>
    </xf>
    <xf numFmtId="0" fontId="6" fillId="7" borderId="74" xfId="5" applyFont="1" applyFill="1" applyBorder="1" applyAlignment="1">
      <alignment horizontal="center"/>
    </xf>
    <xf numFmtId="3" fontId="6" fillId="7" borderId="49" xfId="5" applyNumberFormat="1" applyFont="1" applyFill="1" applyBorder="1" applyAlignment="1">
      <alignment horizontal="center"/>
    </xf>
    <xf numFmtId="3" fontId="6" fillId="7" borderId="28" xfId="5" applyNumberFormat="1" applyFont="1" applyFill="1" applyBorder="1" applyAlignment="1">
      <alignment horizontal="center"/>
    </xf>
    <xf numFmtId="0" fontId="6" fillId="9" borderId="58" xfId="5" applyFont="1" applyFill="1" applyBorder="1" applyAlignment="1">
      <alignment horizontal="center"/>
    </xf>
    <xf numFmtId="0" fontId="6" fillId="7" borderId="53" xfId="5" applyFont="1" applyFill="1" applyBorder="1" applyAlignment="1">
      <alignment horizontal="center"/>
    </xf>
    <xf numFmtId="165" fontId="3" fillId="7" borderId="58" xfId="5" applyNumberFormat="1" applyFont="1" applyFill="1" applyBorder="1" applyAlignment="1">
      <alignment horizontal="center"/>
    </xf>
    <xf numFmtId="4" fontId="6" fillId="7" borderId="57" xfId="5" applyNumberFormat="1" applyFont="1" applyFill="1" applyBorder="1" applyAlignment="1">
      <alignment horizontal="right"/>
    </xf>
    <xf numFmtId="4" fontId="6" fillId="7" borderId="0" xfId="5" applyNumberFormat="1" applyFont="1" applyFill="1" applyBorder="1" applyAlignment="1" applyProtection="1">
      <alignment horizontal="right"/>
      <protection locked="0"/>
    </xf>
    <xf numFmtId="4" fontId="6" fillId="7" borderId="59" xfId="5" applyNumberFormat="1" applyFont="1" applyFill="1" applyBorder="1" applyAlignment="1" applyProtection="1">
      <alignment horizontal="right"/>
      <protection locked="0"/>
    </xf>
    <xf numFmtId="4" fontId="6" fillId="7" borderId="75" xfId="5" applyNumberFormat="1" applyFont="1" applyFill="1" applyBorder="1" applyAlignment="1" applyProtection="1">
      <alignment horizontal="right"/>
      <protection locked="0"/>
    </xf>
    <xf numFmtId="0" fontId="3" fillId="0" borderId="0" xfId="5" applyFont="1" applyAlignment="1">
      <alignment horizontal="right"/>
    </xf>
    <xf numFmtId="4" fontId="6" fillId="0" borderId="55" xfId="5" applyNumberFormat="1" applyFont="1" applyBorder="1" applyAlignment="1">
      <alignment horizontal="right"/>
    </xf>
    <xf numFmtId="165" fontId="3" fillId="7" borderId="63" xfId="5" applyNumberFormat="1" applyFont="1" applyFill="1" applyBorder="1" applyAlignment="1">
      <alignment horizontal="center"/>
    </xf>
    <xf numFmtId="4" fontId="6" fillId="7" borderId="70" xfId="5" applyNumberFormat="1" applyFont="1" applyFill="1" applyBorder="1" applyAlignment="1">
      <alignment horizontal="right"/>
    </xf>
    <xf numFmtId="4" fontId="6" fillId="7" borderId="76" xfId="5" applyNumberFormat="1" applyFont="1" applyFill="1" applyBorder="1" applyAlignment="1" applyProtection="1">
      <alignment horizontal="right"/>
      <protection locked="0"/>
    </xf>
    <xf numFmtId="4" fontId="6" fillId="7" borderId="63" xfId="5" applyNumberFormat="1" applyFont="1" applyFill="1" applyBorder="1" applyAlignment="1" applyProtection="1">
      <alignment horizontal="right"/>
      <protection locked="0"/>
    </xf>
    <xf numFmtId="165" fontId="37" fillId="8" borderId="63" xfId="5" applyNumberFormat="1" applyFont="1" applyFill="1" applyBorder="1" applyAlignment="1">
      <alignment horizontal="right"/>
    </xf>
    <xf numFmtId="4" fontId="6" fillId="0" borderId="60" xfId="5" applyNumberFormat="1" applyFont="1" applyBorder="1" applyAlignment="1">
      <alignment horizontal="right"/>
    </xf>
    <xf numFmtId="3" fontId="3" fillId="7" borderId="65" xfId="5" applyNumberFormat="1" applyFont="1" applyFill="1" applyBorder="1" applyAlignment="1">
      <alignment horizontal="center"/>
    </xf>
    <xf numFmtId="3" fontId="3" fillId="7" borderId="66" xfId="5" applyNumberFormat="1" applyFont="1" applyFill="1" applyBorder="1" applyAlignment="1">
      <alignment horizontal="right"/>
    </xf>
    <xf numFmtId="3" fontId="3" fillId="7" borderId="7" xfId="5" applyNumberFormat="1" applyFont="1" applyFill="1" applyBorder="1" applyAlignment="1" applyProtection="1">
      <alignment horizontal="right"/>
      <protection locked="0"/>
    </xf>
    <xf numFmtId="3" fontId="3" fillId="7" borderId="65" xfId="5" applyNumberFormat="1" applyFont="1" applyFill="1" applyBorder="1" applyAlignment="1" applyProtection="1">
      <alignment horizontal="right"/>
      <protection locked="0"/>
    </xf>
    <xf numFmtId="3" fontId="3" fillId="0" borderId="55" xfId="5" applyNumberFormat="1" applyFont="1" applyBorder="1" applyAlignment="1">
      <alignment horizontal="right"/>
    </xf>
    <xf numFmtId="3" fontId="3" fillId="0" borderId="65" xfId="5" applyNumberFormat="1" applyFont="1" applyBorder="1" applyAlignment="1">
      <alignment horizontal="right"/>
    </xf>
    <xf numFmtId="3" fontId="3" fillId="7" borderId="58" xfId="5" applyNumberFormat="1" applyFont="1" applyFill="1" applyBorder="1" applyAlignment="1">
      <alignment horizontal="center"/>
    </xf>
    <xf numFmtId="3" fontId="3" fillId="7" borderId="41" xfId="5" applyNumberFormat="1" applyFont="1" applyFill="1" applyBorder="1" applyAlignment="1">
      <alignment horizontal="right"/>
    </xf>
    <xf numFmtId="3" fontId="3" fillId="7" borderId="60" xfId="5" applyNumberFormat="1" applyFont="1" applyFill="1" applyBorder="1" applyAlignment="1" applyProtection="1">
      <alignment horizontal="right"/>
      <protection locked="0"/>
    </xf>
    <xf numFmtId="3" fontId="3" fillId="7" borderId="77" xfId="5" applyNumberFormat="1" applyFont="1" applyFill="1" applyBorder="1" applyAlignment="1" applyProtection="1">
      <alignment horizontal="right"/>
      <protection locked="0"/>
    </xf>
    <xf numFmtId="3" fontId="3" fillId="0" borderId="63" xfId="5" applyNumberFormat="1" applyFont="1" applyBorder="1" applyAlignment="1">
      <alignment horizontal="right"/>
    </xf>
    <xf numFmtId="3" fontId="37" fillId="8" borderId="50" xfId="5" applyNumberFormat="1" applyFont="1" applyFill="1" applyBorder="1" applyAlignment="1">
      <alignment horizontal="right"/>
    </xf>
    <xf numFmtId="3" fontId="6" fillId="7" borderId="49" xfId="5" applyNumberFormat="1" applyFont="1" applyFill="1" applyBorder="1" applyAlignment="1">
      <alignment horizontal="right"/>
    </xf>
    <xf numFmtId="3" fontId="3" fillId="7" borderId="67" xfId="5" applyNumberFormat="1" applyFont="1" applyFill="1" applyBorder="1" applyAlignment="1" applyProtection="1">
      <alignment horizontal="right"/>
      <protection locked="0"/>
    </xf>
    <xf numFmtId="3" fontId="3" fillId="7" borderId="47" xfId="5" applyNumberFormat="1" applyFont="1" applyFill="1" applyBorder="1" applyAlignment="1" applyProtection="1">
      <alignment horizontal="right"/>
      <protection locked="0"/>
    </xf>
    <xf numFmtId="3" fontId="3" fillId="0" borderId="67" xfId="5" applyNumberFormat="1" applyFont="1" applyBorder="1" applyAlignment="1">
      <alignment horizontal="right"/>
    </xf>
    <xf numFmtId="3" fontId="3" fillId="7" borderId="63" xfId="5" applyNumberFormat="1" applyFont="1" applyFill="1" applyBorder="1" applyAlignment="1">
      <alignment horizontal="center"/>
    </xf>
    <xf numFmtId="3" fontId="3" fillId="0" borderId="60" xfId="5" applyNumberFormat="1" applyFont="1" applyBorder="1" applyAlignment="1">
      <alignment horizontal="right"/>
    </xf>
    <xf numFmtId="3" fontId="3" fillId="7" borderId="56" xfId="5" applyNumberFormat="1" applyFont="1" applyFill="1" applyBorder="1" applyAlignment="1">
      <alignment horizontal="right"/>
    </xf>
    <xf numFmtId="3" fontId="6" fillId="7" borderId="55" xfId="5" applyNumberFormat="1" applyFont="1" applyFill="1" applyBorder="1" applyAlignment="1" applyProtection="1">
      <alignment horizontal="right"/>
      <protection locked="0"/>
    </xf>
    <xf numFmtId="3" fontId="6" fillId="7" borderId="69" xfId="5" applyNumberFormat="1" applyFont="1" applyFill="1" applyBorder="1" applyAlignment="1" applyProtection="1">
      <alignment horizontal="right"/>
      <protection locked="0"/>
    </xf>
    <xf numFmtId="3" fontId="6" fillId="7" borderId="71" xfId="5" applyNumberFormat="1" applyFont="1" applyFill="1" applyBorder="1" applyAlignment="1" applyProtection="1">
      <alignment horizontal="right"/>
      <protection locked="0"/>
    </xf>
    <xf numFmtId="3" fontId="37" fillId="8" borderId="55" xfId="5" applyNumberFormat="1" applyFont="1" applyFill="1" applyBorder="1" applyAlignment="1">
      <alignment horizontal="right"/>
    </xf>
    <xf numFmtId="164" fontId="37" fillId="8" borderId="69" xfId="5" applyNumberFormat="1" applyFont="1" applyFill="1" applyBorder="1" applyAlignment="1">
      <alignment horizontal="right"/>
    </xf>
    <xf numFmtId="3" fontId="6" fillId="0" borderId="55" xfId="5" applyNumberFormat="1" applyFont="1" applyBorder="1" applyAlignment="1">
      <alignment horizontal="right"/>
    </xf>
    <xf numFmtId="3" fontId="6" fillId="7" borderId="65" xfId="5" applyNumberFormat="1" applyFont="1" applyFill="1" applyBorder="1" applyAlignment="1" applyProtection="1">
      <alignment horizontal="right"/>
      <protection locked="0"/>
    </xf>
    <xf numFmtId="3" fontId="6" fillId="7" borderId="48" xfId="5" applyNumberFormat="1" applyFont="1" applyFill="1" applyBorder="1" applyAlignment="1" applyProtection="1">
      <alignment horizontal="right"/>
      <protection locked="0"/>
    </xf>
    <xf numFmtId="3" fontId="6" fillId="7" borderId="7" xfId="5" applyNumberFormat="1" applyFont="1" applyFill="1" applyBorder="1" applyAlignment="1" applyProtection="1">
      <alignment horizontal="right"/>
      <protection locked="0"/>
    </xf>
    <xf numFmtId="164" fontId="37" fillId="8" borderId="48" xfId="5" applyNumberFormat="1" applyFont="1" applyFill="1" applyBorder="1" applyAlignment="1">
      <alignment horizontal="right"/>
    </xf>
    <xf numFmtId="3" fontId="6" fillId="0" borderId="65" xfId="5" applyNumberFormat="1" applyFont="1" applyBorder="1" applyAlignment="1">
      <alignment horizontal="right"/>
    </xf>
    <xf numFmtId="3" fontId="3" fillId="7" borderId="54" xfId="5" applyNumberFormat="1" applyFont="1" applyFill="1" applyBorder="1" applyAlignment="1">
      <alignment horizontal="right"/>
    </xf>
    <xf numFmtId="3" fontId="6" fillId="7" borderId="63" xfId="5" applyNumberFormat="1" applyFont="1" applyFill="1" applyBorder="1" applyAlignment="1" applyProtection="1">
      <alignment horizontal="right"/>
      <protection locked="0"/>
    </xf>
    <xf numFmtId="3" fontId="6" fillId="7" borderId="62" xfId="5" applyNumberFormat="1" applyFont="1" applyFill="1" applyBorder="1" applyAlignment="1" applyProtection="1">
      <alignment horizontal="right"/>
      <protection locked="0"/>
    </xf>
    <xf numFmtId="3" fontId="6" fillId="7" borderId="76" xfId="5" applyNumberFormat="1" applyFont="1" applyFill="1" applyBorder="1" applyAlignment="1" applyProtection="1">
      <alignment horizontal="right"/>
      <protection locked="0"/>
    </xf>
    <xf numFmtId="3" fontId="37" fillId="8" borderId="63" xfId="5" applyNumberFormat="1" applyFont="1" applyFill="1" applyBorder="1" applyAlignment="1">
      <alignment horizontal="right"/>
    </xf>
    <xf numFmtId="164" fontId="37" fillId="8" borderId="62" xfId="5" applyNumberFormat="1" applyFont="1" applyFill="1" applyBorder="1" applyAlignment="1">
      <alignment horizontal="right"/>
    </xf>
    <xf numFmtId="3" fontId="6" fillId="0" borderId="63" xfId="5" applyNumberFormat="1" applyFont="1" applyBorder="1" applyAlignment="1">
      <alignment horizontal="right"/>
    </xf>
    <xf numFmtId="3" fontId="3" fillId="7" borderId="55" xfId="5" applyNumberFormat="1" applyFont="1" applyFill="1" applyBorder="1" applyAlignment="1" applyProtection="1">
      <alignment horizontal="right"/>
      <protection locked="0"/>
    </xf>
    <xf numFmtId="3" fontId="3" fillId="7" borderId="68" xfId="5" applyNumberFormat="1" applyFont="1" applyFill="1" applyBorder="1" applyAlignment="1" applyProtection="1">
      <alignment horizontal="right"/>
      <protection locked="0"/>
    </xf>
    <xf numFmtId="3" fontId="3" fillId="7" borderId="48" xfId="5" applyNumberFormat="1" applyFont="1" applyFill="1" applyBorder="1" applyAlignment="1" applyProtection="1">
      <alignment horizontal="right"/>
      <protection locked="0"/>
    </xf>
    <xf numFmtId="3" fontId="3" fillId="7" borderId="61" xfId="5" applyNumberFormat="1" applyFont="1" applyFill="1" applyBorder="1" applyAlignment="1" applyProtection="1">
      <alignment horizontal="right"/>
      <protection locked="0"/>
    </xf>
    <xf numFmtId="164" fontId="37" fillId="8" borderId="61" xfId="5" applyNumberFormat="1" applyFont="1" applyFill="1" applyBorder="1" applyAlignment="1">
      <alignment horizontal="right"/>
    </xf>
    <xf numFmtId="164" fontId="37" fillId="8" borderId="50" xfId="5" applyNumberFormat="1" applyFont="1" applyFill="1" applyBorder="1" applyAlignment="1">
      <alignment horizontal="right"/>
    </xf>
    <xf numFmtId="3" fontId="3" fillId="7" borderId="40" xfId="5" applyNumberFormat="1" applyFont="1" applyFill="1" applyBorder="1" applyAlignment="1">
      <alignment horizontal="right"/>
    </xf>
    <xf numFmtId="3" fontId="37" fillId="8" borderId="67" xfId="5" applyNumberFormat="1" applyFont="1" applyFill="1" applyBorder="1" applyAlignment="1">
      <alignment horizontal="right"/>
    </xf>
    <xf numFmtId="164" fontId="37" fillId="8" borderId="68" xfId="5" applyNumberFormat="1" applyFont="1" applyFill="1" applyBorder="1" applyAlignment="1">
      <alignment horizontal="right"/>
    </xf>
    <xf numFmtId="3" fontId="3" fillId="7" borderId="63" xfId="5" applyNumberFormat="1" applyFont="1" applyFill="1" applyBorder="1" applyAlignment="1" applyProtection="1">
      <alignment horizontal="right"/>
      <protection locked="0"/>
    </xf>
    <xf numFmtId="3" fontId="3" fillId="7" borderId="58" xfId="5" applyNumberFormat="1" applyFont="1" applyFill="1" applyBorder="1" applyAlignment="1">
      <alignment horizontal="right"/>
    </xf>
    <xf numFmtId="3" fontId="3" fillId="7" borderId="0" xfId="5" applyNumberFormat="1" applyFont="1" applyFill="1" applyBorder="1" applyAlignment="1">
      <alignment horizontal="right"/>
    </xf>
    <xf numFmtId="3" fontId="3" fillId="7" borderId="59" xfId="5" applyNumberFormat="1" applyFont="1" applyFill="1" applyBorder="1" applyAlignment="1" applyProtection="1">
      <alignment horizontal="right"/>
      <protection locked="0"/>
    </xf>
    <xf numFmtId="3" fontId="6" fillId="7" borderId="58" xfId="5" applyNumberFormat="1" applyFont="1" applyFill="1" applyBorder="1" applyAlignment="1">
      <alignment horizontal="right"/>
    </xf>
    <xf numFmtId="0" fontId="3" fillId="0" borderId="0" xfId="5" applyFont="1" applyAlignment="1">
      <alignment horizontal="center"/>
    </xf>
    <xf numFmtId="3" fontId="3" fillId="0" borderId="0" xfId="5" applyNumberFormat="1" applyFont="1"/>
    <xf numFmtId="0" fontId="83" fillId="0" borderId="0" xfId="5" applyFont="1" applyAlignment="1">
      <alignment horizontal="left" indent="1"/>
    </xf>
    <xf numFmtId="0" fontId="6" fillId="0" borderId="0" xfId="5" applyFont="1" applyAlignment="1">
      <alignment horizontal="center"/>
    </xf>
    <xf numFmtId="3" fontId="6" fillId="0" borderId="0" xfId="5" applyNumberFormat="1" applyFont="1"/>
    <xf numFmtId="0" fontId="3" fillId="0" borderId="0" xfId="5" applyFont="1" applyAlignment="1">
      <alignment horizontal="left" indent="1"/>
    </xf>
  </cellXfs>
  <cellStyles count="14">
    <cellStyle name="Excel Built-in Normal 1" xfId="11"/>
    <cellStyle name="Normální" xfId="0" builtinId="0"/>
    <cellStyle name="normální 2" xfId="1"/>
    <cellStyle name="Normální 2 2" xfId="7"/>
    <cellStyle name="Normální 2 3" xfId="9"/>
    <cellStyle name="Normální 2 4" xfId="12"/>
    <cellStyle name="normální 3" xfId="2"/>
    <cellStyle name="Normální 4" xfId="4"/>
    <cellStyle name="Normální 5" xfId="5"/>
    <cellStyle name="Normální 5 2" xfId="10"/>
    <cellStyle name="Normální 5 3" xfId="13"/>
    <cellStyle name="Normální 6" xfId="6"/>
    <cellStyle name="Normální 7" xfId="8"/>
    <cellStyle name="normální_Rezerva 2004 ORJ 110 - k 3110200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ahalova\Desktop\Final_ORJ%20010_tech.%20slu&#382;by_Rozpo&#269;et%202019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ké služby"/>
    </sheetNames>
    <sheetDataSet>
      <sheetData sheetId="0" refreshError="1">
        <row r="41">
          <cell r="AB41">
            <v>6100</v>
          </cell>
        </row>
        <row r="42">
          <cell r="AC42">
            <v>7020</v>
          </cell>
        </row>
        <row r="52">
          <cell r="AC52">
            <v>22550</v>
          </cell>
          <cell r="AD52">
            <v>22550</v>
          </cell>
        </row>
        <row r="53">
          <cell r="AC53">
            <v>0</v>
          </cell>
          <cell r="AD53">
            <v>0</v>
          </cell>
        </row>
        <row r="54">
          <cell r="AC54">
            <v>20397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B33" sqref="B33"/>
    </sheetView>
  </sheetViews>
  <sheetFormatPr defaultRowHeight="12.75" x14ac:dyDescent="0.2"/>
  <cols>
    <col min="2" max="2" width="30.85546875" customWidth="1"/>
    <col min="3" max="3" width="22" customWidth="1"/>
    <col min="4" max="4" width="21.85546875" customWidth="1"/>
    <col min="5" max="5" width="19.5703125" customWidth="1"/>
  </cols>
  <sheetData>
    <row r="1" spans="1:7" x14ac:dyDescent="0.2">
      <c r="A1" s="153"/>
      <c r="B1" s="153"/>
      <c r="C1" s="153"/>
      <c r="D1" s="153"/>
      <c r="E1" s="153"/>
      <c r="F1" s="153"/>
      <c r="G1" s="153"/>
    </row>
    <row r="2" spans="1:7" ht="16.5" customHeight="1" x14ac:dyDescent="0.25">
      <c r="A2" s="154"/>
      <c r="B2" s="155"/>
      <c r="C2" s="153"/>
      <c r="D2" s="153"/>
      <c r="E2" s="153"/>
      <c r="F2" s="153"/>
      <c r="G2" s="153"/>
    </row>
    <row r="3" spans="1:7" ht="15.75" x14ac:dyDescent="0.25">
      <c r="A3" s="154"/>
      <c r="B3" s="154" t="s">
        <v>388</v>
      </c>
      <c r="C3" s="153"/>
      <c r="D3" s="153"/>
      <c r="E3" s="153"/>
      <c r="F3" s="153"/>
      <c r="G3" s="153"/>
    </row>
    <row r="4" spans="1:7" ht="15.75" x14ac:dyDescent="0.25">
      <c r="A4" s="154"/>
      <c r="B4" s="192"/>
      <c r="C4" s="153"/>
      <c r="D4" s="153"/>
      <c r="E4" s="153"/>
      <c r="F4" s="153"/>
      <c r="G4" s="153"/>
    </row>
    <row r="5" spans="1:7" ht="21.75" customHeight="1" x14ac:dyDescent="0.3">
      <c r="A5" s="338" t="s">
        <v>443</v>
      </c>
      <c r="B5" s="339"/>
      <c r="C5" s="340"/>
      <c r="D5" s="340"/>
      <c r="E5" s="340"/>
      <c r="F5" s="153"/>
      <c r="G5" s="153"/>
    </row>
    <row r="6" spans="1:7" ht="15.75" x14ac:dyDescent="0.25">
      <c r="A6" s="156"/>
      <c r="B6" s="157"/>
      <c r="C6" s="157"/>
      <c r="D6" s="157"/>
      <c r="E6" s="157"/>
    </row>
    <row r="7" spans="1:7" ht="15" customHeight="1" thickBot="1" x14ac:dyDescent="0.25">
      <c r="A7" s="158"/>
      <c r="C7" s="159"/>
      <c r="D7" s="159"/>
      <c r="E7" s="159" t="s">
        <v>389</v>
      </c>
    </row>
    <row r="8" spans="1:7" ht="14.25" x14ac:dyDescent="0.2">
      <c r="B8" s="341" t="s">
        <v>390</v>
      </c>
      <c r="C8" s="160" t="s">
        <v>391</v>
      </c>
      <c r="D8" s="160" t="s">
        <v>392</v>
      </c>
      <c r="E8" s="160" t="s">
        <v>0</v>
      </c>
      <c r="F8" s="161" t="s">
        <v>393</v>
      </c>
      <c r="G8" s="162"/>
    </row>
    <row r="9" spans="1:7" ht="15" thickBot="1" x14ac:dyDescent="0.25">
      <c r="B9" s="342"/>
      <c r="C9" s="163" t="s">
        <v>394</v>
      </c>
      <c r="D9" s="163" t="s">
        <v>394</v>
      </c>
      <c r="E9" s="163" t="s">
        <v>394</v>
      </c>
      <c r="F9" s="164" t="s">
        <v>395</v>
      </c>
      <c r="G9" s="162"/>
    </row>
    <row r="10" spans="1:7" s="189" customFormat="1" ht="15.95" customHeight="1" thickTop="1" x14ac:dyDescent="0.25">
      <c r="B10" s="167" t="s">
        <v>396</v>
      </c>
      <c r="C10" s="168">
        <v>412652</v>
      </c>
      <c r="D10" s="168">
        <v>416844</v>
      </c>
      <c r="E10" s="168">
        <v>225779</v>
      </c>
      <c r="F10" s="169">
        <f>(E10/D10)*100</f>
        <v>54.163907840822944</v>
      </c>
      <c r="G10" s="190"/>
    </row>
    <row r="11" spans="1:7" s="189" customFormat="1" ht="15.95" customHeight="1" x14ac:dyDescent="0.25">
      <c r="B11" s="170" t="s">
        <v>397</v>
      </c>
      <c r="C11" s="171">
        <v>60532</v>
      </c>
      <c r="D11" s="171">
        <v>60910.2</v>
      </c>
      <c r="E11" s="171">
        <v>37979.699999999997</v>
      </c>
      <c r="F11" s="169">
        <f t="shared" ref="F11:F14" si="0">(E11/D11)*100</f>
        <v>62.353595949446891</v>
      </c>
      <c r="G11" s="190"/>
    </row>
    <row r="12" spans="1:7" s="189" customFormat="1" ht="15.95" customHeight="1" x14ac:dyDescent="0.25">
      <c r="B12" s="170" t="s">
        <v>398</v>
      </c>
      <c r="C12" s="171">
        <v>19435</v>
      </c>
      <c r="D12" s="171">
        <v>19435</v>
      </c>
      <c r="E12" s="171">
        <v>7678.5</v>
      </c>
      <c r="F12" s="169">
        <f t="shared" si="0"/>
        <v>39.508618471829173</v>
      </c>
      <c r="G12" s="190"/>
    </row>
    <row r="13" spans="1:7" s="189" customFormat="1" ht="15.95" customHeight="1" x14ac:dyDescent="0.25">
      <c r="B13" s="172" t="s">
        <v>399</v>
      </c>
      <c r="C13" s="171">
        <v>85113</v>
      </c>
      <c r="D13" s="171">
        <v>133081.60000000001</v>
      </c>
      <c r="E13" s="171">
        <v>68964.3</v>
      </c>
      <c r="F13" s="169">
        <f t="shared" si="0"/>
        <v>51.821063167259787</v>
      </c>
      <c r="G13" s="190"/>
    </row>
    <row r="14" spans="1:7" s="189" customFormat="1" ht="15.95" customHeight="1" thickBot="1" x14ac:dyDescent="0.3">
      <c r="B14" s="173" t="s">
        <v>400</v>
      </c>
      <c r="C14" s="174">
        <f>SUM(C10:C13)</f>
        <v>577732</v>
      </c>
      <c r="D14" s="174">
        <f>SUM(D10:D13)</f>
        <v>630270.80000000005</v>
      </c>
      <c r="E14" s="174">
        <f>SUM(E10:E13)</f>
        <v>340401.5</v>
      </c>
      <c r="F14" s="193">
        <f t="shared" si="0"/>
        <v>54.008768929165051</v>
      </c>
      <c r="G14" s="190"/>
    </row>
    <row r="15" spans="1:7" s="189" customFormat="1" ht="15.95" customHeight="1" thickTop="1" x14ac:dyDescent="0.25">
      <c r="B15" s="175"/>
      <c r="C15" s="176"/>
      <c r="D15" s="176"/>
      <c r="E15" s="176"/>
      <c r="F15" s="177"/>
      <c r="G15" s="190"/>
    </row>
    <row r="16" spans="1:7" s="189" customFormat="1" ht="15.95" customHeight="1" x14ac:dyDescent="0.25">
      <c r="A16" s="190"/>
      <c r="B16" s="170" t="s">
        <v>401</v>
      </c>
      <c r="C16" s="171">
        <v>492959</v>
      </c>
      <c r="D16" s="171">
        <v>539618.19999999995</v>
      </c>
      <c r="E16" s="171">
        <v>279119.7</v>
      </c>
      <c r="F16" s="178">
        <f>(E16/D16)*100</f>
        <v>51.725405110502209</v>
      </c>
      <c r="G16" s="190"/>
    </row>
    <row r="17" spans="1:7" s="189" customFormat="1" ht="15.95" customHeight="1" x14ac:dyDescent="0.25">
      <c r="A17" s="190"/>
      <c r="B17" s="172" t="s">
        <v>402</v>
      </c>
      <c r="C17" s="171">
        <v>103121</v>
      </c>
      <c r="D17" s="171">
        <v>118295.9</v>
      </c>
      <c r="E17" s="171">
        <v>14766.2</v>
      </c>
      <c r="F17" s="178">
        <f t="shared" ref="F17:F18" si="1">(E17/D17)*100</f>
        <v>12.482427539754127</v>
      </c>
      <c r="G17" s="190"/>
    </row>
    <row r="18" spans="1:7" s="189" customFormat="1" ht="15.95" customHeight="1" thickBot="1" x14ac:dyDescent="0.3">
      <c r="A18" s="190"/>
      <c r="B18" s="173" t="s">
        <v>403</v>
      </c>
      <c r="C18" s="174">
        <f>SUM(C16:C17)</f>
        <v>596080</v>
      </c>
      <c r="D18" s="174">
        <f>SUM(D16:D17)</f>
        <v>657914.1</v>
      </c>
      <c r="E18" s="174">
        <f>SUM(E16:E17)</f>
        <v>293885.90000000002</v>
      </c>
      <c r="F18" s="191">
        <f t="shared" si="1"/>
        <v>44.669342091923554</v>
      </c>
      <c r="G18" s="190"/>
    </row>
    <row r="19" spans="1:7" s="189" customFormat="1" ht="11.25" customHeight="1" thickTop="1" x14ac:dyDescent="0.25">
      <c r="B19" s="179"/>
      <c r="C19" s="180"/>
      <c r="D19" s="180"/>
      <c r="E19" s="180"/>
      <c r="F19" s="177"/>
      <c r="G19" s="190"/>
    </row>
    <row r="20" spans="1:7" s="189" customFormat="1" ht="15.95" customHeight="1" x14ac:dyDescent="0.25">
      <c r="B20" s="181" t="s">
        <v>404</v>
      </c>
      <c r="C20" s="182"/>
      <c r="D20" s="182"/>
      <c r="E20" s="182"/>
      <c r="F20" s="183"/>
      <c r="G20" s="190"/>
    </row>
    <row r="21" spans="1:7" s="189" customFormat="1" ht="15.95" customHeight="1" x14ac:dyDescent="0.2">
      <c r="B21" s="181" t="s">
        <v>405</v>
      </c>
      <c r="C21" s="184"/>
      <c r="D21" s="184"/>
      <c r="E21" s="184">
        <v>46515.6</v>
      </c>
      <c r="F21" s="185"/>
    </row>
    <row r="22" spans="1:7" s="189" customFormat="1" ht="15.95" customHeight="1" thickBot="1" x14ac:dyDescent="0.25">
      <c r="B22" s="186" t="s">
        <v>406</v>
      </c>
      <c r="C22" s="187">
        <v>18348.400000000001</v>
      </c>
      <c r="D22" s="187">
        <v>27643.3</v>
      </c>
      <c r="E22" s="187"/>
      <c r="F22" s="188"/>
    </row>
    <row r="25" spans="1:7" x14ac:dyDescent="0.2">
      <c r="B25" s="165" t="s">
        <v>407</v>
      </c>
    </row>
    <row r="26" spans="1:7" x14ac:dyDescent="0.2">
      <c r="B26" s="165" t="s">
        <v>408</v>
      </c>
      <c r="C26" s="165"/>
      <c r="D26" s="165"/>
      <c r="E26" s="165"/>
    </row>
    <row r="27" spans="1:7" ht="15" x14ac:dyDescent="0.2">
      <c r="B27" s="165"/>
      <c r="C27" s="166"/>
      <c r="D27" s="166"/>
      <c r="E27" s="166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8"/>
  <sheetViews>
    <sheetView workbookViewId="0">
      <selection activeCell="A39" sqref="A39"/>
    </sheetView>
  </sheetViews>
  <sheetFormatPr defaultRowHeight="14.25" x14ac:dyDescent="0.2"/>
  <cols>
    <col min="1" max="1" width="40.140625" style="1112" customWidth="1"/>
    <col min="2" max="2" width="7.7109375" style="1106" customWidth="1"/>
    <col min="3" max="4" width="12.28515625" style="986" customWidth="1"/>
    <col min="5" max="5" width="12.28515625" style="1107" customWidth="1"/>
    <col min="6" max="6" width="12.140625" style="1107" customWidth="1"/>
    <col min="7" max="7" width="10.42578125" style="1107" customWidth="1"/>
    <col min="8" max="8" width="9.7109375" style="1107" customWidth="1"/>
    <col min="9" max="9" width="9.85546875" style="1107" customWidth="1"/>
    <col min="10" max="10" width="9.7109375" style="1107" customWidth="1"/>
    <col min="11" max="11" width="12.7109375" style="986" customWidth="1"/>
    <col min="12" max="12" width="9.28515625" style="986" customWidth="1"/>
    <col min="13" max="13" width="12.7109375" style="986" customWidth="1"/>
    <col min="14" max="14" width="13.42578125" style="986" customWidth="1"/>
    <col min="15" max="16" width="12.7109375" style="986" customWidth="1"/>
    <col min="17" max="1024" width="9.28515625" style="986" customWidth="1"/>
    <col min="1025" max="16384" width="9.140625" style="1113"/>
  </cols>
  <sheetData>
    <row r="1" spans="1:16" ht="24" customHeight="1" x14ac:dyDescent="0.2">
      <c r="A1" s="984"/>
      <c r="B1" s="984"/>
      <c r="C1" s="984"/>
      <c r="D1" s="984"/>
      <c r="E1" s="984"/>
      <c r="F1" s="984"/>
      <c r="G1" s="984"/>
      <c r="H1" s="984"/>
      <c r="I1" s="984"/>
      <c r="J1" s="984"/>
      <c r="K1" s="984"/>
      <c r="L1" s="984"/>
      <c r="M1" s="984"/>
      <c r="N1" s="984"/>
      <c r="O1" s="984"/>
      <c r="P1" s="985"/>
    </row>
    <row r="2" spans="1:16" x14ac:dyDescent="0.2">
      <c r="A2" s="987"/>
      <c r="B2" s="987"/>
      <c r="C2" s="987"/>
      <c r="D2" s="987"/>
      <c r="E2" s="988"/>
      <c r="F2" s="988"/>
      <c r="G2" s="988"/>
      <c r="H2" s="988"/>
      <c r="I2" s="988"/>
      <c r="J2" s="988"/>
      <c r="K2" s="987"/>
      <c r="L2" s="987"/>
      <c r="M2" s="987"/>
      <c r="N2" s="987"/>
      <c r="O2" s="989"/>
    </row>
    <row r="3" spans="1:16" ht="18.75" x14ac:dyDescent="0.2">
      <c r="A3" s="990" t="s">
        <v>576</v>
      </c>
      <c r="B3" s="987"/>
      <c r="C3" s="987"/>
      <c r="D3" s="987"/>
      <c r="E3" s="988"/>
      <c r="F3" s="991"/>
      <c r="G3" s="991"/>
      <c r="H3" s="988"/>
      <c r="I3" s="988"/>
      <c r="J3" s="988"/>
      <c r="K3" s="987"/>
      <c r="L3" s="987"/>
      <c r="M3" s="987"/>
      <c r="N3" s="987"/>
      <c r="O3" s="987"/>
    </row>
    <row r="4" spans="1:16" ht="21.75" customHeight="1" x14ac:dyDescent="0.2">
      <c r="A4" s="992"/>
      <c r="B4" s="987"/>
      <c r="C4" s="987"/>
      <c r="D4" s="987"/>
      <c r="E4" s="988"/>
      <c r="F4" s="991"/>
      <c r="G4" s="991"/>
      <c r="H4" s="988"/>
      <c r="I4" s="988"/>
      <c r="J4" s="988"/>
      <c r="K4" s="987"/>
      <c r="L4" s="987"/>
      <c r="M4" s="987"/>
      <c r="N4" s="987"/>
      <c r="O4" s="987"/>
    </row>
    <row r="5" spans="1:16" x14ac:dyDescent="0.2">
      <c r="A5" s="993"/>
      <c r="B5" s="987"/>
      <c r="C5" s="987"/>
      <c r="D5" s="987"/>
      <c r="E5" s="988"/>
      <c r="F5" s="991"/>
      <c r="G5" s="991"/>
      <c r="H5" s="988"/>
      <c r="I5" s="988"/>
      <c r="J5" s="988"/>
      <c r="K5" s="987"/>
      <c r="L5" s="987"/>
      <c r="M5" s="987"/>
      <c r="N5" s="987"/>
      <c r="O5" s="987"/>
    </row>
    <row r="6" spans="1:16" ht="6" customHeight="1" x14ac:dyDescent="0.2">
      <c r="A6" s="987"/>
      <c r="B6" s="994"/>
      <c r="C6" s="994"/>
      <c r="D6" s="987"/>
      <c r="E6" s="988"/>
      <c r="F6" s="991"/>
      <c r="G6" s="991"/>
      <c r="H6" s="988"/>
      <c r="I6" s="988"/>
      <c r="J6" s="988"/>
      <c r="K6" s="987"/>
      <c r="L6" s="987"/>
      <c r="M6" s="987"/>
      <c r="N6" s="987"/>
      <c r="O6" s="987"/>
    </row>
    <row r="7" spans="1:16" ht="24.75" customHeight="1" x14ac:dyDescent="0.2">
      <c r="A7" s="995" t="s">
        <v>575</v>
      </c>
      <c r="B7" s="996"/>
      <c r="C7" s="997" t="s">
        <v>601</v>
      </c>
      <c r="D7" s="997"/>
      <c r="E7" s="997"/>
      <c r="F7" s="997"/>
      <c r="G7" s="997"/>
      <c r="H7" s="997"/>
      <c r="I7" s="997"/>
      <c r="J7" s="997"/>
      <c r="K7" s="997"/>
      <c r="L7" s="997"/>
      <c r="M7" s="997"/>
      <c r="N7" s="997"/>
      <c r="O7" s="997"/>
    </row>
    <row r="8" spans="1:16" ht="23.25" customHeight="1" x14ac:dyDescent="0.2">
      <c r="A8" s="993" t="s">
        <v>573</v>
      </c>
      <c r="B8" s="987"/>
      <c r="C8" s="987"/>
      <c r="D8" s="987"/>
      <c r="E8" s="988"/>
      <c r="F8" s="991"/>
      <c r="G8" s="991"/>
      <c r="H8" s="988"/>
      <c r="I8" s="988"/>
      <c r="J8" s="988"/>
      <c r="K8" s="987"/>
      <c r="L8" s="987"/>
      <c r="M8" s="987"/>
      <c r="N8" s="987"/>
      <c r="O8" s="987"/>
    </row>
    <row r="9" spans="1:16" x14ac:dyDescent="0.2">
      <c r="A9" s="998" t="s">
        <v>572</v>
      </c>
      <c r="B9" s="999" t="s">
        <v>571</v>
      </c>
      <c r="C9" s="1000" t="s">
        <v>0</v>
      </c>
      <c r="D9" s="1001" t="s">
        <v>570</v>
      </c>
      <c r="E9" s="1002" t="s">
        <v>569</v>
      </c>
      <c r="F9" s="1003" t="s">
        <v>568</v>
      </c>
      <c r="G9" s="1003"/>
      <c r="H9" s="1003"/>
      <c r="I9" s="1003"/>
      <c r="J9" s="1001" t="s">
        <v>602</v>
      </c>
      <c r="K9" s="1004" t="s">
        <v>566</v>
      </c>
      <c r="L9" s="1005"/>
      <c r="M9" s="1006" t="s">
        <v>565</v>
      </c>
      <c r="N9" s="1001" t="s">
        <v>565</v>
      </c>
      <c r="O9" s="1001" t="s">
        <v>565</v>
      </c>
    </row>
    <row r="10" spans="1:16" x14ac:dyDescent="0.2">
      <c r="A10" s="998"/>
      <c r="B10" s="999"/>
      <c r="C10" s="1007" t="s">
        <v>579</v>
      </c>
      <c r="D10" s="1008">
        <v>2019</v>
      </c>
      <c r="E10" s="1009">
        <v>2019</v>
      </c>
      <c r="F10" s="1010" t="s">
        <v>562</v>
      </c>
      <c r="G10" s="1011" t="s">
        <v>561</v>
      </c>
      <c r="H10" s="1011" t="s">
        <v>560</v>
      </c>
      <c r="I10" s="1010" t="s">
        <v>559</v>
      </c>
      <c r="J10" s="1008" t="s">
        <v>558</v>
      </c>
      <c r="K10" s="1007" t="s">
        <v>557</v>
      </c>
      <c r="L10" s="1005"/>
      <c r="M10" s="1012" t="s">
        <v>580</v>
      </c>
      <c r="N10" s="1008" t="s">
        <v>581</v>
      </c>
      <c r="O10" s="1008" t="s">
        <v>582</v>
      </c>
    </row>
    <row r="11" spans="1:16" x14ac:dyDescent="0.2">
      <c r="A11" s="1013" t="s">
        <v>583</v>
      </c>
      <c r="B11" s="1014"/>
      <c r="C11" s="1015">
        <v>19</v>
      </c>
      <c r="D11" s="1016">
        <v>19</v>
      </c>
      <c r="E11" s="1016">
        <v>19</v>
      </c>
      <c r="F11" s="1017">
        <v>20</v>
      </c>
      <c r="G11" s="1018">
        <v>19</v>
      </c>
      <c r="H11" s="1019"/>
      <c r="I11" s="1020"/>
      <c r="J11" s="1021" t="s">
        <v>508</v>
      </c>
      <c r="K11" s="1022" t="s">
        <v>508</v>
      </c>
      <c r="L11" s="1023"/>
      <c r="M11" s="1024">
        <v>19</v>
      </c>
      <c r="N11" s="1025"/>
      <c r="O11" s="1025"/>
    </row>
    <row r="12" spans="1:16" x14ac:dyDescent="0.2">
      <c r="A12" s="1026" t="s">
        <v>584</v>
      </c>
      <c r="B12" s="1027"/>
      <c r="C12" s="1028">
        <v>17</v>
      </c>
      <c r="D12" s="1029">
        <v>17</v>
      </c>
      <c r="E12" s="1029">
        <v>17</v>
      </c>
      <c r="F12" s="1030">
        <v>17</v>
      </c>
      <c r="G12" s="1031">
        <v>17</v>
      </c>
      <c r="H12" s="1032"/>
      <c r="I12" s="1031"/>
      <c r="J12" s="1033"/>
      <c r="K12" s="1034" t="s">
        <v>508</v>
      </c>
      <c r="L12" s="1023"/>
      <c r="M12" s="1035">
        <v>17</v>
      </c>
      <c r="N12" s="1036"/>
      <c r="O12" s="1036"/>
    </row>
    <row r="13" spans="1:16" x14ac:dyDescent="0.2">
      <c r="A13" s="1037" t="s">
        <v>585</v>
      </c>
      <c r="B13" s="1038" t="s">
        <v>586</v>
      </c>
      <c r="C13" s="1039">
        <v>3983</v>
      </c>
      <c r="D13" s="1040" t="s">
        <v>508</v>
      </c>
      <c r="E13" s="1040" t="s">
        <v>508</v>
      </c>
      <c r="F13" s="1041">
        <v>3922</v>
      </c>
      <c r="G13" s="1042">
        <f>M13</f>
        <v>3923</v>
      </c>
      <c r="H13" s="1043"/>
      <c r="I13" s="1042"/>
      <c r="J13" s="1044" t="s">
        <v>508</v>
      </c>
      <c r="K13" s="1034" t="s">
        <v>508</v>
      </c>
      <c r="L13" s="1023"/>
      <c r="M13" s="1045">
        <v>3923</v>
      </c>
      <c r="N13" s="1046"/>
      <c r="O13" s="1046"/>
    </row>
    <row r="14" spans="1:16" x14ac:dyDescent="0.2">
      <c r="A14" s="1026" t="s">
        <v>587</v>
      </c>
      <c r="B14" s="1038" t="s">
        <v>588</v>
      </c>
      <c r="C14" s="1039">
        <v>3864</v>
      </c>
      <c r="D14" s="1047" t="s">
        <v>508</v>
      </c>
      <c r="E14" s="1047" t="s">
        <v>508</v>
      </c>
      <c r="F14" s="1048">
        <v>3808</v>
      </c>
      <c r="G14" s="1042">
        <f>M14</f>
        <v>3814</v>
      </c>
      <c r="H14" s="1043"/>
      <c r="I14" s="1042"/>
      <c r="J14" s="1044" t="s">
        <v>508</v>
      </c>
      <c r="K14" s="1034" t="s">
        <v>508</v>
      </c>
      <c r="L14" s="1023"/>
      <c r="M14" s="1045">
        <v>3814</v>
      </c>
      <c r="N14" s="1046"/>
      <c r="O14" s="1046"/>
    </row>
    <row r="15" spans="1:16" x14ac:dyDescent="0.2">
      <c r="A15" s="1026" t="s">
        <v>547</v>
      </c>
      <c r="B15" s="1038" t="s">
        <v>546</v>
      </c>
      <c r="C15" s="1039">
        <v>0</v>
      </c>
      <c r="D15" s="1047" t="s">
        <v>508</v>
      </c>
      <c r="E15" s="1047" t="s">
        <v>508</v>
      </c>
      <c r="F15" s="1048">
        <v>0</v>
      </c>
      <c r="G15" s="1042">
        <f>M15</f>
        <v>0</v>
      </c>
      <c r="H15" s="1043"/>
      <c r="I15" s="1042"/>
      <c r="J15" s="1044" t="s">
        <v>508</v>
      </c>
      <c r="K15" s="1034" t="s">
        <v>508</v>
      </c>
      <c r="L15" s="1023"/>
      <c r="M15" s="1045">
        <v>0</v>
      </c>
      <c r="N15" s="1046"/>
      <c r="O15" s="1046"/>
    </row>
    <row r="16" spans="1:16" x14ac:dyDescent="0.2">
      <c r="A16" s="1026" t="s">
        <v>545</v>
      </c>
      <c r="B16" s="1038" t="s">
        <v>508</v>
      </c>
      <c r="C16" s="1039">
        <v>362</v>
      </c>
      <c r="D16" s="1047" t="s">
        <v>508</v>
      </c>
      <c r="E16" s="1047" t="s">
        <v>508</v>
      </c>
      <c r="F16" s="1048">
        <v>1599</v>
      </c>
      <c r="G16" s="1042">
        <f>M16</f>
        <v>768</v>
      </c>
      <c r="H16" s="1043"/>
      <c r="I16" s="1042"/>
      <c r="J16" s="1044" t="s">
        <v>508</v>
      </c>
      <c r="K16" s="1034" t="s">
        <v>508</v>
      </c>
      <c r="L16" s="1023"/>
      <c r="M16" s="1045">
        <v>768</v>
      </c>
      <c r="N16" s="1046"/>
      <c r="O16" s="1046"/>
    </row>
    <row r="17" spans="1:15" x14ac:dyDescent="0.2">
      <c r="A17" s="1013" t="s">
        <v>544</v>
      </c>
      <c r="B17" s="1049" t="s">
        <v>543</v>
      </c>
      <c r="C17" s="1050">
        <v>1265</v>
      </c>
      <c r="D17" s="1051" t="s">
        <v>508</v>
      </c>
      <c r="E17" s="1051" t="s">
        <v>508</v>
      </c>
      <c r="F17" s="1052">
        <v>2049</v>
      </c>
      <c r="G17" s="1042">
        <f>M17</f>
        <v>3319</v>
      </c>
      <c r="H17" s="1053"/>
      <c r="I17" s="1054"/>
      <c r="J17" s="1055" t="s">
        <v>508</v>
      </c>
      <c r="K17" s="1022" t="s">
        <v>508</v>
      </c>
      <c r="L17" s="1023"/>
      <c r="M17" s="1045">
        <v>3319</v>
      </c>
      <c r="N17" s="1056"/>
      <c r="O17" s="1056"/>
    </row>
    <row r="18" spans="1:15" ht="15" x14ac:dyDescent="0.25">
      <c r="A18" s="1026" t="s">
        <v>542</v>
      </c>
      <c r="B18" s="1011"/>
      <c r="C18" s="1057"/>
      <c r="D18" s="1047" t="s">
        <v>508</v>
      </c>
      <c r="E18" s="1047" t="s">
        <v>508</v>
      </c>
      <c r="F18" s="1044">
        <f>F13-F14+F15+F16+F17</f>
        <v>3762</v>
      </c>
      <c r="G18" s="1044">
        <f>G13-G14+G15+G16+G17</f>
        <v>4196</v>
      </c>
      <c r="H18" s="1043"/>
      <c r="I18" s="1058"/>
      <c r="J18" s="1044" t="s">
        <v>508</v>
      </c>
      <c r="K18" s="1034" t="s">
        <v>508</v>
      </c>
      <c r="L18" s="1023"/>
      <c r="M18" s="1044">
        <f>M13-M14+M15+M16+M17</f>
        <v>4196</v>
      </c>
      <c r="N18" s="1034"/>
      <c r="O18" s="1034"/>
    </row>
    <row r="19" spans="1:15" x14ac:dyDescent="0.2">
      <c r="A19" s="1013" t="s">
        <v>541</v>
      </c>
      <c r="B19" s="1049">
        <v>401</v>
      </c>
      <c r="C19" s="1050">
        <v>119</v>
      </c>
      <c r="D19" s="1040" t="s">
        <v>508</v>
      </c>
      <c r="E19" s="1040" t="s">
        <v>508</v>
      </c>
      <c r="F19" s="1052">
        <v>114</v>
      </c>
      <c r="G19" s="1042">
        <f>M19</f>
        <v>109</v>
      </c>
      <c r="H19" s="1059"/>
      <c r="I19" s="1060"/>
      <c r="J19" s="1055" t="s">
        <v>508</v>
      </c>
      <c r="K19" s="1022" t="s">
        <v>508</v>
      </c>
      <c r="L19" s="1023"/>
      <c r="M19" s="1061">
        <v>109</v>
      </c>
      <c r="N19" s="1056"/>
      <c r="O19" s="1056"/>
    </row>
    <row r="20" spans="1:15" x14ac:dyDescent="0.2">
      <c r="A20" s="1026" t="s">
        <v>540</v>
      </c>
      <c r="B20" s="1038" t="s">
        <v>539</v>
      </c>
      <c r="C20" s="1039">
        <v>422</v>
      </c>
      <c r="D20" s="1047" t="s">
        <v>508</v>
      </c>
      <c r="E20" s="1047" t="s">
        <v>508</v>
      </c>
      <c r="F20" s="1048">
        <v>367</v>
      </c>
      <c r="G20" s="1042">
        <f>M20</f>
        <v>507</v>
      </c>
      <c r="H20" s="1043"/>
      <c r="I20" s="1042"/>
      <c r="J20" s="1044" t="s">
        <v>508</v>
      </c>
      <c r="K20" s="1034" t="s">
        <v>508</v>
      </c>
      <c r="L20" s="1023"/>
      <c r="M20" s="1045">
        <v>507</v>
      </c>
      <c r="N20" s="1046"/>
      <c r="O20" s="1046"/>
    </row>
    <row r="21" spans="1:15" x14ac:dyDescent="0.2">
      <c r="A21" s="1026" t="s">
        <v>538</v>
      </c>
      <c r="B21" s="1038" t="s">
        <v>508</v>
      </c>
      <c r="C21" s="1039">
        <v>0</v>
      </c>
      <c r="D21" s="1047" t="s">
        <v>508</v>
      </c>
      <c r="E21" s="1047" t="s">
        <v>508</v>
      </c>
      <c r="F21" s="1048">
        <v>0</v>
      </c>
      <c r="G21" s="1042">
        <f>M21</f>
        <v>0</v>
      </c>
      <c r="H21" s="1043"/>
      <c r="I21" s="1042"/>
      <c r="J21" s="1044" t="s">
        <v>508</v>
      </c>
      <c r="K21" s="1034" t="s">
        <v>508</v>
      </c>
      <c r="L21" s="1023"/>
      <c r="M21" s="1045">
        <v>0</v>
      </c>
      <c r="N21" s="1046"/>
      <c r="O21" s="1046"/>
    </row>
    <row r="22" spans="1:15" x14ac:dyDescent="0.2">
      <c r="A22" s="1026" t="s">
        <v>537</v>
      </c>
      <c r="B22" s="1038" t="s">
        <v>508</v>
      </c>
      <c r="C22" s="1039">
        <v>805</v>
      </c>
      <c r="D22" s="1047" t="s">
        <v>508</v>
      </c>
      <c r="E22" s="1047" t="s">
        <v>508</v>
      </c>
      <c r="F22" s="1048">
        <v>2619</v>
      </c>
      <c r="G22" s="1042">
        <f>M22</f>
        <v>2968</v>
      </c>
      <c r="H22" s="1043"/>
      <c r="I22" s="1042"/>
      <c r="J22" s="1044" t="s">
        <v>508</v>
      </c>
      <c r="K22" s="1034" t="s">
        <v>508</v>
      </c>
      <c r="L22" s="1023"/>
      <c r="M22" s="1045">
        <v>2968</v>
      </c>
      <c r="N22" s="1046"/>
      <c r="O22" s="1046"/>
    </row>
    <row r="23" spans="1:15" x14ac:dyDescent="0.2">
      <c r="A23" s="1026" t="s">
        <v>536</v>
      </c>
      <c r="B23" s="1038" t="s">
        <v>508</v>
      </c>
      <c r="C23" s="1039">
        <v>0</v>
      </c>
      <c r="D23" s="1051" t="s">
        <v>508</v>
      </c>
      <c r="E23" s="1051" t="s">
        <v>508</v>
      </c>
      <c r="F23" s="1062">
        <v>0</v>
      </c>
      <c r="G23" s="1054">
        <f>M23</f>
        <v>0</v>
      </c>
      <c r="H23" s="1053"/>
      <c r="I23" s="1054"/>
      <c r="J23" s="1063" t="s">
        <v>508</v>
      </c>
      <c r="K23" s="1064" t="s">
        <v>508</v>
      </c>
      <c r="L23" s="1023"/>
      <c r="M23" s="1065">
        <v>0</v>
      </c>
      <c r="N23" s="1066"/>
      <c r="O23" s="1066"/>
    </row>
    <row r="24" spans="1:15" ht="15" x14ac:dyDescent="0.25">
      <c r="A24" s="1037" t="s">
        <v>535</v>
      </c>
      <c r="B24" s="1067" t="s">
        <v>508</v>
      </c>
      <c r="C24" s="1039">
        <v>8181</v>
      </c>
      <c r="D24" s="1068">
        <v>7224</v>
      </c>
      <c r="E24" s="1069">
        <v>6927</v>
      </c>
      <c r="F24" s="1068">
        <v>2556</v>
      </c>
      <c r="G24" s="1070">
        <f t="shared" ref="G24:G36" si="0">M24-F24</f>
        <v>2343</v>
      </c>
      <c r="H24" s="1071"/>
      <c r="I24" s="1072"/>
      <c r="J24" s="1073">
        <f t="shared" ref="J24:J47" si="1">SUM(F24:I24)</f>
        <v>4899</v>
      </c>
      <c r="K24" s="1074">
        <f t="shared" ref="K24:K47" si="2">(J24/E24)*100</f>
        <v>70.723256821134697</v>
      </c>
      <c r="L24" s="1023"/>
      <c r="M24" s="1045">
        <v>4899</v>
      </c>
      <c r="N24" s="1075"/>
      <c r="O24" s="1076"/>
    </row>
    <row r="25" spans="1:15" ht="15" x14ac:dyDescent="0.25">
      <c r="A25" s="1026" t="s">
        <v>534</v>
      </c>
      <c r="B25" s="1077" t="s">
        <v>508</v>
      </c>
      <c r="C25" s="1039"/>
      <c r="D25" s="1068"/>
      <c r="E25" s="1069"/>
      <c r="F25" s="1068">
        <v>0</v>
      </c>
      <c r="G25" s="1070">
        <f t="shared" si="0"/>
        <v>0</v>
      </c>
      <c r="H25" s="1071"/>
      <c r="I25" s="1072"/>
      <c r="J25" s="1073">
        <f t="shared" si="1"/>
        <v>0</v>
      </c>
      <c r="K25" s="1074" t="e">
        <f t="shared" si="2"/>
        <v>#DIV/0!</v>
      </c>
      <c r="L25" s="1023"/>
      <c r="M25" s="1045">
        <v>0</v>
      </c>
      <c r="N25" s="1075"/>
      <c r="O25" s="1076"/>
    </row>
    <row r="26" spans="1:15" ht="15" x14ac:dyDescent="0.25">
      <c r="A26" s="1026" t="s">
        <v>533</v>
      </c>
      <c r="B26" s="1077">
        <v>672</v>
      </c>
      <c r="C26" s="1078">
        <v>1800</v>
      </c>
      <c r="D26" s="1068">
        <v>1800</v>
      </c>
      <c r="E26" s="1069">
        <v>1800</v>
      </c>
      <c r="F26" s="1079">
        <v>900</v>
      </c>
      <c r="G26" s="1070">
        <f t="shared" si="0"/>
        <v>450</v>
      </c>
      <c r="H26" s="1071"/>
      <c r="I26" s="1072"/>
      <c r="J26" s="1073">
        <f t="shared" si="1"/>
        <v>1350</v>
      </c>
      <c r="K26" s="1074">
        <f t="shared" si="2"/>
        <v>75</v>
      </c>
      <c r="L26" s="1023"/>
      <c r="M26" s="1045">
        <v>1350</v>
      </c>
      <c r="N26" s="1075"/>
      <c r="O26" s="1076"/>
    </row>
    <row r="27" spans="1:15" ht="15" x14ac:dyDescent="0.25">
      <c r="A27" s="1037" t="s">
        <v>532</v>
      </c>
      <c r="B27" s="1067">
        <v>501</v>
      </c>
      <c r="C27" s="1039">
        <v>374</v>
      </c>
      <c r="D27" s="1080">
        <v>377</v>
      </c>
      <c r="E27" s="1081">
        <v>377</v>
      </c>
      <c r="F27" s="1080">
        <v>102</v>
      </c>
      <c r="G27" s="1043">
        <f t="shared" si="0"/>
        <v>69</v>
      </c>
      <c r="H27" s="1082"/>
      <c r="I27" s="1060"/>
      <c r="J27" s="1073">
        <f t="shared" si="1"/>
        <v>171</v>
      </c>
      <c r="K27" s="1074">
        <f t="shared" si="2"/>
        <v>45.358090185676389</v>
      </c>
      <c r="L27" s="1023"/>
      <c r="M27" s="1061">
        <v>171</v>
      </c>
      <c r="N27" s="1083"/>
      <c r="O27" s="1084"/>
    </row>
    <row r="28" spans="1:15" ht="15" x14ac:dyDescent="0.25">
      <c r="A28" s="1026" t="s">
        <v>531</v>
      </c>
      <c r="B28" s="1077">
        <v>502</v>
      </c>
      <c r="C28" s="1039">
        <v>346</v>
      </c>
      <c r="D28" s="1085">
        <v>327</v>
      </c>
      <c r="E28" s="1086">
        <v>327</v>
      </c>
      <c r="F28" s="1085">
        <v>105</v>
      </c>
      <c r="G28" s="1043">
        <f t="shared" si="0"/>
        <v>66</v>
      </c>
      <c r="H28" s="1058"/>
      <c r="I28" s="1042"/>
      <c r="J28" s="1073">
        <f t="shared" si="1"/>
        <v>171</v>
      </c>
      <c r="K28" s="1074">
        <f t="shared" si="2"/>
        <v>52.293577981651374</v>
      </c>
      <c r="L28" s="1023"/>
      <c r="M28" s="1045">
        <v>171</v>
      </c>
      <c r="N28" s="1075"/>
      <c r="O28" s="1076"/>
    </row>
    <row r="29" spans="1:15" ht="15" x14ac:dyDescent="0.25">
      <c r="A29" s="1026" t="s">
        <v>530</v>
      </c>
      <c r="B29" s="1077">
        <v>504</v>
      </c>
      <c r="C29" s="1039">
        <v>0</v>
      </c>
      <c r="D29" s="1085">
        <v>0</v>
      </c>
      <c r="E29" s="1086">
        <v>0</v>
      </c>
      <c r="F29" s="1085">
        <v>0</v>
      </c>
      <c r="G29" s="1043">
        <f t="shared" si="0"/>
        <v>0</v>
      </c>
      <c r="H29" s="1058"/>
      <c r="I29" s="1042"/>
      <c r="J29" s="1073">
        <f t="shared" si="1"/>
        <v>0</v>
      </c>
      <c r="K29" s="1074" t="e">
        <f t="shared" si="2"/>
        <v>#DIV/0!</v>
      </c>
      <c r="L29" s="1023"/>
      <c r="M29" s="1045">
        <v>0</v>
      </c>
      <c r="N29" s="1075"/>
      <c r="O29" s="1076"/>
    </row>
    <row r="30" spans="1:15" ht="15" x14ac:dyDescent="0.25">
      <c r="A30" s="1026" t="s">
        <v>529</v>
      </c>
      <c r="B30" s="1077">
        <v>511</v>
      </c>
      <c r="C30" s="1039">
        <v>123</v>
      </c>
      <c r="D30" s="1085">
        <v>150</v>
      </c>
      <c r="E30" s="1086">
        <v>150</v>
      </c>
      <c r="F30" s="1085">
        <v>5</v>
      </c>
      <c r="G30" s="1043">
        <f t="shared" si="0"/>
        <v>13</v>
      </c>
      <c r="H30" s="1058"/>
      <c r="I30" s="1042"/>
      <c r="J30" s="1073">
        <f t="shared" si="1"/>
        <v>18</v>
      </c>
      <c r="K30" s="1074">
        <f t="shared" si="2"/>
        <v>12</v>
      </c>
      <c r="L30" s="1023"/>
      <c r="M30" s="1045">
        <v>18</v>
      </c>
      <c r="N30" s="1075"/>
      <c r="O30" s="1076"/>
    </row>
    <row r="31" spans="1:15" ht="15" x14ac:dyDescent="0.25">
      <c r="A31" s="1026" t="s">
        <v>528</v>
      </c>
      <c r="B31" s="1077">
        <v>518</v>
      </c>
      <c r="C31" s="1039">
        <v>559</v>
      </c>
      <c r="D31" s="1085">
        <v>634</v>
      </c>
      <c r="E31" s="1086">
        <v>670</v>
      </c>
      <c r="F31" s="1085">
        <v>106</v>
      </c>
      <c r="G31" s="1043">
        <f t="shared" si="0"/>
        <v>225</v>
      </c>
      <c r="H31" s="1058"/>
      <c r="I31" s="1042"/>
      <c r="J31" s="1073">
        <f t="shared" si="1"/>
        <v>331</v>
      </c>
      <c r="K31" s="1074">
        <f t="shared" si="2"/>
        <v>49.402985074626862</v>
      </c>
      <c r="L31" s="1023"/>
      <c r="M31" s="1045">
        <v>331</v>
      </c>
      <c r="N31" s="1075"/>
      <c r="O31" s="1076"/>
    </row>
    <row r="32" spans="1:15" ht="15" x14ac:dyDescent="0.25">
      <c r="A32" s="1026" t="s">
        <v>603</v>
      </c>
      <c r="B32" s="1077">
        <v>521</v>
      </c>
      <c r="C32" s="1039">
        <v>5110</v>
      </c>
      <c r="D32" s="1085">
        <v>4310</v>
      </c>
      <c r="E32" s="1086">
        <v>4310</v>
      </c>
      <c r="F32" s="1085">
        <v>1278</v>
      </c>
      <c r="G32" s="1043">
        <f t="shared" si="0"/>
        <v>1456</v>
      </c>
      <c r="H32" s="1058"/>
      <c r="I32" s="1042"/>
      <c r="J32" s="1073">
        <f t="shared" si="1"/>
        <v>2734</v>
      </c>
      <c r="K32" s="1074">
        <f t="shared" si="2"/>
        <v>63.433874709976799</v>
      </c>
      <c r="L32" s="1023"/>
      <c r="M32" s="1045">
        <v>2734</v>
      </c>
      <c r="N32" s="1075"/>
      <c r="O32" s="1076"/>
    </row>
    <row r="33" spans="1:15" ht="15" x14ac:dyDescent="0.25">
      <c r="A33" s="1026" t="s">
        <v>526</v>
      </c>
      <c r="B33" s="1077" t="s">
        <v>525</v>
      </c>
      <c r="C33" s="1039">
        <v>1899</v>
      </c>
      <c r="D33" s="1085">
        <v>1705</v>
      </c>
      <c r="E33" s="1086">
        <v>1705</v>
      </c>
      <c r="F33" s="1085">
        <v>422</v>
      </c>
      <c r="G33" s="1043">
        <f t="shared" si="0"/>
        <v>668</v>
      </c>
      <c r="H33" s="1058"/>
      <c r="I33" s="1042"/>
      <c r="J33" s="1073">
        <f t="shared" si="1"/>
        <v>1090</v>
      </c>
      <c r="K33" s="1074">
        <f t="shared" si="2"/>
        <v>63.929618768328446</v>
      </c>
      <c r="L33" s="1023"/>
      <c r="M33" s="1045">
        <v>1090</v>
      </c>
      <c r="N33" s="1075"/>
      <c r="O33" s="1076"/>
    </row>
    <row r="34" spans="1:15" ht="15" x14ac:dyDescent="0.25">
      <c r="A34" s="1026" t="s">
        <v>524</v>
      </c>
      <c r="B34" s="1077">
        <v>557</v>
      </c>
      <c r="C34" s="1039">
        <v>0</v>
      </c>
      <c r="D34" s="1085">
        <v>0</v>
      </c>
      <c r="E34" s="1086">
        <v>0</v>
      </c>
      <c r="F34" s="1085">
        <v>0</v>
      </c>
      <c r="G34" s="1043">
        <f t="shared" si="0"/>
        <v>0</v>
      </c>
      <c r="H34" s="1058"/>
      <c r="I34" s="1042"/>
      <c r="J34" s="1073">
        <f t="shared" si="1"/>
        <v>0</v>
      </c>
      <c r="K34" s="1074" t="e">
        <f t="shared" si="2"/>
        <v>#DIV/0!</v>
      </c>
      <c r="L34" s="1023"/>
      <c r="M34" s="1045">
        <v>0</v>
      </c>
      <c r="N34" s="1075"/>
      <c r="O34" s="1076"/>
    </row>
    <row r="35" spans="1:15" ht="15" x14ac:dyDescent="0.25">
      <c r="A35" s="1026" t="s">
        <v>523</v>
      </c>
      <c r="B35" s="1077">
        <v>551</v>
      </c>
      <c r="C35" s="1039">
        <v>21</v>
      </c>
      <c r="D35" s="1085">
        <v>21</v>
      </c>
      <c r="E35" s="1086">
        <v>21</v>
      </c>
      <c r="F35" s="1085">
        <v>5</v>
      </c>
      <c r="G35" s="1043">
        <f t="shared" si="0"/>
        <v>5</v>
      </c>
      <c r="H35" s="1058"/>
      <c r="I35" s="1042"/>
      <c r="J35" s="1073">
        <f t="shared" si="1"/>
        <v>10</v>
      </c>
      <c r="K35" s="1074">
        <f t="shared" si="2"/>
        <v>47.619047619047613</v>
      </c>
      <c r="L35" s="1023"/>
      <c r="M35" s="1045">
        <v>10</v>
      </c>
      <c r="N35" s="1075"/>
      <c r="O35" s="1076"/>
    </row>
    <row r="36" spans="1:15" ht="15" x14ac:dyDescent="0.25">
      <c r="A36" s="1013" t="s">
        <v>522</v>
      </c>
      <c r="B36" s="1087" t="s">
        <v>521</v>
      </c>
      <c r="C36" s="1050">
        <v>153</v>
      </c>
      <c r="D36" s="1088">
        <v>221</v>
      </c>
      <c r="E36" s="1089">
        <v>221</v>
      </c>
      <c r="F36" s="1090">
        <v>90</v>
      </c>
      <c r="G36" s="1053">
        <f t="shared" si="0"/>
        <v>-88</v>
      </c>
      <c r="H36" s="1091"/>
      <c r="I36" s="1042"/>
      <c r="J36" s="1073">
        <f t="shared" si="1"/>
        <v>2</v>
      </c>
      <c r="K36" s="1074">
        <f t="shared" si="2"/>
        <v>0.90497737556561098</v>
      </c>
      <c r="L36" s="1023"/>
      <c r="M36" s="1065">
        <v>2</v>
      </c>
      <c r="N36" s="1092"/>
      <c r="O36" s="1093"/>
    </row>
    <row r="37" spans="1:15" ht="15" x14ac:dyDescent="0.25">
      <c r="A37" s="1094" t="s">
        <v>604</v>
      </c>
      <c r="B37" s="1095"/>
      <c r="C37" s="1057">
        <f t="shared" ref="C37:I37" si="3">SUM(C27:C36)</f>
        <v>8585</v>
      </c>
      <c r="D37" s="1096">
        <f t="shared" si="3"/>
        <v>7745</v>
      </c>
      <c r="E37" s="1096">
        <f t="shared" si="3"/>
        <v>7781</v>
      </c>
      <c r="F37" s="1097">
        <f t="shared" si="3"/>
        <v>2113</v>
      </c>
      <c r="G37" s="1073">
        <f t="shared" si="3"/>
        <v>2414</v>
      </c>
      <c r="H37" s="1075">
        <f t="shared" si="3"/>
        <v>0</v>
      </c>
      <c r="I37" s="1098">
        <f t="shared" si="3"/>
        <v>0</v>
      </c>
      <c r="J37" s="1073">
        <f t="shared" si="1"/>
        <v>4527</v>
      </c>
      <c r="K37" s="1074">
        <f t="shared" si="2"/>
        <v>58.180182495823161</v>
      </c>
      <c r="L37" s="1023"/>
      <c r="M37" s="1073">
        <f>SUM(M27:M36)</f>
        <v>4527</v>
      </c>
      <c r="N37" s="1074">
        <f>SUM(N27:N36)</f>
        <v>0</v>
      </c>
      <c r="O37" s="1073">
        <f>SUM(O27:O36)</f>
        <v>0</v>
      </c>
    </row>
    <row r="38" spans="1:15" ht="15" x14ac:dyDescent="0.25">
      <c r="A38" s="1037" t="s">
        <v>519</v>
      </c>
      <c r="B38" s="1067">
        <v>601</v>
      </c>
      <c r="C38" s="1078">
        <v>0</v>
      </c>
      <c r="D38" s="1080">
        <v>0</v>
      </c>
      <c r="E38" s="1081">
        <v>0</v>
      </c>
      <c r="F38" s="1085">
        <v>0</v>
      </c>
      <c r="G38" s="1059">
        <f>M38-F38</f>
        <v>0</v>
      </c>
      <c r="H38" s="1082"/>
      <c r="I38" s="1042"/>
      <c r="J38" s="1073">
        <f t="shared" si="1"/>
        <v>0</v>
      </c>
      <c r="K38" s="1074" t="e">
        <f t="shared" si="2"/>
        <v>#DIV/0!</v>
      </c>
      <c r="L38" s="1023"/>
      <c r="M38" s="1061">
        <v>0</v>
      </c>
      <c r="N38" s="1083"/>
      <c r="O38" s="1084"/>
    </row>
    <row r="39" spans="1:15" ht="15" x14ac:dyDescent="0.25">
      <c r="A39" s="1026" t="s">
        <v>518</v>
      </c>
      <c r="B39" s="1077">
        <v>602</v>
      </c>
      <c r="C39" s="1039">
        <v>376</v>
      </c>
      <c r="D39" s="1085">
        <v>462</v>
      </c>
      <c r="E39" s="1086">
        <v>462</v>
      </c>
      <c r="F39" s="1085">
        <v>87</v>
      </c>
      <c r="G39" s="1043">
        <f>M39-F39</f>
        <v>90</v>
      </c>
      <c r="H39" s="1058"/>
      <c r="I39" s="1042"/>
      <c r="J39" s="1073">
        <f t="shared" si="1"/>
        <v>177</v>
      </c>
      <c r="K39" s="1074">
        <f t="shared" si="2"/>
        <v>38.311688311688314</v>
      </c>
      <c r="L39" s="1023"/>
      <c r="M39" s="1045">
        <v>177</v>
      </c>
      <c r="N39" s="1075"/>
      <c r="O39" s="1076"/>
    </row>
    <row r="40" spans="1:15" ht="15" x14ac:dyDescent="0.25">
      <c r="A40" s="1026" t="s">
        <v>517</v>
      </c>
      <c r="B40" s="1077">
        <v>604</v>
      </c>
      <c r="C40" s="1039">
        <v>0</v>
      </c>
      <c r="D40" s="1085">
        <v>0</v>
      </c>
      <c r="E40" s="1086">
        <v>0</v>
      </c>
      <c r="F40" s="1085">
        <v>0</v>
      </c>
      <c r="G40" s="1043">
        <f>M40-F40</f>
        <v>0</v>
      </c>
      <c r="H40" s="1058"/>
      <c r="I40" s="1042"/>
      <c r="J40" s="1073">
        <f t="shared" si="1"/>
        <v>0</v>
      </c>
      <c r="K40" s="1074" t="e">
        <f t="shared" si="2"/>
        <v>#DIV/0!</v>
      </c>
      <c r="L40" s="1023"/>
      <c r="M40" s="1045">
        <v>0</v>
      </c>
      <c r="N40" s="1075"/>
      <c r="O40" s="1076"/>
    </row>
    <row r="41" spans="1:15" ht="15" x14ac:dyDescent="0.25">
      <c r="A41" s="1026" t="s">
        <v>516</v>
      </c>
      <c r="B41" s="1077" t="s">
        <v>515</v>
      </c>
      <c r="C41" s="1039">
        <v>8181</v>
      </c>
      <c r="D41" s="1085">
        <v>7224</v>
      </c>
      <c r="E41" s="1086">
        <v>7224</v>
      </c>
      <c r="F41" s="1085">
        <v>2556</v>
      </c>
      <c r="G41" s="1043">
        <f>M41-F41</f>
        <v>2342</v>
      </c>
      <c r="H41" s="1058"/>
      <c r="I41" s="1042"/>
      <c r="J41" s="1073">
        <f t="shared" si="1"/>
        <v>4898</v>
      </c>
      <c r="K41" s="1074">
        <f t="shared" si="2"/>
        <v>67.801771871539316</v>
      </c>
      <c r="L41" s="1023"/>
      <c r="M41" s="1045">
        <v>4898</v>
      </c>
      <c r="N41" s="1075"/>
      <c r="O41" s="1076"/>
    </row>
    <row r="42" spans="1:15" ht="15" x14ac:dyDescent="0.25">
      <c r="A42" s="1013" t="s">
        <v>514</v>
      </c>
      <c r="B42" s="1087" t="s">
        <v>513</v>
      </c>
      <c r="C42" s="1050">
        <v>144</v>
      </c>
      <c r="D42" s="1088">
        <v>59</v>
      </c>
      <c r="E42" s="1089">
        <v>95</v>
      </c>
      <c r="F42" s="1090">
        <v>16</v>
      </c>
      <c r="G42" s="1043">
        <f>M42-F42</f>
        <v>48</v>
      </c>
      <c r="H42" s="1091"/>
      <c r="I42" s="1042"/>
      <c r="J42" s="1073">
        <f t="shared" si="1"/>
        <v>64</v>
      </c>
      <c r="K42" s="1074">
        <f t="shared" si="2"/>
        <v>67.368421052631575</v>
      </c>
      <c r="L42" s="1023"/>
      <c r="M42" s="1065">
        <v>64</v>
      </c>
      <c r="N42" s="1092"/>
      <c r="O42" s="1093"/>
    </row>
    <row r="43" spans="1:15" ht="15" x14ac:dyDescent="0.25">
      <c r="A43" s="1094" t="s">
        <v>512</v>
      </c>
      <c r="B43" s="1095" t="s">
        <v>508</v>
      </c>
      <c r="C43" s="1057">
        <f t="shared" ref="C43:I43" si="4">SUM(C38:C42)</f>
        <v>8701</v>
      </c>
      <c r="D43" s="1096">
        <f t="shared" si="4"/>
        <v>7745</v>
      </c>
      <c r="E43" s="1096">
        <f t="shared" si="4"/>
        <v>7781</v>
      </c>
      <c r="F43" s="1073">
        <f t="shared" si="4"/>
        <v>2659</v>
      </c>
      <c r="G43" s="1099">
        <f t="shared" si="4"/>
        <v>2480</v>
      </c>
      <c r="H43" s="1073">
        <f t="shared" si="4"/>
        <v>0</v>
      </c>
      <c r="I43" s="1074">
        <f t="shared" si="4"/>
        <v>0</v>
      </c>
      <c r="J43" s="1100">
        <f t="shared" si="1"/>
        <v>5139</v>
      </c>
      <c r="K43" s="1073">
        <f t="shared" si="2"/>
        <v>66.045495437604416</v>
      </c>
      <c r="L43" s="1023"/>
      <c r="M43" s="1073">
        <f>SUM(M38:M42)</f>
        <v>5139</v>
      </c>
      <c r="N43" s="1074">
        <f>SUM(N38:N42)</f>
        <v>0</v>
      </c>
      <c r="O43" s="1073">
        <f>SUM(O38:O42)</f>
        <v>0</v>
      </c>
    </row>
    <row r="44" spans="1:15" ht="5.25" customHeight="1" x14ac:dyDescent="0.25">
      <c r="A44" s="1013"/>
      <c r="B44" s="1101"/>
      <c r="C44" s="1050"/>
      <c r="D44" s="1079"/>
      <c r="E44" s="1079"/>
      <c r="F44" s="1052"/>
      <c r="G44" s="1050"/>
      <c r="H44" s="1053">
        <f>N44-G44</f>
        <v>0</v>
      </c>
      <c r="I44" s="1050"/>
      <c r="J44" s="1097">
        <f t="shared" si="1"/>
        <v>0</v>
      </c>
      <c r="K44" s="1073" t="e">
        <f t="shared" si="2"/>
        <v>#DIV/0!</v>
      </c>
      <c r="L44" s="1023"/>
      <c r="M44" s="1052"/>
      <c r="N44" s="1074"/>
      <c r="O44" s="1074"/>
    </row>
    <row r="45" spans="1:15" ht="15" x14ac:dyDescent="0.25">
      <c r="A45" s="1102" t="s">
        <v>511</v>
      </c>
      <c r="B45" s="1095" t="s">
        <v>508</v>
      </c>
      <c r="C45" s="1074">
        <f t="shared" ref="C45:I45" si="5">C43-C41</f>
        <v>520</v>
      </c>
      <c r="D45" s="1097">
        <f t="shared" si="5"/>
        <v>521</v>
      </c>
      <c r="E45" s="1097">
        <f t="shared" si="5"/>
        <v>557</v>
      </c>
      <c r="F45" s="1073">
        <f t="shared" si="5"/>
        <v>103</v>
      </c>
      <c r="G45" s="1057">
        <f t="shared" si="5"/>
        <v>138</v>
      </c>
      <c r="H45" s="1073">
        <f t="shared" si="5"/>
        <v>0</v>
      </c>
      <c r="I45" s="1074">
        <f t="shared" si="5"/>
        <v>0</v>
      </c>
      <c r="J45" s="1097">
        <f t="shared" si="1"/>
        <v>241</v>
      </c>
      <c r="K45" s="1073">
        <f t="shared" si="2"/>
        <v>43.267504488330339</v>
      </c>
      <c r="L45" s="1023"/>
      <c r="M45" s="1073">
        <f>M43-M41</f>
        <v>241</v>
      </c>
      <c r="N45" s="1074">
        <f>N43-N41</f>
        <v>0</v>
      </c>
      <c r="O45" s="1073">
        <f>O43-O41</f>
        <v>0</v>
      </c>
    </row>
    <row r="46" spans="1:15" ht="15" x14ac:dyDescent="0.25">
      <c r="A46" s="1094" t="s">
        <v>510</v>
      </c>
      <c r="B46" s="1095" t="s">
        <v>508</v>
      </c>
      <c r="C46" s="1074">
        <f t="shared" ref="C46:I46" si="6">C43-C37</f>
        <v>116</v>
      </c>
      <c r="D46" s="1097">
        <f t="shared" si="6"/>
        <v>0</v>
      </c>
      <c r="E46" s="1097">
        <f t="shared" si="6"/>
        <v>0</v>
      </c>
      <c r="F46" s="1073">
        <f t="shared" si="6"/>
        <v>546</v>
      </c>
      <c r="G46" s="1057">
        <f t="shared" si="6"/>
        <v>66</v>
      </c>
      <c r="H46" s="1073">
        <f t="shared" si="6"/>
        <v>0</v>
      </c>
      <c r="I46" s="1074">
        <f t="shared" si="6"/>
        <v>0</v>
      </c>
      <c r="J46" s="1097">
        <f t="shared" si="1"/>
        <v>612</v>
      </c>
      <c r="K46" s="1073" t="e">
        <f t="shared" si="2"/>
        <v>#DIV/0!</v>
      </c>
      <c r="L46" s="1023"/>
      <c r="M46" s="1073">
        <f>M43-M37</f>
        <v>612</v>
      </c>
      <c r="N46" s="1074">
        <f>N43-N37</f>
        <v>0</v>
      </c>
      <c r="O46" s="1073">
        <f>O43-O37</f>
        <v>0</v>
      </c>
    </row>
    <row r="47" spans="1:15" ht="15" x14ac:dyDescent="0.25">
      <c r="A47" s="1103" t="s">
        <v>509</v>
      </c>
      <c r="B47" s="1104" t="s">
        <v>508</v>
      </c>
      <c r="C47" s="1074">
        <f t="shared" ref="C47:I47" si="7">C46-C41</f>
        <v>-8065</v>
      </c>
      <c r="D47" s="1097">
        <f t="shared" si="7"/>
        <v>-7224</v>
      </c>
      <c r="E47" s="1097">
        <f t="shared" si="7"/>
        <v>-7224</v>
      </c>
      <c r="F47" s="1073">
        <f t="shared" si="7"/>
        <v>-2010</v>
      </c>
      <c r="G47" s="1057">
        <f t="shared" si="7"/>
        <v>-2276</v>
      </c>
      <c r="H47" s="1073">
        <f t="shared" si="7"/>
        <v>0</v>
      </c>
      <c r="I47" s="1074">
        <f t="shared" si="7"/>
        <v>0</v>
      </c>
      <c r="J47" s="1097">
        <f t="shared" si="1"/>
        <v>-4286</v>
      </c>
      <c r="K47" s="1073">
        <f t="shared" si="2"/>
        <v>59.330011074197117</v>
      </c>
      <c r="L47" s="1023"/>
      <c r="M47" s="1073">
        <f>M46-M41</f>
        <v>-4286</v>
      </c>
      <c r="N47" s="1074">
        <f>N46-N41</f>
        <v>0</v>
      </c>
      <c r="O47" s="1073">
        <f>O46-O41</f>
        <v>0</v>
      </c>
    </row>
    <row r="50" spans="1:10" x14ac:dyDescent="0.2">
      <c r="A50" s="1105" t="s">
        <v>507</v>
      </c>
    </row>
    <row r="51" spans="1:10" x14ac:dyDescent="0.2">
      <c r="A51" s="1108" t="s">
        <v>506</v>
      </c>
    </row>
    <row r="52" spans="1:10" x14ac:dyDescent="0.2">
      <c r="A52" s="1109" t="s">
        <v>605</v>
      </c>
    </row>
    <row r="53" spans="1:10" s="1005" customFormat="1" x14ac:dyDescent="0.2">
      <c r="A53" s="1109" t="s">
        <v>504</v>
      </c>
      <c r="B53" s="1110"/>
      <c r="E53" s="1111"/>
      <c r="F53" s="1111"/>
      <c r="G53" s="1111"/>
      <c r="H53" s="1111"/>
      <c r="I53" s="1111"/>
      <c r="J53" s="1111"/>
    </row>
    <row r="56" spans="1:10" x14ac:dyDescent="0.2">
      <c r="A56" s="1112" t="s">
        <v>606</v>
      </c>
    </row>
    <row r="58" spans="1:10" x14ac:dyDescent="0.2">
      <c r="A58" s="1112" t="s">
        <v>607</v>
      </c>
    </row>
  </sheetData>
  <mergeCells count="5">
    <mergeCell ref="A1:O1"/>
    <mergeCell ref="C7:O7"/>
    <mergeCell ref="A9:A10"/>
    <mergeCell ref="B9:B10"/>
    <mergeCell ref="F9:I9"/>
  </mergeCells>
  <pageMargins left="1.0633858267716536" right="0.31535433070866142" top="0.9055118110236221" bottom="0.9838582677165354" header="0.51181102362204722" footer="0.59015748031496063"/>
  <pageSetup paperSize="0" scale="60" fitToWidth="0" fitToHeight="0" orientation="landscape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A41" sqref="A41"/>
    </sheetView>
  </sheetViews>
  <sheetFormatPr defaultColWidth="8.7109375" defaultRowHeight="12.75" x14ac:dyDescent="0.2"/>
  <cols>
    <col min="1" max="1" width="37.7109375" style="713" customWidth="1"/>
    <col min="2" max="2" width="7.28515625" style="707" customWidth="1"/>
    <col min="3" max="4" width="11.5703125" style="552" customWidth="1"/>
    <col min="5" max="5" width="11.5703125" style="708" customWidth="1"/>
    <col min="6" max="6" width="11.42578125" style="708" customWidth="1"/>
    <col min="7" max="7" width="9.85546875" style="708" customWidth="1"/>
    <col min="8" max="8" width="9.140625" style="708" customWidth="1"/>
    <col min="9" max="9" width="9.28515625" style="708" customWidth="1"/>
    <col min="10" max="10" width="9.140625" style="708" customWidth="1"/>
    <col min="11" max="11" width="12" style="552" customWidth="1"/>
    <col min="12" max="12" width="8.7109375" style="552"/>
    <col min="13" max="13" width="11.85546875" style="552" customWidth="1"/>
    <col min="14" max="14" width="12.5703125" style="552" customWidth="1"/>
    <col min="15" max="15" width="11.85546875" style="552" customWidth="1"/>
    <col min="16" max="16" width="12" style="552" customWidth="1"/>
    <col min="17" max="16384" width="8.7109375" style="552"/>
  </cols>
  <sheetData>
    <row r="1" spans="1:16" ht="24" customHeight="1" x14ac:dyDescent="0.2">
      <c r="A1" s="549"/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1"/>
    </row>
    <row r="2" spans="1:16" x14ac:dyDescent="0.2">
      <c r="A2" s="359"/>
      <c r="B2" s="359"/>
      <c r="C2" s="359"/>
      <c r="D2" s="359"/>
      <c r="E2" s="553"/>
      <c r="F2" s="553"/>
      <c r="G2" s="553"/>
      <c r="H2" s="553"/>
      <c r="I2" s="553"/>
      <c r="J2" s="553"/>
      <c r="K2" s="359"/>
      <c r="L2" s="359"/>
      <c r="M2" s="359"/>
      <c r="N2" s="359"/>
      <c r="O2" s="554"/>
    </row>
    <row r="3" spans="1:16" ht="18.75" x14ac:dyDescent="0.2">
      <c r="A3" s="544" t="s">
        <v>576</v>
      </c>
      <c r="B3" s="359"/>
      <c r="C3" s="359"/>
      <c r="D3" s="359"/>
      <c r="E3" s="553"/>
      <c r="F3" s="555"/>
      <c r="G3" s="555"/>
      <c r="H3" s="553"/>
      <c r="I3" s="553"/>
      <c r="J3" s="553"/>
      <c r="K3" s="359"/>
      <c r="L3" s="359"/>
      <c r="M3" s="359"/>
      <c r="N3" s="359"/>
      <c r="O3" s="359"/>
    </row>
    <row r="4" spans="1:16" ht="21.75" customHeight="1" x14ac:dyDescent="0.2">
      <c r="A4" s="543"/>
      <c r="B4" s="359"/>
      <c r="C4" s="359"/>
      <c r="D4" s="359"/>
      <c r="E4" s="553"/>
      <c r="F4" s="555"/>
      <c r="G4" s="555"/>
      <c r="H4" s="553"/>
      <c r="I4" s="553"/>
      <c r="J4" s="553"/>
      <c r="K4" s="359"/>
      <c r="L4" s="359"/>
      <c r="M4" s="359"/>
      <c r="N4" s="359"/>
      <c r="O4" s="359"/>
    </row>
    <row r="5" spans="1:16" x14ac:dyDescent="0.2">
      <c r="A5" s="536"/>
      <c r="B5" s="359"/>
      <c r="C5" s="359"/>
      <c r="D5" s="359"/>
      <c r="E5" s="553"/>
      <c r="F5" s="555"/>
      <c r="G5" s="555"/>
      <c r="H5" s="553"/>
      <c r="I5" s="553"/>
      <c r="J5" s="553"/>
      <c r="K5" s="359"/>
      <c r="L5" s="359"/>
      <c r="M5" s="359"/>
      <c r="N5" s="359"/>
      <c r="O5" s="359"/>
    </row>
    <row r="6" spans="1:16" ht="6" customHeight="1" x14ac:dyDescent="0.2">
      <c r="A6" s="359"/>
      <c r="B6" s="556"/>
      <c r="C6" s="556"/>
      <c r="D6" s="359"/>
      <c r="E6" s="553"/>
      <c r="F6" s="555"/>
      <c r="G6" s="555"/>
      <c r="H6" s="553"/>
      <c r="I6" s="553"/>
      <c r="J6" s="553"/>
      <c r="K6" s="359"/>
      <c r="L6" s="359"/>
      <c r="M6" s="359"/>
      <c r="N6" s="359"/>
      <c r="O6" s="359"/>
    </row>
    <row r="7" spans="1:16" ht="24.75" customHeight="1" x14ac:dyDescent="0.2">
      <c r="A7" s="540" t="s">
        <v>575</v>
      </c>
      <c r="B7" s="557"/>
      <c r="C7" s="714" t="s">
        <v>608</v>
      </c>
      <c r="D7" s="714"/>
      <c r="E7" s="714"/>
      <c r="F7" s="714"/>
      <c r="G7" s="715"/>
      <c r="H7" s="715"/>
      <c r="I7" s="715"/>
      <c r="J7" s="715"/>
      <c r="K7" s="715"/>
      <c r="L7" s="715"/>
      <c r="M7" s="715"/>
      <c r="N7" s="715"/>
      <c r="O7" s="715"/>
    </row>
    <row r="8" spans="1:16" ht="23.25" customHeight="1" thickBot="1" x14ac:dyDescent="0.25">
      <c r="A8" s="536" t="s">
        <v>573</v>
      </c>
      <c r="B8" s="359"/>
      <c r="C8" s="359"/>
      <c r="D8" s="359"/>
      <c r="E8" s="553"/>
      <c r="F8" s="555"/>
      <c r="G8" s="555"/>
      <c r="H8" s="553"/>
      <c r="I8" s="553"/>
      <c r="J8" s="553"/>
      <c r="K8" s="359"/>
      <c r="L8" s="359"/>
      <c r="M8" s="359"/>
      <c r="N8" s="359"/>
      <c r="O8" s="359"/>
    </row>
    <row r="9" spans="1:16" ht="13.5" thickBot="1" x14ac:dyDescent="0.25">
      <c r="A9" s="716" t="s">
        <v>572</v>
      </c>
      <c r="B9" s="717" t="s">
        <v>571</v>
      </c>
      <c r="C9" s="718" t="s">
        <v>0</v>
      </c>
      <c r="D9" s="719" t="s">
        <v>570</v>
      </c>
      <c r="E9" s="563" t="s">
        <v>569</v>
      </c>
      <c r="F9" s="720" t="s">
        <v>568</v>
      </c>
      <c r="G9" s="721"/>
      <c r="H9" s="721"/>
      <c r="I9" s="722"/>
      <c r="J9" s="719" t="s">
        <v>578</v>
      </c>
      <c r="K9" s="723" t="s">
        <v>566</v>
      </c>
      <c r="L9" s="568"/>
      <c r="M9" s="724" t="s">
        <v>564</v>
      </c>
      <c r="N9" s="719" t="s">
        <v>565</v>
      </c>
      <c r="O9" s="719" t="s">
        <v>564</v>
      </c>
    </row>
    <row r="10" spans="1:16" ht="13.5" thickBot="1" x14ac:dyDescent="0.25">
      <c r="A10" s="725"/>
      <c r="B10" s="726"/>
      <c r="C10" s="727" t="s">
        <v>579</v>
      </c>
      <c r="D10" s="728">
        <v>2019</v>
      </c>
      <c r="E10" s="574">
        <v>2019</v>
      </c>
      <c r="F10" s="729" t="s">
        <v>562</v>
      </c>
      <c r="G10" s="730" t="s">
        <v>561</v>
      </c>
      <c r="H10" s="730" t="s">
        <v>560</v>
      </c>
      <c r="I10" s="729" t="s">
        <v>559</v>
      </c>
      <c r="J10" s="728" t="s">
        <v>558</v>
      </c>
      <c r="K10" s="727" t="s">
        <v>557</v>
      </c>
      <c r="L10" s="568"/>
      <c r="M10" s="577" t="s">
        <v>580</v>
      </c>
      <c r="N10" s="728" t="s">
        <v>581</v>
      </c>
      <c r="O10" s="728" t="s">
        <v>582</v>
      </c>
    </row>
    <row r="11" spans="1:16" x14ac:dyDescent="0.2">
      <c r="A11" s="731" t="s">
        <v>583</v>
      </c>
      <c r="B11" s="732"/>
      <c r="C11" s="1114">
        <v>8</v>
      </c>
      <c r="D11" s="1115">
        <v>8</v>
      </c>
      <c r="E11" s="582">
        <v>7</v>
      </c>
      <c r="F11" s="1116">
        <v>7</v>
      </c>
      <c r="G11" s="1117">
        <f>M11</f>
        <v>7</v>
      </c>
      <c r="H11" s="1118"/>
      <c r="I11" s="1119"/>
      <c r="J11" s="1120" t="s">
        <v>508</v>
      </c>
      <c r="K11" s="1121" t="s">
        <v>508</v>
      </c>
      <c r="L11" s="589"/>
      <c r="M11" s="741">
        <v>7</v>
      </c>
      <c r="N11" s="1122"/>
      <c r="O11" s="1122"/>
    </row>
    <row r="12" spans="1:16" ht="13.5" thickBot="1" x14ac:dyDescent="0.25">
      <c r="A12" s="743" t="s">
        <v>584</v>
      </c>
      <c r="B12" s="744"/>
      <c r="C12" s="745">
        <v>6.95</v>
      </c>
      <c r="D12" s="1123">
        <v>7</v>
      </c>
      <c r="E12" s="596">
        <v>6</v>
      </c>
      <c r="F12" s="1124">
        <v>6</v>
      </c>
      <c r="G12" s="1125">
        <f>M12</f>
        <v>6</v>
      </c>
      <c r="H12" s="1126"/>
      <c r="I12" s="1125"/>
      <c r="J12" s="749"/>
      <c r="K12" s="1127" t="s">
        <v>508</v>
      </c>
      <c r="L12" s="589"/>
      <c r="M12" s="751">
        <v>6</v>
      </c>
      <c r="N12" s="1128"/>
      <c r="O12" s="1128"/>
    </row>
    <row r="13" spans="1:16" x14ac:dyDescent="0.2">
      <c r="A13" s="753" t="s">
        <v>585</v>
      </c>
      <c r="B13" s="754" t="s">
        <v>586</v>
      </c>
      <c r="C13" s="755">
        <v>2133</v>
      </c>
      <c r="D13" s="1129" t="s">
        <v>508</v>
      </c>
      <c r="E13" s="1129" t="s">
        <v>508</v>
      </c>
      <c r="F13" s="757">
        <v>2155</v>
      </c>
      <c r="G13" s="758">
        <f>M13</f>
        <v>2145</v>
      </c>
      <c r="H13" s="759"/>
      <c r="I13" s="758"/>
      <c r="J13" s="1130" t="s">
        <v>508</v>
      </c>
      <c r="K13" s="1131" t="s">
        <v>508</v>
      </c>
      <c r="L13" s="589"/>
      <c r="M13" s="613">
        <v>2145</v>
      </c>
      <c r="N13" s="1131"/>
      <c r="O13" s="1131"/>
    </row>
    <row r="14" spans="1:16" x14ac:dyDescent="0.2">
      <c r="A14" s="763" t="s">
        <v>587</v>
      </c>
      <c r="B14" s="754" t="s">
        <v>588</v>
      </c>
      <c r="C14" s="755">
        <v>1882</v>
      </c>
      <c r="D14" s="799" t="s">
        <v>508</v>
      </c>
      <c r="E14" s="799" t="s">
        <v>508</v>
      </c>
      <c r="F14" s="765">
        <v>1906</v>
      </c>
      <c r="G14" s="758">
        <f t="shared" ref="G14:G23" si="0">M14</f>
        <v>1898</v>
      </c>
      <c r="H14" s="759"/>
      <c r="I14" s="758"/>
      <c r="J14" s="1130" t="s">
        <v>508</v>
      </c>
      <c r="K14" s="1131" t="s">
        <v>508</v>
      </c>
      <c r="L14" s="589"/>
      <c r="M14" s="617">
        <v>1898</v>
      </c>
      <c r="N14" s="1131"/>
      <c r="O14" s="1131"/>
    </row>
    <row r="15" spans="1:16" x14ac:dyDescent="0.2">
      <c r="A15" s="763" t="s">
        <v>547</v>
      </c>
      <c r="B15" s="754" t="s">
        <v>546</v>
      </c>
      <c r="C15" s="755"/>
      <c r="D15" s="799" t="s">
        <v>508</v>
      </c>
      <c r="E15" s="799" t="s">
        <v>508</v>
      </c>
      <c r="F15" s="765"/>
      <c r="G15" s="758">
        <f t="shared" si="0"/>
        <v>0</v>
      </c>
      <c r="H15" s="759"/>
      <c r="I15" s="758"/>
      <c r="J15" s="1130" t="s">
        <v>508</v>
      </c>
      <c r="K15" s="1131" t="s">
        <v>508</v>
      </c>
      <c r="L15" s="589"/>
      <c r="M15" s="617"/>
      <c r="N15" s="1131"/>
      <c r="O15" s="1131"/>
    </row>
    <row r="16" spans="1:16" x14ac:dyDescent="0.2">
      <c r="A16" s="763" t="s">
        <v>545</v>
      </c>
      <c r="B16" s="754" t="s">
        <v>508</v>
      </c>
      <c r="C16" s="755">
        <v>406</v>
      </c>
      <c r="D16" s="799" t="s">
        <v>508</v>
      </c>
      <c r="E16" s="799" t="s">
        <v>508</v>
      </c>
      <c r="F16" s="765">
        <v>828</v>
      </c>
      <c r="G16" s="758">
        <f t="shared" si="0"/>
        <v>595</v>
      </c>
      <c r="H16" s="759"/>
      <c r="I16" s="758"/>
      <c r="J16" s="1130" t="s">
        <v>508</v>
      </c>
      <c r="K16" s="1131" t="s">
        <v>508</v>
      </c>
      <c r="L16" s="589"/>
      <c r="M16" s="617">
        <v>595</v>
      </c>
      <c r="N16" s="1131"/>
      <c r="O16" s="1131"/>
    </row>
    <row r="17" spans="1:15" ht="13.5" thickBot="1" x14ac:dyDescent="0.25">
      <c r="A17" s="731" t="s">
        <v>544</v>
      </c>
      <c r="B17" s="766" t="s">
        <v>543</v>
      </c>
      <c r="C17" s="767">
        <v>574</v>
      </c>
      <c r="D17" s="1132" t="s">
        <v>508</v>
      </c>
      <c r="E17" s="1132" t="s">
        <v>508</v>
      </c>
      <c r="F17" s="769">
        <v>1024</v>
      </c>
      <c r="G17" s="758">
        <f t="shared" si="0"/>
        <v>1757</v>
      </c>
      <c r="H17" s="770"/>
      <c r="I17" s="771"/>
      <c r="J17" s="1133" t="s">
        <v>508</v>
      </c>
      <c r="K17" s="1121" t="s">
        <v>508</v>
      </c>
      <c r="L17" s="589"/>
      <c r="M17" s="625">
        <v>1757</v>
      </c>
      <c r="N17" s="1121"/>
      <c r="O17" s="1121"/>
    </row>
    <row r="18" spans="1:15" ht="15" thickBot="1" x14ac:dyDescent="0.25">
      <c r="A18" s="774" t="s">
        <v>542</v>
      </c>
      <c r="B18" s="730"/>
      <c r="C18" s="775"/>
      <c r="D18" s="776" t="s">
        <v>508</v>
      </c>
      <c r="E18" s="776" t="s">
        <v>508</v>
      </c>
      <c r="F18" s="777">
        <f>F13-F14+F15+F16+F17</f>
        <v>2101</v>
      </c>
      <c r="G18" s="777">
        <f>G13-G14+G15+G16+G17</f>
        <v>2599</v>
      </c>
      <c r="H18" s="1134"/>
      <c r="I18" s="1135"/>
      <c r="J18" s="777" t="s">
        <v>508</v>
      </c>
      <c r="K18" s="778" t="s">
        <v>508</v>
      </c>
      <c r="L18" s="589"/>
      <c r="M18" s="777">
        <f>M13-M14+M15+M16+M17</f>
        <v>2599</v>
      </c>
      <c r="N18" s="777">
        <f t="shared" ref="N18:O18" si="1">N13-N14+N15+N16+N17</f>
        <v>0</v>
      </c>
      <c r="O18" s="777">
        <f t="shared" si="1"/>
        <v>0</v>
      </c>
    </row>
    <row r="19" spans="1:15" x14ac:dyDescent="0.2">
      <c r="A19" s="731" t="s">
        <v>541</v>
      </c>
      <c r="B19" s="766">
        <v>401</v>
      </c>
      <c r="C19" s="767">
        <v>251</v>
      </c>
      <c r="D19" s="1129" t="s">
        <v>508</v>
      </c>
      <c r="E19" s="1129" t="s">
        <v>508</v>
      </c>
      <c r="F19" s="769">
        <v>249</v>
      </c>
      <c r="G19" s="758">
        <f t="shared" si="0"/>
        <v>247</v>
      </c>
      <c r="H19" s="779"/>
      <c r="I19" s="780"/>
      <c r="J19" s="1133" t="s">
        <v>508</v>
      </c>
      <c r="K19" s="1121" t="s">
        <v>508</v>
      </c>
      <c r="L19" s="589"/>
      <c r="M19" s="635">
        <v>247</v>
      </c>
      <c r="N19" s="773"/>
      <c r="O19" s="773"/>
    </row>
    <row r="20" spans="1:15" x14ac:dyDescent="0.2">
      <c r="A20" s="763" t="s">
        <v>540</v>
      </c>
      <c r="B20" s="754" t="s">
        <v>539</v>
      </c>
      <c r="C20" s="755">
        <v>298</v>
      </c>
      <c r="D20" s="799" t="s">
        <v>508</v>
      </c>
      <c r="E20" s="799" t="s">
        <v>508</v>
      </c>
      <c r="F20" s="765">
        <v>309</v>
      </c>
      <c r="G20" s="758">
        <f t="shared" si="0"/>
        <v>389</v>
      </c>
      <c r="H20" s="759"/>
      <c r="I20" s="758"/>
      <c r="J20" s="1130" t="s">
        <v>508</v>
      </c>
      <c r="K20" s="1131" t="s">
        <v>508</v>
      </c>
      <c r="L20" s="589"/>
      <c r="M20" s="617">
        <v>389</v>
      </c>
      <c r="N20" s="762"/>
      <c r="O20" s="762"/>
    </row>
    <row r="21" spans="1:15" x14ac:dyDescent="0.2">
      <c r="A21" s="763" t="s">
        <v>538</v>
      </c>
      <c r="B21" s="754" t="s">
        <v>508</v>
      </c>
      <c r="C21" s="755">
        <v>293</v>
      </c>
      <c r="D21" s="799" t="s">
        <v>508</v>
      </c>
      <c r="E21" s="799" t="s">
        <v>508</v>
      </c>
      <c r="F21" s="765">
        <v>293</v>
      </c>
      <c r="G21" s="758">
        <f t="shared" si="0"/>
        <v>666</v>
      </c>
      <c r="H21" s="759"/>
      <c r="I21" s="758"/>
      <c r="J21" s="1130" t="s">
        <v>508</v>
      </c>
      <c r="K21" s="1131" t="s">
        <v>508</v>
      </c>
      <c r="L21" s="589"/>
      <c r="M21" s="617">
        <v>666</v>
      </c>
      <c r="N21" s="762"/>
      <c r="O21" s="762"/>
    </row>
    <row r="22" spans="1:15" x14ac:dyDescent="0.2">
      <c r="A22" s="763" t="s">
        <v>537</v>
      </c>
      <c r="B22" s="754" t="s">
        <v>508</v>
      </c>
      <c r="C22" s="755">
        <v>317</v>
      </c>
      <c r="D22" s="799" t="s">
        <v>508</v>
      </c>
      <c r="E22" s="799" t="s">
        <v>508</v>
      </c>
      <c r="F22" s="765">
        <v>1121</v>
      </c>
      <c r="G22" s="758">
        <f t="shared" si="0"/>
        <v>1067</v>
      </c>
      <c r="H22" s="759"/>
      <c r="I22" s="758"/>
      <c r="J22" s="1130" t="s">
        <v>508</v>
      </c>
      <c r="K22" s="1131" t="s">
        <v>508</v>
      </c>
      <c r="L22" s="589"/>
      <c r="M22" s="617">
        <v>1067</v>
      </c>
      <c r="N22" s="762"/>
      <c r="O22" s="762"/>
    </row>
    <row r="23" spans="1:15" ht="13.5" thickBot="1" x14ac:dyDescent="0.25">
      <c r="A23" s="743" t="s">
        <v>536</v>
      </c>
      <c r="B23" s="781" t="s">
        <v>508</v>
      </c>
      <c r="C23" s="755"/>
      <c r="D23" s="1132" t="s">
        <v>508</v>
      </c>
      <c r="E23" s="1132" t="s">
        <v>508</v>
      </c>
      <c r="F23" s="782"/>
      <c r="G23" s="771">
        <f t="shared" si="0"/>
        <v>0</v>
      </c>
      <c r="H23" s="770"/>
      <c r="I23" s="771"/>
      <c r="J23" s="1136" t="s">
        <v>508</v>
      </c>
      <c r="K23" s="1137" t="s">
        <v>508</v>
      </c>
      <c r="L23" s="589"/>
      <c r="M23" s="640"/>
      <c r="N23" s="785"/>
      <c r="O23" s="785"/>
    </row>
    <row r="24" spans="1:15" ht="15" x14ac:dyDescent="0.25">
      <c r="A24" s="753" t="s">
        <v>535</v>
      </c>
      <c r="B24" s="786" t="s">
        <v>508</v>
      </c>
      <c r="C24" s="787">
        <v>3357</v>
      </c>
      <c r="D24" s="790">
        <v>3397</v>
      </c>
      <c r="E24" s="789">
        <v>4044</v>
      </c>
      <c r="F24" s="790">
        <v>885</v>
      </c>
      <c r="G24" s="1138">
        <f>M24-F24</f>
        <v>1114</v>
      </c>
      <c r="H24" s="1139"/>
      <c r="I24" s="1140"/>
      <c r="J24" s="934">
        <f t="shared" ref="J24:J47" si="2">SUM(F24:I24)</f>
        <v>1999</v>
      </c>
      <c r="K24" s="934">
        <f t="shared" ref="K24:K47" si="3">(J24/E24)*100</f>
        <v>49.431256181998023</v>
      </c>
      <c r="L24" s="589"/>
      <c r="M24" s="613">
        <v>1999</v>
      </c>
      <c r="N24" s="796"/>
      <c r="O24" s="797"/>
    </row>
    <row r="25" spans="1:15" ht="15" x14ac:dyDescent="0.25">
      <c r="A25" s="763" t="s">
        <v>534</v>
      </c>
      <c r="B25" s="798" t="s">
        <v>508</v>
      </c>
      <c r="C25" s="799"/>
      <c r="D25" s="802"/>
      <c r="E25" s="801"/>
      <c r="F25" s="802"/>
      <c r="G25" s="1141">
        <f t="shared" ref="G25:G42" si="4">M25-F25</f>
        <v>0</v>
      </c>
      <c r="H25" s="1142"/>
      <c r="I25" s="1143"/>
      <c r="J25" s="900">
        <f t="shared" si="2"/>
        <v>0</v>
      </c>
      <c r="K25" s="900" t="e">
        <f t="shared" si="3"/>
        <v>#DIV/0!</v>
      </c>
      <c r="L25" s="589"/>
      <c r="M25" s="617"/>
      <c r="N25" s="805"/>
      <c r="O25" s="806"/>
    </row>
    <row r="26" spans="1:15" ht="15.75" thickBot="1" x14ac:dyDescent="0.3">
      <c r="A26" s="743" t="s">
        <v>533</v>
      </c>
      <c r="B26" s="807">
        <v>672</v>
      </c>
      <c r="C26" s="808">
        <v>730</v>
      </c>
      <c r="D26" s="1144">
        <v>750</v>
      </c>
      <c r="E26" s="810">
        <v>750</v>
      </c>
      <c r="F26" s="811">
        <v>190</v>
      </c>
      <c r="G26" s="1145">
        <f t="shared" si="4"/>
        <v>380</v>
      </c>
      <c r="H26" s="1146"/>
      <c r="I26" s="1147"/>
      <c r="J26" s="950">
        <f t="shared" si="2"/>
        <v>570</v>
      </c>
      <c r="K26" s="950">
        <f t="shared" si="3"/>
        <v>76</v>
      </c>
      <c r="L26" s="589"/>
      <c r="M26" s="625">
        <v>570</v>
      </c>
      <c r="N26" s="816"/>
      <c r="O26" s="817"/>
    </row>
    <row r="27" spans="1:15" ht="15" x14ac:dyDescent="0.25">
      <c r="A27" s="753" t="s">
        <v>532</v>
      </c>
      <c r="B27" s="786">
        <v>501</v>
      </c>
      <c r="C27" s="755">
        <v>262</v>
      </c>
      <c r="D27" s="820">
        <v>346</v>
      </c>
      <c r="E27" s="819">
        <v>406</v>
      </c>
      <c r="F27" s="820">
        <v>70</v>
      </c>
      <c r="G27" s="791">
        <f t="shared" si="4"/>
        <v>98</v>
      </c>
      <c r="H27" s="821"/>
      <c r="I27" s="780"/>
      <c r="J27" s="934">
        <f t="shared" si="2"/>
        <v>168</v>
      </c>
      <c r="K27" s="934">
        <f t="shared" si="3"/>
        <v>41.379310344827587</v>
      </c>
      <c r="L27" s="589"/>
      <c r="M27" s="635">
        <v>168</v>
      </c>
      <c r="N27" s="822"/>
      <c r="O27" s="823"/>
    </row>
    <row r="28" spans="1:15" ht="15" x14ac:dyDescent="0.25">
      <c r="A28" s="763" t="s">
        <v>531</v>
      </c>
      <c r="B28" s="798">
        <v>502</v>
      </c>
      <c r="C28" s="755">
        <v>68</v>
      </c>
      <c r="D28" s="826">
        <v>77</v>
      </c>
      <c r="E28" s="825">
        <v>77</v>
      </c>
      <c r="F28" s="826">
        <v>24</v>
      </c>
      <c r="G28" s="759">
        <f t="shared" si="4"/>
        <v>21</v>
      </c>
      <c r="H28" s="803"/>
      <c r="I28" s="758"/>
      <c r="J28" s="900">
        <f t="shared" si="2"/>
        <v>45</v>
      </c>
      <c r="K28" s="900">
        <f t="shared" si="3"/>
        <v>58.441558441558442</v>
      </c>
      <c r="L28" s="589"/>
      <c r="M28" s="617">
        <v>45</v>
      </c>
      <c r="N28" s="805"/>
      <c r="O28" s="806"/>
    </row>
    <row r="29" spans="1:15" ht="15" x14ac:dyDescent="0.25">
      <c r="A29" s="763" t="s">
        <v>530</v>
      </c>
      <c r="B29" s="798">
        <v>504</v>
      </c>
      <c r="C29" s="755"/>
      <c r="D29" s="826"/>
      <c r="E29" s="825"/>
      <c r="F29" s="826"/>
      <c r="G29" s="759">
        <f t="shared" si="4"/>
        <v>0</v>
      </c>
      <c r="H29" s="803"/>
      <c r="I29" s="758"/>
      <c r="J29" s="900">
        <f t="shared" si="2"/>
        <v>0</v>
      </c>
      <c r="K29" s="900" t="e">
        <f t="shared" si="3"/>
        <v>#DIV/0!</v>
      </c>
      <c r="L29" s="589"/>
      <c r="M29" s="617"/>
      <c r="N29" s="805"/>
      <c r="O29" s="806"/>
    </row>
    <row r="30" spans="1:15" ht="15" x14ac:dyDescent="0.25">
      <c r="A30" s="763" t="s">
        <v>529</v>
      </c>
      <c r="B30" s="798">
        <v>511</v>
      </c>
      <c r="C30" s="755">
        <v>19</v>
      </c>
      <c r="D30" s="826">
        <v>85</v>
      </c>
      <c r="E30" s="825">
        <v>85</v>
      </c>
      <c r="F30" s="826">
        <v>7</v>
      </c>
      <c r="G30" s="759">
        <f t="shared" si="4"/>
        <v>3</v>
      </c>
      <c r="H30" s="803"/>
      <c r="I30" s="758"/>
      <c r="J30" s="900">
        <f t="shared" si="2"/>
        <v>10</v>
      </c>
      <c r="K30" s="900">
        <f t="shared" si="3"/>
        <v>11.76470588235294</v>
      </c>
      <c r="L30" s="589"/>
      <c r="M30" s="617">
        <v>10</v>
      </c>
      <c r="N30" s="805"/>
      <c r="O30" s="806"/>
    </row>
    <row r="31" spans="1:15" ht="15" x14ac:dyDescent="0.25">
      <c r="A31" s="763" t="s">
        <v>528</v>
      </c>
      <c r="B31" s="798">
        <v>518</v>
      </c>
      <c r="C31" s="755">
        <v>237</v>
      </c>
      <c r="D31" s="826">
        <v>260</v>
      </c>
      <c r="E31" s="825">
        <v>268</v>
      </c>
      <c r="F31" s="826">
        <v>59</v>
      </c>
      <c r="G31" s="759">
        <f t="shared" si="4"/>
        <v>76</v>
      </c>
      <c r="H31" s="803"/>
      <c r="I31" s="758"/>
      <c r="J31" s="900">
        <f t="shared" si="2"/>
        <v>135</v>
      </c>
      <c r="K31" s="900">
        <f t="shared" si="3"/>
        <v>50.373134328358205</v>
      </c>
      <c r="L31" s="589"/>
      <c r="M31" s="617">
        <v>135</v>
      </c>
      <c r="N31" s="805"/>
      <c r="O31" s="806"/>
    </row>
    <row r="32" spans="1:15" ht="15" x14ac:dyDescent="0.25">
      <c r="A32" s="763" t="s">
        <v>527</v>
      </c>
      <c r="B32" s="798">
        <v>521</v>
      </c>
      <c r="C32" s="755">
        <v>2043</v>
      </c>
      <c r="D32" s="826">
        <v>1990</v>
      </c>
      <c r="E32" s="825">
        <v>2460</v>
      </c>
      <c r="F32" s="826">
        <v>506</v>
      </c>
      <c r="G32" s="759">
        <f t="shared" si="4"/>
        <v>567</v>
      </c>
      <c r="H32" s="803"/>
      <c r="I32" s="758"/>
      <c r="J32" s="900">
        <f t="shared" si="2"/>
        <v>1073</v>
      </c>
      <c r="K32" s="900">
        <f t="shared" si="3"/>
        <v>43.617886178861788</v>
      </c>
      <c r="L32" s="589"/>
      <c r="M32" s="617">
        <v>1073</v>
      </c>
      <c r="N32" s="805"/>
      <c r="O32" s="806"/>
    </row>
    <row r="33" spans="1:15" ht="15" x14ac:dyDescent="0.25">
      <c r="A33" s="763" t="s">
        <v>526</v>
      </c>
      <c r="B33" s="798" t="s">
        <v>525</v>
      </c>
      <c r="C33" s="755">
        <v>785</v>
      </c>
      <c r="D33" s="826">
        <v>774</v>
      </c>
      <c r="E33" s="825">
        <v>891</v>
      </c>
      <c r="F33" s="826">
        <v>194</v>
      </c>
      <c r="G33" s="759">
        <f t="shared" si="4"/>
        <v>222</v>
      </c>
      <c r="H33" s="803"/>
      <c r="I33" s="758"/>
      <c r="J33" s="900">
        <f t="shared" si="2"/>
        <v>416</v>
      </c>
      <c r="K33" s="900">
        <f t="shared" si="3"/>
        <v>46.689113355780023</v>
      </c>
      <c r="L33" s="589"/>
      <c r="M33" s="617">
        <v>416</v>
      </c>
      <c r="N33" s="805"/>
      <c r="O33" s="806"/>
    </row>
    <row r="34" spans="1:15" ht="15" x14ac:dyDescent="0.25">
      <c r="A34" s="763" t="s">
        <v>524</v>
      </c>
      <c r="B34" s="798">
        <v>557</v>
      </c>
      <c r="C34" s="755"/>
      <c r="D34" s="826"/>
      <c r="E34" s="825"/>
      <c r="F34" s="826"/>
      <c r="G34" s="759">
        <f t="shared" si="4"/>
        <v>0</v>
      </c>
      <c r="H34" s="803"/>
      <c r="I34" s="758"/>
      <c r="J34" s="900">
        <f t="shared" si="2"/>
        <v>0</v>
      </c>
      <c r="K34" s="900" t="e">
        <f t="shared" si="3"/>
        <v>#DIV/0!</v>
      </c>
      <c r="L34" s="589"/>
      <c r="M34" s="617"/>
      <c r="N34" s="805"/>
      <c r="O34" s="806"/>
    </row>
    <row r="35" spans="1:15" ht="15" x14ac:dyDescent="0.25">
      <c r="A35" s="763" t="s">
        <v>523</v>
      </c>
      <c r="B35" s="798">
        <v>551</v>
      </c>
      <c r="C35" s="755">
        <v>15</v>
      </c>
      <c r="D35" s="826">
        <v>9</v>
      </c>
      <c r="E35" s="825">
        <v>9</v>
      </c>
      <c r="F35" s="826">
        <v>2</v>
      </c>
      <c r="G35" s="759">
        <f t="shared" si="4"/>
        <v>2</v>
      </c>
      <c r="H35" s="803"/>
      <c r="I35" s="758"/>
      <c r="J35" s="900">
        <f t="shared" si="2"/>
        <v>4</v>
      </c>
      <c r="K35" s="900">
        <f t="shared" si="3"/>
        <v>44.444444444444443</v>
      </c>
      <c r="L35" s="589"/>
      <c r="M35" s="617">
        <v>4</v>
      </c>
      <c r="N35" s="805"/>
      <c r="O35" s="806"/>
    </row>
    <row r="36" spans="1:15" ht="15.75" thickBot="1" x14ac:dyDescent="0.3">
      <c r="A36" s="731" t="s">
        <v>522</v>
      </c>
      <c r="B36" s="827" t="s">
        <v>521</v>
      </c>
      <c r="C36" s="767">
        <v>80</v>
      </c>
      <c r="D36" s="1148">
        <v>36</v>
      </c>
      <c r="E36" s="829">
        <v>28</v>
      </c>
      <c r="F36" s="830">
        <v>5</v>
      </c>
      <c r="G36" s="812">
        <f t="shared" si="4"/>
        <v>1</v>
      </c>
      <c r="H36" s="831"/>
      <c r="I36" s="758"/>
      <c r="J36" s="923">
        <f t="shared" si="2"/>
        <v>6</v>
      </c>
      <c r="K36" s="950">
        <f t="shared" si="3"/>
        <v>21.428571428571427</v>
      </c>
      <c r="L36" s="589"/>
      <c r="M36" s="640">
        <v>6</v>
      </c>
      <c r="N36" s="832"/>
      <c r="O36" s="833"/>
    </row>
    <row r="37" spans="1:15" ht="15.75" thickBot="1" x14ac:dyDescent="0.3">
      <c r="A37" s="834" t="s">
        <v>520</v>
      </c>
      <c r="B37" s="835"/>
      <c r="C37" s="836">
        <f t="shared" ref="C37:I37" si="5">SUM(C27:C36)</f>
        <v>3509</v>
      </c>
      <c r="D37" s="845">
        <f t="shared" si="5"/>
        <v>3577</v>
      </c>
      <c r="E37" s="845">
        <f t="shared" si="5"/>
        <v>4224</v>
      </c>
      <c r="F37" s="836">
        <f t="shared" si="5"/>
        <v>867</v>
      </c>
      <c r="G37" s="775">
        <f t="shared" si="5"/>
        <v>990</v>
      </c>
      <c r="H37" s="839">
        <f t="shared" si="5"/>
        <v>0</v>
      </c>
      <c r="I37" s="840">
        <f t="shared" si="5"/>
        <v>0</v>
      </c>
      <c r="J37" s="841">
        <f t="shared" si="2"/>
        <v>1857</v>
      </c>
      <c r="K37" s="841">
        <f t="shared" si="3"/>
        <v>43.96306818181818</v>
      </c>
      <c r="L37" s="589"/>
      <c r="M37" s="838">
        <f>SUM(M27:M36)</f>
        <v>1857</v>
      </c>
      <c r="N37" s="839">
        <f>SUM(N27:N36)</f>
        <v>0</v>
      </c>
      <c r="O37" s="841">
        <f>SUM(O27:O36)</f>
        <v>0</v>
      </c>
    </row>
    <row r="38" spans="1:15" ht="15" x14ac:dyDescent="0.25">
      <c r="A38" s="753" t="s">
        <v>519</v>
      </c>
      <c r="B38" s="786">
        <v>601</v>
      </c>
      <c r="C38" s="1149"/>
      <c r="D38" s="820"/>
      <c r="E38" s="819"/>
      <c r="F38" s="844"/>
      <c r="G38" s="791">
        <f t="shared" si="4"/>
        <v>0</v>
      </c>
      <c r="H38" s="821"/>
      <c r="I38" s="758"/>
      <c r="J38" s="934">
        <f t="shared" si="2"/>
        <v>0</v>
      </c>
      <c r="K38" s="1150" t="e">
        <f t="shared" si="3"/>
        <v>#DIV/0!</v>
      </c>
      <c r="L38" s="589"/>
      <c r="M38" s="635"/>
      <c r="N38" s="822"/>
      <c r="O38" s="823"/>
    </row>
    <row r="39" spans="1:15" ht="15" x14ac:dyDescent="0.25">
      <c r="A39" s="763" t="s">
        <v>518</v>
      </c>
      <c r="B39" s="798">
        <v>602</v>
      </c>
      <c r="C39" s="755">
        <v>185</v>
      </c>
      <c r="D39" s="826">
        <v>160</v>
      </c>
      <c r="E39" s="825">
        <v>160</v>
      </c>
      <c r="F39" s="826">
        <v>37</v>
      </c>
      <c r="G39" s="759">
        <f t="shared" si="4"/>
        <v>37</v>
      </c>
      <c r="H39" s="803"/>
      <c r="I39" s="758"/>
      <c r="J39" s="900">
        <f t="shared" si="2"/>
        <v>74</v>
      </c>
      <c r="K39" s="901">
        <f t="shared" si="3"/>
        <v>46.25</v>
      </c>
      <c r="L39" s="589"/>
      <c r="M39" s="617">
        <v>74</v>
      </c>
      <c r="N39" s="805"/>
      <c r="O39" s="806"/>
    </row>
    <row r="40" spans="1:15" ht="15" x14ac:dyDescent="0.25">
      <c r="A40" s="763" t="s">
        <v>517</v>
      </c>
      <c r="B40" s="798">
        <v>604</v>
      </c>
      <c r="C40" s="755"/>
      <c r="D40" s="826"/>
      <c r="E40" s="825"/>
      <c r="F40" s="826"/>
      <c r="G40" s="759">
        <f t="shared" si="4"/>
        <v>0</v>
      </c>
      <c r="H40" s="803"/>
      <c r="I40" s="758"/>
      <c r="J40" s="900">
        <f t="shared" si="2"/>
        <v>0</v>
      </c>
      <c r="K40" s="901" t="e">
        <f t="shared" si="3"/>
        <v>#DIV/0!</v>
      </c>
      <c r="L40" s="589"/>
      <c r="M40" s="617"/>
      <c r="N40" s="805"/>
      <c r="O40" s="806"/>
    </row>
    <row r="41" spans="1:15" ht="15" x14ac:dyDescent="0.25">
      <c r="A41" s="763" t="s">
        <v>516</v>
      </c>
      <c r="B41" s="798" t="s">
        <v>515</v>
      </c>
      <c r="C41" s="755">
        <v>3357</v>
      </c>
      <c r="D41" s="826">
        <v>3397</v>
      </c>
      <c r="E41" s="825">
        <v>4044</v>
      </c>
      <c r="F41" s="826">
        <v>886</v>
      </c>
      <c r="G41" s="759">
        <f t="shared" si="4"/>
        <v>1113</v>
      </c>
      <c r="H41" s="803"/>
      <c r="I41" s="758"/>
      <c r="J41" s="900">
        <f t="shared" si="2"/>
        <v>1999</v>
      </c>
      <c r="K41" s="901">
        <f t="shared" si="3"/>
        <v>49.431256181998023</v>
      </c>
      <c r="L41" s="589"/>
      <c r="M41" s="617">
        <v>1999</v>
      </c>
      <c r="N41" s="805"/>
      <c r="O41" s="806"/>
    </row>
    <row r="42" spans="1:15" ht="15.75" thickBot="1" x14ac:dyDescent="0.3">
      <c r="A42" s="731" t="s">
        <v>514</v>
      </c>
      <c r="B42" s="827" t="s">
        <v>513</v>
      </c>
      <c r="C42" s="767">
        <v>37</v>
      </c>
      <c r="D42" s="1148">
        <v>20</v>
      </c>
      <c r="E42" s="829">
        <v>20</v>
      </c>
      <c r="F42" s="830">
        <v>3</v>
      </c>
      <c r="G42" s="812">
        <f t="shared" si="4"/>
        <v>11</v>
      </c>
      <c r="H42" s="831"/>
      <c r="I42" s="758"/>
      <c r="J42" s="950">
        <f t="shared" si="2"/>
        <v>14</v>
      </c>
      <c r="K42" s="893">
        <f t="shared" si="3"/>
        <v>70</v>
      </c>
      <c r="L42" s="589"/>
      <c r="M42" s="640">
        <v>14</v>
      </c>
      <c r="N42" s="832"/>
      <c r="O42" s="833"/>
    </row>
    <row r="43" spans="1:15" ht="15.75" thickBot="1" x14ac:dyDescent="0.3">
      <c r="A43" s="834" t="s">
        <v>512</v>
      </c>
      <c r="B43" s="835" t="s">
        <v>508</v>
      </c>
      <c r="C43" s="836">
        <f t="shared" ref="C43:I43" si="6">SUM(C38:C42)</f>
        <v>3579</v>
      </c>
      <c r="D43" s="845">
        <f t="shared" si="6"/>
        <v>3577</v>
      </c>
      <c r="E43" s="845">
        <f t="shared" si="6"/>
        <v>4224</v>
      </c>
      <c r="F43" s="841">
        <f t="shared" si="6"/>
        <v>926</v>
      </c>
      <c r="G43" s="846">
        <f t="shared" si="6"/>
        <v>1161</v>
      </c>
      <c r="H43" s="841">
        <f t="shared" si="6"/>
        <v>0</v>
      </c>
      <c r="I43" s="847">
        <f t="shared" si="6"/>
        <v>0</v>
      </c>
      <c r="J43" s="973">
        <f t="shared" si="2"/>
        <v>2087</v>
      </c>
      <c r="K43" s="1151">
        <f t="shared" si="3"/>
        <v>49.408143939393938</v>
      </c>
      <c r="L43" s="589"/>
      <c r="M43" s="838">
        <f>SUM(M38:M42)</f>
        <v>2087</v>
      </c>
      <c r="N43" s="839">
        <f>SUM(N38:N42)</f>
        <v>0</v>
      </c>
      <c r="O43" s="841">
        <f>SUM(O38:O42)</f>
        <v>0</v>
      </c>
    </row>
    <row r="44" spans="1:15" ht="16.899999999999999" customHeight="1" thickBot="1" x14ac:dyDescent="0.3">
      <c r="A44" s="731"/>
      <c r="B44" s="849"/>
      <c r="C44" s="767"/>
      <c r="D44" s="811"/>
      <c r="E44" s="811"/>
      <c r="F44" s="769"/>
      <c r="G44" s="850"/>
      <c r="H44" s="851">
        <f>N44-G44</f>
        <v>0</v>
      </c>
      <c r="I44" s="850"/>
      <c r="J44" s="852">
        <f t="shared" si="2"/>
        <v>0</v>
      </c>
      <c r="K44" s="934" t="e">
        <f t="shared" si="3"/>
        <v>#DIV/0!</v>
      </c>
      <c r="L44" s="589"/>
      <c r="M44" s="1152"/>
      <c r="N44" s="839"/>
      <c r="O44" s="839"/>
    </row>
    <row r="45" spans="1:15" ht="15.75" thickBot="1" x14ac:dyDescent="0.3">
      <c r="A45" s="853" t="s">
        <v>511</v>
      </c>
      <c r="B45" s="835" t="s">
        <v>508</v>
      </c>
      <c r="C45" s="841">
        <f t="shared" ref="C45:I45" si="7">C43-C41</f>
        <v>222</v>
      </c>
      <c r="D45" s="836">
        <f t="shared" si="7"/>
        <v>180</v>
      </c>
      <c r="E45" s="836">
        <f t="shared" si="7"/>
        <v>180</v>
      </c>
      <c r="F45" s="841">
        <f t="shared" si="7"/>
        <v>40</v>
      </c>
      <c r="G45" s="840">
        <f t="shared" si="7"/>
        <v>48</v>
      </c>
      <c r="H45" s="841">
        <f t="shared" si="7"/>
        <v>0</v>
      </c>
      <c r="I45" s="839">
        <f t="shared" si="7"/>
        <v>0</v>
      </c>
      <c r="J45" s="852">
        <f t="shared" si="2"/>
        <v>88</v>
      </c>
      <c r="K45" s="934">
        <f t="shared" si="3"/>
        <v>48.888888888888886</v>
      </c>
      <c r="L45" s="589"/>
      <c r="M45" s="838">
        <f>M43-M41</f>
        <v>88</v>
      </c>
      <c r="N45" s="839">
        <f>N43-N41</f>
        <v>0</v>
      </c>
      <c r="O45" s="841">
        <f>O43-O41</f>
        <v>0</v>
      </c>
    </row>
    <row r="46" spans="1:15" ht="15.75" thickBot="1" x14ac:dyDescent="0.3">
      <c r="A46" s="834" t="s">
        <v>510</v>
      </c>
      <c r="B46" s="835" t="s">
        <v>508</v>
      </c>
      <c r="C46" s="841">
        <f t="shared" ref="C46:I46" si="8">C43-C37</f>
        <v>70</v>
      </c>
      <c r="D46" s="836">
        <f t="shared" si="8"/>
        <v>0</v>
      </c>
      <c r="E46" s="836">
        <f t="shared" si="8"/>
        <v>0</v>
      </c>
      <c r="F46" s="841">
        <f t="shared" si="8"/>
        <v>59</v>
      </c>
      <c r="G46" s="840">
        <f t="shared" si="8"/>
        <v>171</v>
      </c>
      <c r="H46" s="841">
        <f t="shared" si="8"/>
        <v>0</v>
      </c>
      <c r="I46" s="839">
        <f t="shared" si="8"/>
        <v>0</v>
      </c>
      <c r="J46" s="852">
        <f t="shared" si="2"/>
        <v>230</v>
      </c>
      <c r="K46" s="934" t="e">
        <f t="shared" si="3"/>
        <v>#DIV/0!</v>
      </c>
      <c r="L46" s="589"/>
      <c r="M46" s="838">
        <f>M43-M37</f>
        <v>230</v>
      </c>
      <c r="N46" s="839">
        <f>N43-N37</f>
        <v>0</v>
      </c>
      <c r="O46" s="841">
        <f>O43-O37</f>
        <v>0</v>
      </c>
    </row>
    <row r="47" spans="1:15" ht="15.75" thickBot="1" x14ac:dyDescent="0.3">
      <c r="A47" s="854" t="s">
        <v>509</v>
      </c>
      <c r="B47" s="855" t="s">
        <v>508</v>
      </c>
      <c r="C47" s="841">
        <f t="shared" ref="C47:I47" si="9">C46-C41</f>
        <v>-3287</v>
      </c>
      <c r="D47" s="836">
        <f t="shared" si="9"/>
        <v>-3397</v>
      </c>
      <c r="E47" s="836">
        <f t="shared" si="9"/>
        <v>-4044</v>
      </c>
      <c r="F47" s="841">
        <f t="shared" si="9"/>
        <v>-827</v>
      </c>
      <c r="G47" s="840">
        <f t="shared" si="9"/>
        <v>-942</v>
      </c>
      <c r="H47" s="841">
        <f t="shared" si="9"/>
        <v>0</v>
      </c>
      <c r="I47" s="839">
        <f t="shared" si="9"/>
        <v>0</v>
      </c>
      <c r="J47" s="852">
        <f t="shared" si="2"/>
        <v>-1769</v>
      </c>
      <c r="K47" s="841">
        <f t="shared" si="3"/>
        <v>43.743818001978241</v>
      </c>
      <c r="L47" s="589"/>
      <c r="M47" s="838">
        <f>M46-M41</f>
        <v>-1769</v>
      </c>
      <c r="N47" s="839">
        <f>N46-N41</f>
        <v>0</v>
      </c>
      <c r="O47" s="841">
        <f>O46-O41</f>
        <v>0</v>
      </c>
    </row>
    <row r="50" spans="1:10" ht="14.25" x14ac:dyDescent="0.2">
      <c r="A50" s="706" t="s">
        <v>507</v>
      </c>
    </row>
    <row r="51" spans="1:10" ht="14.25" x14ac:dyDescent="0.2">
      <c r="A51" s="709" t="s">
        <v>506</v>
      </c>
    </row>
    <row r="52" spans="1:10" ht="14.25" x14ac:dyDescent="0.2">
      <c r="A52" s="710" t="s">
        <v>505</v>
      </c>
    </row>
    <row r="53" spans="1:10" s="568" customFormat="1" ht="14.25" x14ac:dyDescent="0.2">
      <c r="A53" s="710" t="s">
        <v>504</v>
      </c>
      <c r="B53" s="711"/>
      <c r="E53" s="712"/>
      <c r="F53" s="712"/>
      <c r="G53" s="712"/>
      <c r="H53" s="712"/>
      <c r="I53" s="712"/>
      <c r="J53" s="712"/>
    </row>
    <row r="56" spans="1:10" x14ac:dyDescent="0.2">
      <c r="A56" s="713" t="s">
        <v>609</v>
      </c>
    </row>
    <row r="58" spans="1:10" x14ac:dyDescent="0.2">
      <c r="A58" s="713" t="s">
        <v>610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="85" zoomScaleNormal="85" workbookViewId="0">
      <selection activeCell="E81" sqref="E81"/>
    </sheetView>
  </sheetViews>
  <sheetFormatPr defaultColWidth="8.5703125" defaultRowHeight="12.75" x14ac:dyDescent="0.2"/>
  <cols>
    <col min="1" max="1" width="37.5703125" style="713" customWidth="1"/>
    <col min="2" max="2" width="7.42578125" style="707" customWidth="1"/>
    <col min="3" max="4" width="11.5703125" style="552" customWidth="1"/>
    <col min="5" max="5" width="11.5703125" style="708" customWidth="1"/>
    <col min="6" max="6" width="11.42578125" style="708" customWidth="1"/>
    <col min="7" max="7" width="9.85546875" style="708" customWidth="1"/>
    <col min="8" max="8" width="9.140625" style="708" customWidth="1"/>
    <col min="9" max="9" width="9.42578125" style="708" customWidth="1"/>
    <col min="10" max="10" width="9.140625" style="708" customWidth="1"/>
    <col min="11" max="11" width="12" style="552" customWidth="1"/>
    <col min="12" max="12" width="8.5703125" style="552"/>
    <col min="13" max="13" width="11.85546875" style="552" customWidth="1"/>
    <col min="14" max="14" width="12.5703125" style="552" customWidth="1"/>
    <col min="15" max="15" width="11.85546875" style="552" customWidth="1"/>
    <col min="16" max="16" width="12" style="552" customWidth="1"/>
    <col min="17" max="16384" width="8.5703125" style="552"/>
  </cols>
  <sheetData>
    <row r="1" spans="1:16" ht="32.1" customHeight="1" x14ac:dyDescent="0.2">
      <c r="A1" s="549"/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1"/>
    </row>
    <row r="2" spans="1:16" x14ac:dyDescent="0.2">
      <c r="A2" s="359"/>
      <c r="B2" s="359"/>
      <c r="C2" s="359"/>
      <c r="D2" s="359"/>
      <c r="E2" s="553"/>
      <c r="F2" s="553"/>
      <c r="G2" s="553"/>
      <c r="H2" s="553"/>
      <c r="I2" s="553"/>
      <c r="J2" s="553"/>
      <c r="K2" s="359"/>
      <c r="L2" s="359"/>
      <c r="M2" s="359"/>
      <c r="N2" s="359"/>
      <c r="O2" s="554"/>
    </row>
    <row r="3" spans="1:16" ht="18.75" x14ac:dyDescent="0.2">
      <c r="A3" s="544" t="s">
        <v>576</v>
      </c>
      <c r="B3" s="359"/>
      <c r="C3" s="359"/>
      <c r="D3" s="359"/>
      <c r="E3" s="553"/>
      <c r="F3" s="555"/>
      <c r="G3" s="555"/>
      <c r="H3" s="553"/>
      <c r="I3" s="553"/>
      <c r="J3" s="553"/>
      <c r="K3" s="359"/>
      <c r="L3" s="359"/>
      <c r="M3" s="359"/>
      <c r="N3" s="359"/>
      <c r="O3" s="359"/>
    </row>
    <row r="4" spans="1:16" ht="21.75" customHeight="1" x14ac:dyDescent="0.2">
      <c r="A4" s="543"/>
      <c r="B4" s="359"/>
      <c r="C4" s="359"/>
      <c r="D4" s="359"/>
      <c r="E4" s="553"/>
      <c r="F4" s="555"/>
      <c r="G4" s="555"/>
      <c r="H4" s="553"/>
      <c r="I4" s="553"/>
      <c r="J4" s="553"/>
      <c r="K4" s="359"/>
      <c r="L4" s="359"/>
      <c r="M4" s="359"/>
      <c r="N4" s="359"/>
      <c r="O4" s="359"/>
    </row>
    <row r="5" spans="1:16" x14ac:dyDescent="0.2">
      <c r="A5" s="536"/>
      <c r="B5" s="359"/>
      <c r="C5" s="359"/>
      <c r="D5" s="359"/>
      <c r="E5" s="553"/>
      <c r="F5" s="555"/>
      <c r="G5" s="555"/>
      <c r="H5" s="553"/>
      <c r="I5" s="553"/>
      <c r="J5" s="553"/>
      <c r="K5" s="359"/>
      <c r="L5" s="359"/>
      <c r="M5" s="359"/>
      <c r="N5" s="359"/>
      <c r="O5" s="359"/>
    </row>
    <row r="6" spans="1:16" ht="6" customHeight="1" x14ac:dyDescent="0.2">
      <c r="A6" s="359"/>
      <c r="B6" s="556"/>
      <c r="C6" s="556"/>
      <c r="D6" s="359"/>
      <c r="E6" s="553"/>
      <c r="F6" s="555"/>
      <c r="G6" s="555"/>
      <c r="H6" s="553"/>
      <c r="I6" s="553"/>
      <c r="J6" s="553"/>
      <c r="K6" s="359"/>
      <c r="L6" s="359"/>
      <c r="M6" s="359"/>
      <c r="N6" s="359"/>
      <c r="O6" s="359"/>
    </row>
    <row r="7" spans="1:16" ht="24.75" customHeight="1" x14ac:dyDescent="0.2">
      <c r="A7" s="540" t="s">
        <v>575</v>
      </c>
      <c r="B7" s="557"/>
      <c r="C7" s="1153" t="s">
        <v>611</v>
      </c>
      <c r="D7" s="1154"/>
      <c r="E7" s="1154"/>
      <c r="F7" s="1154"/>
      <c r="G7" s="1155"/>
      <c r="H7" s="1155"/>
      <c r="I7" s="1155"/>
      <c r="J7" s="1155"/>
      <c r="K7" s="1155"/>
      <c r="L7" s="1155"/>
      <c r="M7" s="1155"/>
      <c r="N7" s="1155"/>
      <c r="O7" s="1156"/>
    </row>
    <row r="8" spans="1:16" ht="23.25" customHeight="1" thickBot="1" x14ac:dyDescent="0.25">
      <c r="A8" s="536" t="s">
        <v>573</v>
      </c>
      <c r="B8" s="359"/>
      <c r="C8" s="359"/>
      <c r="D8" s="359"/>
      <c r="E8" s="553"/>
      <c r="F8" s="555"/>
      <c r="G8" s="555"/>
      <c r="H8" s="553"/>
      <c r="I8" s="553"/>
      <c r="J8" s="553"/>
      <c r="K8" s="359"/>
      <c r="L8" s="359"/>
      <c r="M8" s="359"/>
      <c r="N8" s="359"/>
      <c r="O8" s="359"/>
    </row>
    <row r="9" spans="1:16" ht="13.5" thickBot="1" x14ac:dyDescent="0.25">
      <c r="A9" s="535" t="s">
        <v>572</v>
      </c>
      <c r="B9" s="534" t="s">
        <v>571</v>
      </c>
      <c r="C9" s="1157" t="s">
        <v>0</v>
      </c>
      <c r="D9" s="1158" t="s">
        <v>570</v>
      </c>
      <c r="E9" s="563" t="s">
        <v>569</v>
      </c>
      <c r="F9" s="1159" t="s">
        <v>568</v>
      </c>
      <c r="G9" s="1160"/>
      <c r="H9" s="1160"/>
      <c r="I9" s="1161"/>
      <c r="J9" s="1158" t="s">
        <v>578</v>
      </c>
      <c r="K9" s="1162" t="s">
        <v>566</v>
      </c>
      <c r="L9" s="568"/>
      <c r="M9" s="569" t="s">
        <v>564</v>
      </c>
      <c r="N9" s="1158" t="s">
        <v>565</v>
      </c>
      <c r="O9" s="1158" t="s">
        <v>564</v>
      </c>
    </row>
    <row r="10" spans="1:16" ht="13.5" thickBot="1" x14ac:dyDescent="0.25">
      <c r="A10" s="1163"/>
      <c r="B10" s="1164"/>
      <c r="C10" s="1165" t="s">
        <v>579</v>
      </c>
      <c r="D10" s="1166">
        <v>2019</v>
      </c>
      <c r="E10" s="574">
        <v>2019</v>
      </c>
      <c r="F10" s="1167" t="s">
        <v>562</v>
      </c>
      <c r="G10" s="1168" t="s">
        <v>561</v>
      </c>
      <c r="H10" s="1168" t="s">
        <v>560</v>
      </c>
      <c r="I10" s="1167" t="s">
        <v>559</v>
      </c>
      <c r="J10" s="1166" t="s">
        <v>558</v>
      </c>
      <c r="K10" s="1165" t="s">
        <v>557</v>
      </c>
      <c r="L10" s="568"/>
      <c r="M10" s="577" t="s">
        <v>580</v>
      </c>
      <c r="N10" s="1166" t="s">
        <v>581</v>
      </c>
      <c r="O10" s="1166" t="s">
        <v>582</v>
      </c>
    </row>
    <row r="11" spans="1:16" x14ac:dyDescent="0.2">
      <c r="A11" s="1169" t="s">
        <v>583</v>
      </c>
      <c r="B11" s="1170"/>
      <c r="C11" s="1171">
        <v>26</v>
      </c>
      <c r="D11" s="1172">
        <v>25</v>
      </c>
      <c r="E11" s="582">
        <v>24</v>
      </c>
      <c r="F11" s="1173">
        <v>26</v>
      </c>
      <c r="G11" s="1174">
        <f>M11</f>
        <v>26</v>
      </c>
      <c r="H11" s="1175"/>
      <c r="I11" s="1176"/>
      <c r="J11" s="1177" t="s">
        <v>508</v>
      </c>
      <c r="K11" s="1178" t="s">
        <v>508</v>
      </c>
      <c r="L11" s="589"/>
      <c r="M11" s="1179">
        <v>26</v>
      </c>
      <c r="N11" s="1180"/>
      <c r="O11" s="1180"/>
    </row>
    <row r="12" spans="1:16" ht="13.5" thickBot="1" x14ac:dyDescent="0.25">
      <c r="A12" s="1181" t="s">
        <v>584</v>
      </c>
      <c r="B12" s="1182"/>
      <c r="C12" s="1183">
        <v>22.58</v>
      </c>
      <c r="D12" s="1184">
        <v>24.81</v>
      </c>
      <c r="E12" s="596">
        <v>22.27</v>
      </c>
      <c r="F12" s="1185">
        <v>24.8</v>
      </c>
      <c r="G12" s="1186">
        <f>M12</f>
        <v>25</v>
      </c>
      <c r="H12" s="1187"/>
      <c r="I12" s="1186"/>
      <c r="J12" s="1188"/>
      <c r="K12" s="1189" t="s">
        <v>508</v>
      </c>
      <c r="L12" s="589"/>
      <c r="M12" s="1190">
        <v>25</v>
      </c>
      <c r="N12" s="1191"/>
      <c r="O12" s="1191"/>
    </row>
    <row r="13" spans="1:16" x14ac:dyDescent="0.2">
      <c r="A13" s="1192" t="s">
        <v>585</v>
      </c>
      <c r="B13" s="1193" t="s">
        <v>586</v>
      </c>
      <c r="C13" s="1194">
        <v>3253</v>
      </c>
      <c r="D13" s="1195" t="s">
        <v>508</v>
      </c>
      <c r="E13" s="1195" t="s">
        <v>508</v>
      </c>
      <c r="F13" s="1196">
        <v>3253</v>
      </c>
      <c r="G13" s="1197">
        <f>M13</f>
        <v>3283</v>
      </c>
      <c r="H13" s="1198"/>
      <c r="I13" s="1197"/>
      <c r="J13" s="1199" t="s">
        <v>508</v>
      </c>
      <c r="K13" s="1200" t="s">
        <v>508</v>
      </c>
      <c r="L13" s="589"/>
      <c r="M13" s="613">
        <v>3283</v>
      </c>
      <c r="N13" s="1201"/>
      <c r="O13" s="1201"/>
    </row>
    <row r="14" spans="1:16" x14ac:dyDescent="0.2">
      <c r="A14" s="1202" t="s">
        <v>587</v>
      </c>
      <c r="B14" s="1193" t="s">
        <v>588</v>
      </c>
      <c r="C14" s="1194">
        <v>3160</v>
      </c>
      <c r="D14" s="1203" t="s">
        <v>508</v>
      </c>
      <c r="E14" s="1203" t="s">
        <v>508</v>
      </c>
      <c r="F14" s="1199">
        <v>3163</v>
      </c>
      <c r="G14" s="1197">
        <f t="shared" ref="G14:G23" si="0">M14</f>
        <v>3196</v>
      </c>
      <c r="H14" s="1198"/>
      <c r="I14" s="1197"/>
      <c r="J14" s="1199" t="s">
        <v>508</v>
      </c>
      <c r="K14" s="1200" t="s">
        <v>508</v>
      </c>
      <c r="L14" s="589"/>
      <c r="M14" s="617">
        <v>3196</v>
      </c>
      <c r="N14" s="1201"/>
      <c r="O14" s="1201"/>
    </row>
    <row r="15" spans="1:16" x14ac:dyDescent="0.2">
      <c r="A15" s="1202" t="s">
        <v>547</v>
      </c>
      <c r="B15" s="1193" t="s">
        <v>546</v>
      </c>
      <c r="C15" s="1194"/>
      <c r="D15" s="1203" t="s">
        <v>508</v>
      </c>
      <c r="E15" s="1203" t="s">
        <v>508</v>
      </c>
      <c r="F15" s="1199"/>
      <c r="G15" s="1197">
        <f t="shared" si="0"/>
        <v>0</v>
      </c>
      <c r="H15" s="1198"/>
      <c r="I15" s="1197"/>
      <c r="J15" s="1199" t="s">
        <v>508</v>
      </c>
      <c r="K15" s="1200" t="s">
        <v>508</v>
      </c>
      <c r="L15" s="589"/>
      <c r="M15" s="617"/>
      <c r="N15" s="1201"/>
      <c r="O15" s="1201"/>
    </row>
    <row r="16" spans="1:16" x14ac:dyDescent="0.2">
      <c r="A16" s="1202" t="s">
        <v>545</v>
      </c>
      <c r="B16" s="1193" t="s">
        <v>508</v>
      </c>
      <c r="C16" s="1194">
        <v>563</v>
      </c>
      <c r="D16" s="1203" t="s">
        <v>508</v>
      </c>
      <c r="E16" s="1203" t="s">
        <v>508</v>
      </c>
      <c r="F16" s="1199">
        <v>2318</v>
      </c>
      <c r="G16" s="1197">
        <f t="shared" si="0"/>
        <v>1332</v>
      </c>
      <c r="H16" s="1198"/>
      <c r="I16" s="1197"/>
      <c r="J16" s="1199" t="s">
        <v>508</v>
      </c>
      <c r="K16" s="1200" t="s">
        <v>508</v>
      </c>
      <c r="L16" s="589"/>
      <c r="M16" s="617">
        <v>1332</v>
      </c>
      <c r="N16" s="1201"/>
      <c r="O16" s="1201"/>
    </row>
    <row r="17" spans="1:15" ht="13.5" thickBot="1" x14ac:dyDescent="0.25">
      <c r="A17" s="1169" t="s">
        <v>544</v>
      </c>
      <c r="B17" s="1204" t="s">
        <v>543</v>
      </c>
      <c r="C17" s="1205">
        <v>1560</v>
      </c>
      <c r="D17" s="1206" t="s">
        <v>508</v>
      </c>
      <c r="E17" s="1206" t="s">
        <v>508</v>
      </c>
      <c r="F17" s="1207">
        <v>2859</v>
      </c>
      <c r="G17" s="1197">
        <f t="shared" si="0"/>
        <v>4282</v>
      </c>
      <c r="H17" s="1208"/>
      <c r="I17" s="1209"/>
      <c r="J17" s="1207" t="s">
        <v>508</v>
      </c>
      <c r="K17" s="1178" t="s">
        <v>508</v>
      </c>
      <c r="L17" s="589"/>
      <c r="M17" s="625">
        <v>4282</v>
      </c>
      <c r="N17" s="1210"/>
      <c r="O17" s="1210"/>
    </row>
    <row r="18" spans="1:15" ht="13.5" thickBot="1" x14ac:dyDescent="0.25">
      <c r="A18" s="1211" t="s">
        <v>542</v>
      </c>
      <c r="B18" s="1168"/>
      <c r="C18" s="1212">
        <v>2216</v>
      </c>
      <c r="D18" s="1213" t="s">
        <v>508</v>
      </c>
      <c r="E18" s="1213" t="s">
        <v>508</v>
      </c>
      <c r="F18" s="1214">
        <f>F13-F14+F15+F16+F17</f>
        <v>5267</v>
      </c>
      <c r="G18" s="1214">
        <f>G13-G14+G15+G16+G17</f>
        <v>5701</v>
      </c>
      <c r="H18" s="1215"/>
      <c r="I18" s="1216"/>
      <c r="J18" s="1214" t="s">
        <v>508</v>
      </c>
      <c r="K18" s="1217" t="s">
        <v>508</v>
      </c>
      <c r="L18" s="589"/>
      <c r="M18" s="1214">
        <f>M13-M14+M15+M16+M17</f>
        <v>5701</v>
      </c>
      <c r="N18" s="1214">
        <f t="shared" ref="N18:O18" si="1">N13-N14+N15+N16+N17</f>
        <v>0</v>
      </c>
      <c r="O18" s="1214">
        <f t="shared" si="1"/>
        <v>0</v>
      </c>
    </row>
    <row r="19" spans="1:15" x14ac:dyDescent="0.2">
      <c r="A19" s="1169" t="s">
        <v>541</v>
      </c>
      <c r="B19" s="1204">
        <v>401</v>
      </c>
      <c r="C19" s="1205">
        <v>93</v>
      </c>
      <c r="D19" s="1195" t="s">
        <v>508</v>
      </c>
      <c r="E19" s="1195" t="s">
        <v>508</v>
      </c>
      <c r="F19" s="1207">
        <v>90</v>
      </c>
      <c r="G19" s="1197">
        <f t="shared" si="0"/>
        <v>87</v>
      </c>
      <c r="H19" s="1218"/>
      <c r="I19" s="1219"/>
      <c r="J19" s="1207" t="s">
        <v>508</v>
      </c>
      <c r="K19" s="1178" t="s">
        <v>508</v>
      </c>
      <c r="L19" s="589"/>
      <c r="M19" s="635">
        <v>87</v>
      </c>
      <c r="N19" s="1210"/>
      <c r="O19" s="1210"/>
    </row>
    <row r="20" spans="1:15" x14ac:dyDescent="0.2">
      <c r="A20" s="1202" t="s">
        <v>540</v>
      </c>
      <c r="B20" s="1193" t="s">
        <v>539</v>
      </c>
      <c r="C20" s="1194">
        <v>867</v>
      </c>
      <c r="D20" s="1203" t="s">
        <v>508</v>
      </c>
      <c r="E20" s="1203" t="s">
        <v>508</v>
      </c>
      <c r="F20" s="1199">
        <v>894</v>
      </c>
      <c r="G20" s="1197">
        <f t="shared" si="0"/>
        <v>920</v>
      </c>
      <c r="H20" s="1198"/>
      <c r="I20" s="1197"/>
      <c r="J20" s="1199" t="s">
        <v>508</v>
      </c>
      <c r="K20" s="1200" t="s">
        <v>508</v>
      </c>
      <c r="L20" s="589"/>
      <c r="M20" s="617">
        <v>920</v>
      </c>
      <c r="N20" s="1201"/>
      <c r="O20" s="1201"/>
    </row>
    <row r="21" spans="1:15" x14ac:dyDescent="0.2">
      <c r="A21" s="1202" t="s">
        <v>538</v>
      </c>
      <c r="B21" s="1193" t="s">
        <v>508</v>
      </c>
      <c r="C21" s="1194">
        <v>432</v>
      </c>
      <c r="D21" s="1203" t="s">
        <v>508</v>
      </c>
      <c r="E21" s="1203" t="s">
        <v>508</v>
      </c>
      <c r="F21" s="1199">
        <v>434</v>
      </c>
      <c r="G21" s="1197">
        <f t="shared" si="0"/>
        <v>434</v>
      </c>
      <c r="H21" s="1198"/>
      <c r="I21" s="1197"/>
      <c r="J21" s="1199" t="s">
        <v>508</v>
      </c>
      <c r="K21" s="1200" t="s">
        <v>508</v>
      </c>
      <c r="L21" s="589"/>
      <c r="M21" s="617">
        <v>434</v>
      </c>
      <c r="N21" s="1201"/>
      <c r="O21" s="1201"/>
    </row>
    <row r="22" spans="1:15" x14ac:dyDescent="0.2">
      <c r="A22" s="1202" t="s">
        <v>537</v>
      </c>
      <c r="B22" s="1193" t="s">
        <v>508</v>
      </c>
      <c r="C22" s="1194">
        <v>808</v>
      </c>
      <c r="D22" s="1203" t="s">
        <v>508</v>
      </c>
      <c r="E22" s="1203" t="s">
        <v>508</v>
      </c>
      <c r="F22" s="1199">
        <v>3712</v>
      </c>
      <c r="G22" s="1197">
        <f t="shared" si="0"/>
        <v>4178</v>
      </c>
      <c r="H22" s="1198"/>
      <c r="I22" s="1197"/>
      <c r="J22" s="1199" t="s">
        <v>508</v>
      </c>
      <c r="K22" s="1200" t="s">
        <v>508</v>
      </c>
      <c r="L22" s="589"/>
      <c r="M22" s="617">
        <v>4178</v>
      </c>
      <c r="N22" s="1201"/>
      <c r="O22" s="1201"/>
    </row>
    <row r="23" spans="1:15" ht="13.5" thickBot="1" x14ac:dyDescent="0.25">
      <c r="A23" s="1181" t="s">
        <v>536</v>
      </c>
      <c r="B23" s="1220" t="s">
        <v>508</v>
      </c>
      <c r="C23" s="1194"/>
      <c r="D23" s="1206" t="s">
        <v>508</v>
      </c>
      <c r="E23" s="1206" t="s">
        <v>508</v>
      </c>
      <c r="F23" s="1221"/>
      <c r="G23" s="1209">
        <f t="shared" si="0"/>
        <v>0</v>
      </c>
      <c r="H23" s="1208"/>
      <c r="I23" s="1209"/>
      <c r="J23" s="1221" t="s">
        <v>508</v>
      </c>
      <c r="K23" s="1222" t="s">
        <v>508</v>
      </c>
      <c r="L23" s="589"/>
      <c r="M23" s="640">
        <v>0</v>
      </c>
      <c r="N23" s="1223"/>
      <c r="O23" s="1223"/>
    </row>
    <row r="24" spans="1:15" x14ac:dyDescent="0.2">
      <c r="A24" s="1192" t="s">
        <v>535</v>
      </c>
      <c r="B24" s="1224" t="s">
        <v>508</v>
      </c>
      <c r="C24" s="1225">
        <v>9932</v>
      </c>
      <c r="D24" s="1226">
        <v>9862</v>
      </c>
      <c r="E24" s="645">
        <v>11427</v>
      </c>
      <c r="F24" s="1226">
        <v>2662</v>
      </c>
      <c r="G24" s="1227">
        <f>M24-F24</f>
        <v>2960</v>
      </c>
      <c r="H24" s="1228"/>
      <c r="I24" s="1229"/>
      <c r="J24" s="1230">
        <f t="shared" ref="J24:J47" si="2">SUM(F24:I24)</f>
        <v>5622</v>
      </c>
      <c r="K24" s="1231">
        <f t="shared" ref="K24:K47" si="3">(J24/E24)*100</f>
        <v>49.199264898923602</v>
      </c>
      <c r="L24" s="589"/>
      <c r="M24" s="613">
        <v>5622</v>
      </c>
      <c r="N24" s="1232"/>
      <c r="O24" s="1233"/>
    </row>
    <row r="25" spans="1:15" x14ac:dyDescent="0.2">
      <c r="A25" s="1202" t="s">
        <v>534</v>
      </c>
      <c r="B25" s="1193" t="s">
        <v>508</v>
      </c>
      <c r="C25" s="1194"/>
      <c r="D25" s="1234"/>
      <c r="E25" s="654"/>
      <c r="F25" s="1234"/>
      <c r="G25" s="1235">
        <f t="shared" ref="G25:G42" si="4">M25-F25</f>
        <v>0</v>
      </c>
      <c r="H25" s="1236"/>
      <c r="I25" s="1237"/>
      <c r="J25" s="1203">
        <f t="shared" si="2"/>
        <v>0</v>
      </c>
      <c r="K25" s="1238" t="e">
        <f t="shared" si="3"/>
        <v>#DIV/0!</v>
      </c>
      <c r="L25" s="589"/>
      <c r="M25" s="617"/>
      <c r="N25" s="1201"/>
      <c r="O25" s="1239"/>
    </row>
    <row r="26" spans="1:15" ht="13.5" thickBot="1" x14ac:dyDescent="0.25">
      <c r="A26" s="1181" t="s">
        <v>533</v>
      </c>
      <c r="B26" s="1220">
        <v>672</v>
      </c>
      <c r="C26" s="1240">
        <v>1900</v>
      </c>
      <c r="D26" s="1241">
        <v>2100</v>
      </c>
      <c r="E26" s="663">
        <v>2100</v>
      </c>
      <c r="F26" s="1242">
        <v>525</v>
      </c>
      <c r="G26" s="1243">
        <f t="shared" si="4"/>
        <v>525</v>
      </c>
      <c r="H26" s="1244"/>
      <c r="I26" s="1245"/>
      <c r="J26" s="1246">
        <f t="shared" si="2"/>
        <v>1050</v>
      </c>
      <c r="K26" s="1247">
        <f t="shared" si="3"/>
        <v>50</v>
      </c>
      <c r="L26" s="589"/>
      <c r="M26" s="625">
        <v>1050</v>
      </c>
      <c r="N26" s="1248"/>
      <c r="O26" s="1249"/>
    </row>
    <row r="27" spans="1:15" x14ac:dyDescent="0.2">
      <c r="A27" s="1192" t="s">
        <v>532</v>
      </c>
      <c r="B27" s="1224">
        <v>501</v>
      </c>
      <c r="C27" s="1194">
        <v>495</v>
      </c>
      <c r="D27" s="1250">
        <v>410</v>
      </c>
      <c r="E27" s="672">
        <v>451</v>
      </c>
      <c r="F27" s="1250">
        <v>65</v>
      </c>
      <c r="G27" s="1251">
        <f t="shared" si="4"/>
        <v>170</v>
      </c>
      <c r="H27" s="1252"/>
      <c r="I27" s="1219"/>
      <c r="J27" s="1230">
        <f t="shared" si="2"/>
        <v>235</v>
      </c>
      <c r="K27" s="1231">
        <f t="shared" si="3"/>
        <v>52.106430155210646</v>
      </c>
      <c r="L27" s="589"/>
      <c r="M27" s="635">
        <v>235</v>
      </c>
      <c r="N27" s="1253"/>
      <c r="O27" s="1254"/>
    </row>
    <row r="28" spans="1:15" x14ac:dyDescent="0.2">
      <c r="A28" s="1202" t="s">
        <v>531</v>
      </c>
      <c r="B28" s="1193">
        <v>502</v>
      </c>
      <c r="C28" s="1194">
        <v>601</v>
      </c>
      <c r="D28" s="1234">
        <v>590</v>
      </c>
      <c r="E28" s="654">
        <v>590</v>
      </c>
      <c r="F28" s="1234">
        <v>195</v>
      </c>
      <c r="G28" s="1198">
        <f t="shared" si="4"/>
        <v>115</v>
      </c>
      <c r="H28" s="1255"/>
      <c r="I28" s="1197"/>
      <c r="J28" s="1203">
        <f t="shared" si="2"/>
        <v>310</v>
      </c>
      <c r="K28" s="1238">
        <f t="shared" si="3"/>
        <v>52.542372881355938</v>
      </c>
      <c r="L28" s="589"/>
      <c r="M28" s="617">
        <v>310</v>
      </c>
      <c r="N28" s="1201"/>
      <c r="O28" s="1239"/>
    </row>
    <row r="29" spans="1:15" x14ac:dyDescent="0.2">
      <c r="A29" s="1202" t="s">
        <v>530</v>
      </c>
      <c r="B29" s="1193">
        <v>504</v>
      </c>
      <c r="C29" s="1194"/>
      <c r="D29" s="1234"/>
      <c r="E29" s="654"/>
      <c r="F29" s="1234"/>
      <c r="G29" s="1198">
        <f t="shared" si="4"/>
        <v>0</v>
      </c>
      <c r="H29" s="1255"/>
      <c r="I29" s="1197"/>
      <c r="J29" s="1203">
        <f t="shared" si="2"/>
        <v>0</v>
      </c>
      <c r="K29" s="1238" t="e">
        <f t="shared" si="3"/>
        <v>#DIV/0!</v>
      </c>
      <c r="L29" s="589"/>
      <c r="M29" s="617">
        <v>0</v>
      </c>
      <c r="N29" s="1201"/>
      <c r="O29" s="1239"/>
    </row>
    <row r="30" spans="1:15" x14ac:dyDescent="0.2">
      <c r="A30" s="1202" t="s">
        <v>529</v>
      </c>
      <c r="B30" s="1193">
        <v>511</v>
      </c>
      <c r="C30" s="1194">
        <v>155</v>
      </c>
      <c r="D30" s="1234">
        <v>200</v>
      </c>
      <c r="E30" s="654">
        <v>110</v>
      </c>
      <c r="F30" s="1234">
        <v>3</v>
      </c>
      <c r="G30" s="1198">
        <f t="shared" si="4"/>
        <v>3</v>
      </c>
      <c r="H30" s="1255"/>
      <c r="I30" s="1197"/>
      <c r="J30" s="1203">
        <f t="shared" si="2"/>
        <v>6</v>
      </c>
      <c r="K30" s="1238">
        <f t="shared" si="3"/>
        <v>5.4545454545454541</v>
      </c>
      <c r="L30" s="589"/>
      <c r="M30" s="617">
        <v>6</v>
      </c>
      <c r="N30" s="1201"/>
      <c r="O30" s="1239"/>
    </row>
    <row r="31" spans="1:15" x14ac:dyDescent="0.2">
      <c r="A31" s="1202" t="s">
        <v>528</v>
      </c>
      <c r="B31" s="1193">
        <v>518</v>
      </c>
      <c r="C31" s="1194">
        <v>595</v>
      </c>
      <c r="D31" s="1234">
        <v>470</v>
      </c>
      <c r="E31" s="654">
        <v>530</v>
      </c>
      <c r="F31" s="1234">
        <v>105</v>
      </c>
      <c r="G31" s="1198">
        <f t="shared" si="4"/>
        <v>131</v>
      </c>
      <c r="H31" s="1255"/>
      <c r="I31" s="1197"/>
      <c r="J31" s="1203">
        <f t="shared" si="2"/>
        <v>236</v>
      </c>
      <c r="K31" s="1238">
        <f t="shared" si="3"/>
        <v>44.528301886792455</v>
      </c>
      <c r="L31" s="589"/>
      <c r="M31" s="617">
        <v>236</v>
      </c>
      <c r="N31" s="1201"/>
      <c r="O31" s="1239"/>
    </row>
    <row r="32" spans="1:15" x14ac:dyDescent="0.2">
      <c r="A32" s="1202" t="s">
        <v>527</v>
      </c>
      <c r="B32" s="1193">
        <v>521</v>
      </c>
      <c r="C32" s="1194">
        <v>6514</v>
      </c>
      <c r="D32" s="1234">
        <v>6462</v>
      </c>
      <c r="E32" s="654">
        <v>7463</v>
      </c>
      <c r="F32" s="1234">
        <v>1724</v>
      </c>
      <c r="G32" s="1198">
        <f t="shared" si="4"/>
        <v>1965</v>
      </c>
      <c r="H32" s="1255"/>
      <c r="I32" s="1197"/>
      <c r="J32" s="1203">
        <f t="shared" si="2"/>
        <v>3689</v>
      </c>
      <c r="K32" s="1238">
        <f t="shared" si="3"/>
        <v>49.430523917995444</v>
      </c>
      <c r="L32" s="589"/>
      <c r="M32" s="617">
        <v>3689</v>
      </c>
      <c r="N32" s="1201"/>
      <c r="O32" s="1239"/>
    </row>
    <row r="33" spans="1:15" x14ac:dyDescent="0.2">
      <c r="A33" s="1202" t="s">
        <v>526</v>
      </c>
      <c r="B33" s="1193" t="s">
        <v>525</v>
      </c>
      <c r="C33" s="1194">
        <v>2401</v>
      </c>
      <c r="D33" s="1234">
        <v>2325</v>
      </c>
      <c r="E33" s="654">
        <v>2686</v>
      </c>
      <c r="F33" s="1234">
        <v>642</v>
      </c>
      <c r="G33" s="1198">
        <f t="shared" si="4"/>
        <v>731</v>
      </c>
      <c r="H33" s="1255"/>
      <c r="I33" s="1197"/>
      <c r="J33" s="1203">
        <f t="shared" si="2"/>
        <v>1373</v>
      </c>
      <c r="K33" s="1238">
        <f t="shared" si="3"/>
        <v>51.116902457185411</v>
      </c>
      <c r="L33" s="589"/>
      <c r="M33" s="617">
        <v>1373</v>
      </c>
      <c r="N33" s="1201"/>
      <c r="O33" s="1239"/>
    </row>
    <row r="34" spans="1:15" x14ac:dyDescent="0.2">
      <c r="A34" s="1202" t="s">
        <v>524</v>
      </c>
      <c r="B34" s="1193">
        <v>557</v>
      </c>
      <c r="C34" s="1194"/>
      <c r="D34" s="1234"/>
      <c r="E34" s="654"/>
      <c r="F34" s="1234"/>
      <c r="G34" s="1198">
        <f t="shared" si="4"/>
        <v>0</v>
      </c>
      <c r="H34" s="1255"/>
      <c r="I34" s="1197"/>
      <c r="J34" s="1203">
        <f t="shared" si="2"/>
        <v>0</v>
      </c>
      <c r="K34" s="1238" t="e">
        <f t="shared" si="3"/>
        <v>#DIV/0!</v>
      </c>
      <c r="L34" s="589"/>
      <c r="M34" s="617"/>
      <c r="N34" s="1201"/>
      <c r="O34" s="1239"/>
    </row>
    <row r="35" spans="1:15" x14ac:dyDescent="0.2">
      <c r="A35" s="1202" t="s">
        <v>523</v>
      </c>
      <c r="B35" s="1193">
        <v>551</v>
      </c>
      <c r="C35" s="1194">
        <v>19</v>
      </c>
      <c r="D35" s="1234">
        <v>17</v>
      </c>
      <c r="E35" s="654">
        <v>17</v>
      </c>
      <c r="F35" s="1234">
        <v>3</v>
      </c>
      <c r="G35" s="1198">
        <f t="shared" si="4"/>
        <v>3</v>
      </c>
      <c r="H35" s="1255"/>
      <c r="I35" s="1197"/>
      <c r="J35" s="1203">
        <f t="shared" si="2"/>
        <v>6</v>
      </c>
      <c r="K35" s="1238">
        <f t="shared" si="3"/>
        <v>35.294117647058826</v>
      </c>
      <c r="L35" s="589"/>
      <c r="M35" s="617">
        <v>6</v>
      </c>
      <c r="N35" s="1201"/>
      <c r="O35" s="1239"/>
    </row>
    <row r="36" spans="1:15" ht="13.5" thickBot="1" x14ac:dyDescent="0.25">
      <c r="A36" s="1169" t="s">
        <v>522</v>
      </c>
      <c r="B36" s="1256" t="s">
        <v>521</v>
      </c>
      <c r="C36" s="1205">
        <v>97</v>
      </c>
      <c r="D36" s="1257">
        <v>28</v>
      </c>
      <c r="E36" s="681">
        <v>180</v>
      </c>
      <c r="F36" s="1258">
        <v>0</v>
      </c>
      <c r="G36" s="1259">
        <f t="shared" si="4"/>
        <v>93</v>
      </c>
      <c r="H36" s="1260"/>
      <c r="I36" s="1197"/>
      <c r="J36" s="1246">
        <f t="shared" si="2"/>
        <v>93</v>
      </c>
      <c r="K36" s="1247">
        <f t="shared" si="3"/>
        <v>51.666666666666671</v>
      </c>
      <c r="L36" s="589"/>
      <c r="M36" s="640">
        <v>93</v>
      </c>
      <c r="N36" s="1223"/>
      <c r="O36" s="1261"/>
    </row>
    <row r="37" spans="1:15" ht="13.5" thickBot="1" x14ac:dyDescent="0.25">
      <c r="A37" s="1211" t="s">
        <v>520</v>
      </c>
      <c r="B37" s="1168"/>
      <c r="C37" s="1213">
        <f t="shared" ref="C37:I37" si="5">SUM(C27:C36)</f>
        <v>10877</v>
      </c>
      <c r="D37" s="1262">
        <f t="shared" si="5"/>
        <v>10502</v>
      </c>
      <c r="E37" s="1262">
        <f t="shared" si="5"/>
        <v>12027</v>
      </c>
      <c r="F37" s="1213">
        <f t="shared" si="5"/>
        <v>2737</v>
      </c>
      <c r="G37" s="1214">
        <f t="shared" si="5"/>
        <v>3211</v>
      </c>
      <c r="H37" s="1217">
        <f t="shared" si="5"/>
        <v>0</v>
      </c>
      <c r="I37" s="1263">
        <f t="shared" si="5"/>
        <v>0</v>
      </c>
      <c r="J37" s="1213">
        <f t="shared" si="2"/>
        <v>5948</v>
      </c>
      <c r="K37" s="1264">
        <f t="shared" si="3"/>
        <v>49.45539203458884</v>
      </c>
      <c r="L37" s="589"/>
      <c r="M37" s="1265">
        <f>SUM(M27:M36)</f>
        <v>5948</v>
      </c>
      <c r="N37" s="1217">
        <f>SUM(N27:N36)</f>
        <v>0</v>
      </c>
      <c r="O37" s="1214">
        <f>SUM(O27:O36)</f>
        <v>0</v>
      </c>
    </row>
    <row r="38" spans="1:15" x14ac:dyDescent="0.2">
      <c r="A38" s="1192" t="s">
        <v>519</v>
      </c>
      <c r="B38" s="1224">
        <v>601</v>
      </c>
      <c r="C38" s="1266"/>
      <c r="D38" s="1250"/>
      <c r="E38" s="672"/>
      <c r="F38" s="1226"/>
      <c r="G38" s="1251">
        <f t="shared" si="4"/>
        <v>0</v>
      </c>
      <c r="H38" s="1252"/>
      <c r="I38" s="1197"/>
      <c r="J38" s="1230">
        <f t="shared" si="2"/>
        <v>0</v>
      </c>
      <c r="K38" s="1267" t="e">
        <f t="shared" si="3"/>
        <v>#DIV/0!</v>
      </c>
      <c r="L38" s="589"/>
      <c r="M38" s="635">
        <v>0</v>
      </c>
      <c r="N38" s="1253"/>
      <c r="O38" s="1254"/>
    </row>
    <row r="39" spans="1:15" x14ac:dyDescent="0.2">
      <c r="A39" s="1202" t="s">
        <v>518</v>
      </c>
      <c r="B39" s="1193">
        <v>602</v>
      </c>
      <c r="C39" s="1194">
        <v>677</v>
      </c>
      <c r="D39" s="1234">
        <v>640</v>
      </c>
      <c r="E39" s="654">
        <v>600</v>
      </c>
      <c r="F39" s="1234">
        <v>195</v>
      </c>
      <c r="G39" s="1198">
        <f t="shared" si="4"/>
        <v>199</v>
      </c>
      <c r="H39" s="1255"/>
      <c r="I39" s="1197"/>
      <c r="J39" s="1203">
        <f t="shared" si="2"/>
        <v>394</v>
      </c>
      <c r="K39" s="1268">
        <f t="shared" si="3"/>
        <v>65.666666666666657</v>
      </c>
      <c r="L39" s="589"/>
      <c r="M39" s="617">
        <v>394</v>
      </c>
      <c r="N39" s="1201"/>
      <c r="O39" s="1239"/>
    </row>
    <row r="40" spans="1:15" x14ac:dyDescent="0.2">
      <c r="A40" s="1202" t="s">
        <v>517</v>
      </c>
      <c r="B40" s="1193">
        <v>604</v>
      </c>
      <c r="C40" s="1194"/>
      <c r="D40" s="1234"/>
      <c r="E40" s="654"/>
      <c r="F40" s="1234"/>
      <c r="G40" s="1198">
        <f t="shared" si="4"/>
        <v>0</v>
      </c>
      <c r="H40" s="1255"/>
      <c r="I40" s="1197"/>
      <c r="J40" s="1203">
        <f t="shared" si="2"/>
        <v>0</v>
      </c>
      <c r="K40" s="1268" t="e">
        <f t="shared" si="3"/>
        <v>#DIV/0!</v>
      </c>
      <c r="L40" s="589"/>
      <c r="M40" s="617">
        <v>0</v>
      </c>
      <c r="N40" s="1201"/>
      <c r="O40" s="1239"/>
    </row>
    <row r="41" spans="1:15" x14ac:dyDescent="0.2">
      <c r="A41" s="1202" t="s">
        <v>516</v>
      </c>
      <c r="B41" s="1193" t="s">
        <v>515</v>
      </c>
      <c r="C41" s="1194">
        <v>9932</v>
      </c>
      <c r="D41" s="1234">
        <v>9862</v>
      </c>
      <c r="E41" s="654">
        <v>11427</v>
      </c>
      <c r="F41" s="1234">
        <v>2661</v>
      </c>
      <c r="G41" s="1198">
        <f t="shared" si="4"/>
        <v>2961</v>
      </c>
      <c r="H41" s="1255"/>
      <c r="I41" s="1197"/>
      <c r="J41" s="1203">
        <f t="shared" si="2"/>
        <v>5622</v>
      </c>
      <c r="K41" s="1268">
        <f t="shared" si="3"/>
        <v>49.199264898923602</v>
      </c>
      <c r="L41" s="589"/>
      <c r="M41" s="617">
        <v>5622</v>
      </c>
      <c r="N41" s="1201"/>
      <c r="O41" s="1239"/>
    </row>
    <row r="42" spans="1:15" ht="13.5" thickBot="1" x14ac:dyDescent="0.25">
      <c r="A42" s="1169" t="s">
        <v>514</v>
      </c>
      <c r="B42" s="1256" t="s">
        <v>513</v>
      </c>
      <c r="C42" s="1205">
        <v>270</v>
      </c>
      <c r="D42" s="1257"/>
      <c r="E42" s="681"/>
      <c r="F42" s="1258">
        <v>16</v>
      </c>
      <c r="G42" s="1259">
        <f t="shared" si="4"/>
        <v>-2</v>
      </c>
      <c r="H42" s="1260"/>
      <c r="I42" s="1197"/>
      <c r="J42" s="1246">
        <f t="shared" si="2"/>
        <v>14</v>
      </c>
      <c r="K42" s="1268" t="e">
        <f t="shared" si="3"/>
        <v>#DIV/0!</v>
      </c>
      <c r="L42" s="589"/>
      <c r="M42" s="640">
        <v>14</v>
      </c>
      <c r="N42" s="1223"/>
      <c r="O42" s="1261"/>
    </row>
    <row r="43" spans="1:15" ht="13.5" thickBot="1" x14ac:dyDescent="0.25">
      <c r="A43" s="1211" t="s">
        <v>512</v>
      </c>
      <c r="B43" s="1168" t="s">
        <v>508</v>
      </c>
      <c r="C43" s="1213">
        <f t="shared" ref="C43:I43" si="6">SUM(C38:C42)</f>
        <v>10879</v>
      </c>
      <c r="D43" s="1262">
        <f t="shared" si="6"/>
        <v>10502</v>
      </c>
      <c r="E43" s="1262">
        <f t="shared" si="6"/>
        <v>12027</v>
      </c>
      <c r="F43" s="1214">
        <f t="shared" si="6"/>
        <v>2872</v>
      </c>
      <c r="G43" s="1269">
        <f t="shared" si="6"/>
        <v>3158</v>
      </c>
      <c r="H43" s="1214">
        <f t="shared" si="6"/>
        <v>0</v>
      </c>
      <c r="I43" s="1270">
        <f t="shared" si="6"/>
        <v>0</v>
      </c>
      <c r="J43" s="1195">
        <f t="shared" si="2"/>
        <v>6030</v>
      </c>
      <c r="K43" s="1271">
        <f t="shared" si="3"/>
        <v>50.137191319531063</v>
      </c>
      <c r="L43" s="589"/>
      <c r="M43" s="1265">
        <f>SUM(M38:M42)</f>
        <v>6030</v>
      </c>
      <c r="N43" s="1217">
        <f>SUM(N38:N42)</f>
        <v>0</v>
      </c>
      <c r="O43" s="1214">
        <f>SUM(O38:O42)</f>
        <v>0</v>
      </c>
    </row>
    <row r="44" spans="1:15" ht="5.25" customHeight="1" thickBot="1" x14ac:dyDescent="0.25">
      <c r="A44" s="1169"/>
      <c r="B44" s="1272"/>
      <c r="C44" s="1205"/>
      <c r="D44" s="1242"/>
      <c r="E44" s="1242"/>
      <c r="F44" s="1273"/>
      <c r="G44" s="1274"/>
      <c r="H44" s="1275">
        <f>N44-G44</f>
        <v>0</v>
      </c>
      <c r="I44" s="1274"/>
      <c r="J44" s="1230">
        <f t="shared" si="2"/>
        <v>0</v>
      </c>
      <c r="K44" s="1231" t="e">
        <f t="shared" si="3"/>
        <v>#DIV/0!</v>
      </c>
      <c r="L44" s="589"/>
      <c r="M44" s="1152"/>
      <c r="N44" s="1217"/>
      <c r="O44" s="1217"/>
    </row>
    <row r="45" spans="1:15" ht="13.5" thickBot="1" x14ac:dyDescent="0.25">
      <c r="A45" s="1276" t="s">
        <v>511</v>
      </c>
      <c r="B45" s="1168" t="s">
        <v>508</v>
      </c>
      <c r="C45" s="1214">
        <f t="shared" ref="C45:I45" si="7">C43-C41</f>
        <v>947</v>
      </c>
      <c r="D45" s="1213">
        <f t="shared" si="7"/>
        <v>640</v>
      </c>
      <c r="E45" s="1213">
        <f t="shared" si="7"/>
        <v>600</v>
      </c>
      <c r="F45" s="1214">
        <f t="shared" si="7"/>
        <v>211</v>
      </c>
      <c r="G45" s="1263">
        <f t="shared" si="7"/>
        <v>197</v>
      </c>
      <c r="H45" s="1214">
        <f t="shared" si="7"/>
        <v>0</v>
      </c>
      <c r="I45" s="1217">
        <f t="shared" si="7"/>
        <v>0</v>
      </c>
      <c r="J45" s="1230">
        <f t="shared" si="2"/>
        <v>408</v>
      </c>
      <c r="K45" s="1231">
        <f t="shared" si="3"/>
        <v>68</v>
      </c>
      <c r="L45" s="589"/>
      <c r="M45" s="1265">
        <f>M43-M41</f>
        <v>408</v>
      </c>
      <c r="N45" s="1217">
        <f>N43-N41</f>
        <v>0</v>
      </c>
      <c r="O45" s="1214">
        <f>O43-O41</f>
        <v>0</v>
      </c>
    </row>
    <row r="46" spans="1:15" ht="13.5" thickBot="1" x14ac:dyDescent="0.25">
      <c r="A46" s="1211" t="s">
        <v>510</v>
      </c>
      <c r="B46" s="1168" t="s">
        <v>508</v>
      </c>
      <c r="C46" s="1214">
        <f t="shared" ref="C46:I46" si="8">C43-C37</f>
        <v>2</v>
      </c>
      <c r="D46" s="1213">
        <f t="shared" si="8"/>
        <v>0</v>
      </c>
      <c r="E46" s="1213">
        <f t="shared" si="8"/>
        <v>0</v>
      </c>
      <c r="F46" s="1214">
        <f t="shared" si="8"/>
        <v>135</v>
      </c>
      <c r="G46" s="1263">
        <f t="shared" si="8"/>
        <v>-53</v>
      </c>
      <c r="H46" s="1214">
        <f t="shared" si="8"/>
        <v>0</v>
      </c>
      <c r="I46" s="1217">
        <f t="shared" si="8"/>
        <v>0</v>
      </c>
      <c r="J46" s="1230">
        <f t="shared" si="2"/>
        <v>82</v>
      </c>
      <c r="K46" s="1231" t="e">
        <f t="shared" si="3"/>
        <v>#DIV/0!</v>
      </c>
      <c r="L46" s="589"/>
      <c r="M46" s="1265">
        <f>M43-M37</f>
        <v>82</v>
      </c>
      <c r="N46" s="1217">
        <f>N43-N37</f>
        <v>0</v>
      </c>
      <c r="O46" s="1214">
        <f>O43-O37</f>
        <v>0</v>
      </c>
    </row>
    <row r="47" spans="1:15" ht="13.5" thickBot="1" x14ac:dyDescent="0.25">
      <c r="A47" s="1277" t="s">
        <v>509</v>
      </c>
      <c r="B47" s="1278" t="s">
        <v>508</v>
      </c>
      <c r="C47" s="1214">
        <f t="shared" ref="C47:I47" si="9">C46-C41</f>
        <v>-9930</v>
      </c>
      <c r="D47" s="1213">
        <f t="shared" si="9"/>
        <v>-9862</v>
      </c>
      <c r="E47" s="1213">
        <f t="shared" si="9"/>
        <v>-11427</v>
      </c>
      <c r="F47" s="1214">
        <f t="shared" si="9"/>
        <v>-2526</v>
      </c>
      <c r="G47" s="1263">
        <f t="shared" si="9"/>
        <v>-3014</v>
      </c>
      <c r="H47" s="1214">
        <f t="shared" si="9"/>
        <v>0</v>
      </c>
      <c r="I47" s="1217">
        <f t="shared" si="9"/>
        <v>0</v>
      </c>
      <c r="J47" s="1230">
        <f t="shared" si="2"/>
        <v>-5540</v>
      </c>
      <c r="K47" s="1264">
        <f t="shared" si="3"/>
        <v>48.481666229106501</v>
      </c>
      <c r="L47" s="589"/>
      <c r="M47" s="1265">
        <f>M46-M41</f>
        <v>-5540</v>
      </c>
      <c r="N47" s="1217">
        <f>N46-N41</f>
        <v>0</v>
      </c>
      <c r="O47" s="1214">
        <f>O46-O41</f>
        <v>0</v>
      </c>
    </row>
    <row r="50" spans="1:10" ht="14.25" x14ac:dyDescent="0.2">
      <c r="A50" s="706" t="s">
        <v>507</v>
      </c>
    </row>
    <row r="51" spans="1:10" ht="14.25" x14ac:dyDescent="0.2">
      <c r="A51" s="709" t="s">
        <v>506</v>
      </c>
    </row>
    <row r="52" spans="1:10" ht="14.25" x14ac:dyDescent="0.2">
      <c r="A52" s="710" t="s">
        <v>505</v>
      </c>
    </row>
    <row r="53" spans="1:10" s="568" customFormat="1" ht="14.25" x14ac:dyDescent="0.2">
      <c r="A53" s="710" t="s">
        <v>504</v>
      </c>
      <c r="B53" s="711"/>
      <c r="E53" s="712"/>
      <c r="F53" s="712"/>
      <c r="G53" s="712"/>
      <c r="H53" s="712"/>
      <c r="I53" s="712"/>
      <c r="J53" s="712"/>
    </row>
    <row r="56" spans="1:10" x14ac:dyDescent="0.2">
      <c r="A56" s="713" t="s">
        <v>612</v>
      </c>
    </row>
    <row r="58" spans="1:10" x14ac:dyDescent="0.2">
      <c r="A58" s="713" t="s">
        <v>613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zoomScaleNormal="100" workbookViewId="0">
      <pane xSplit="1" ySplit="10" topLeftCell="B20" activePane="bottomRight" state="frozen"/>
      <selection pane="topRight" activeCell="B1" sqref="B1"/>
      <selection pane="bottomLeft" activeCell="A11" sqref="A11"/>
      <selection pane="bottomRight" activeCell="D49" sqref="D49"/>
    </sheetView>
  </sheetViews>
  <sheetFormatPr defaultColWidth="7.28515625" defaultRowHeight="12.75" x14ac:dyDescent="0.2"/>
  <cols>
    <col min="1" max="1" width="32" style="1441" customWidth="1"/>
    <col min="2" max="2" width="6.28515625" style="1432" customWidth="1"/>
    <col min="3" max="4" width="9.85546875" style="1281" customWidth="1"/>
    <col min="5" max="5" width="9.85546875" style="1433" customWidth="1"/>
    <col min="6" max="6" width="9.7109375" style="1433" customWidth="1"/>
    <col min="7" max="7" width="8.42578125" style="1433" customWidth="1"/>
    <col min="8" max="8" width="7.7109375" style="1433" customWidth="1"/>
    <col min="9" max="9" width="7.85546875" style="1433" customWidth="1"/>
    <col min="10" max="10" width="7.7109375" style="1433" customWidth="1"/>
    <col min="11" max="11" width="10.140625" style="1281" customWidth="1"/>
    <col min="12" max="12" width="7.28515625" style="1281" customWidth="1"/>
    <col min="13" max="13" width="10" style="1281" customWidth="1"/>
    <col min="14" max="14" width="10.5703125" style="1281" customWidth="1"/>
    <col min="15" max="15" width="10" style="1281" customWidth="1"/>
    <col min="16" max="16" width="10.140625" style="1281" customWidth="1"/>
    <col min="17" max="16384" width="7.28515625" style="1281"/>
  </cols>
  <sheetData>
    <row r="1" spans="1:16" ht="24" customHeight="1" x14ac:dyDescent="0.2">
      <c r="A1" s="1279"/>
      <c r="B1" s="1279"/>
      <c r="C1" s="1279"/>
      <c r="D1" s="1279"/>
      <c r="E1" s="1279"/>
      <c r="F1" s="1279"/>
      <c r="G1" s="1279"/>
      <c r="H1" s="1279"/>
      <c r="I1" s="1279"/>
      <c r="J1" s="1279"/>
      <c r="K1" s="1279"/>
      <c r="L1" s="1279"/>
      <c r="M1" s="1279"/>
      <c r="N1" s="1279"/>
      <c r="O1" s="1279"/>
      <c r="P1" s="1280"/>
    </row>
    <row r="2" spans="1:16" x14ac:dyDescent="0.2">
      <c r="A2" s="1282"/>
      <c r="B2" s="1282"/>
      <c r="C2" s="1282"/>
      <c r="D2" s="1282"/>
      <c r="E2" s="1283"/>
      <c r="F2" s="1283"/>
      <c r="G2" s="1283"/>
      <c r="H2" s="1283"/>
      <c r="I2" s="1283"/>
      <c r="J2" s="1283"/>
      <c r="K2" s="1282"/>
      <c r="L2" s="1282"/>
      <c r="M2" s="1282"/>
      <c r="N2" s="1282"/>
      <c r="O2" s="1284"/>
    </row>
    <row r="3" spans="1:16" ht="18.75" x14ac:dyDescent="0.2">
      <c r="A3" s="1285" t="s">
        <v>576</v>
      </c>
      <c r="B3" s="1282"/>
      <c r="C3" s="1282"/>
      <c r="D3" s="1282"/>
      <c r="E3" s="1283"/>
      <c r="F3" s="1286"/>
      <c r="G3" s="1286"/>
      <c r="H3" s="1283"/>
      <c r="I3" s="1283"/>
      <c r="J3" s="1283"/>
      <c r="K3" s="1282"/>
      <c r="L3" s="1282"/>
      <c r="M3" s="1282"/>
      <c r="N3" s="1282"/>
      <c r="O3" s="1282"/>
    </row>
    <row r="4" spans="1:16" ht="21.75" customHeight="1" x14ac:dyDescent="0.2">
      <c r="A4" s="1287"/>
      <c r="B4" s="1282"/>
      <c r="C4" s="1282"/>
      <c r="D4" s="1282"/>
      <c r="E4" s="1283"/>
      <c r="F4" s="1286"/>
      <c r="G4" s="1286"/>
      <c r="H4" s="1283"/>
      <c r="I4" s="1283"/>
      <c r="J4" s="1283"/>
      <c r="K4" s="1282"/>
      <c r="L4" s="1282"/>
      <c r="M4" s="1282"/>
      <c r="N4" s="1282"/>
      <c r="O4" s="1282"/>
    </row>
    <row r="5" spans="1:16" x14ac:dyDescent="0.2">
      <c r="A5" s="1288"/>
      <c r="B5" s="1282"/>
      <c r="C5" s="1282"/>
      <c r="D5" s="1282"/>
      <c r="E5" s="1283"/>
      <c r="F5" s="1286"/>
      <c r="G5" s="1286"/>
      <c r="H5" s="1283"/>
      <c r="I5" s="1283"/>
      <c r="J5" s="1283"/>
      <c r="K5" s="1282"/>
      <c r="L5" s="1282"/>
      <c r="M5" s="1282"/>
      <c r="N5" s="1282"/>
      <c r="O5" s="1282"/>
    </row>
    <row r="6" spans="1:16" ht="6" customHeight="1" x14ac:dyDescent="0.2">
      <c r="A6" s="1282"/>
      <c r="B6" s="1289"/>
      <c r="C6" s="1289"/>
      <c r="D6" s="1282"/>
      <c r="E6" s="1283"/>
      <c r="F6" s="1286"/>
      <c r="G6" s="1286"/>
      <c r="H6" s="1283"/>
      <c r="I6" s="1283"/>
      <c r="J6" s="1283"/>
      <c r="K6" s="1282"/>
      <c r="L6" s="1282"/>
      <c r="M6" s="1282"/>
      <c r="N6" s="1282"/>
      <c r="O6" s="1282"/>
    </row>
    <row r="7" spans="1:16" ht="24.75" customHeight="1" x14ac:dyDescent="0.2">
      <c r="A7" s="1290" t="s">
        <v>575</v>
      </c>
      <c r="B7" s="1291"/>
      <c r="C7" s="1292" t="s">
        <v>614</v>
      </c>
      <c r="D7" s="1293"/>
      <c r="E7" s="1293"/>
      <c r="F7" s="1293"/>
      <c r="G7" s="1293"/>
      <c r="H7" s="1293"/>
      <c r="I7" s="1293"/>
      <c r="J7" s="1293"/>
      <c r="K7" s="1293"/>
      <c r="L7" s="1293"/>
      <c r="M7" s="1293"/>
      <c r="N7" s="1293"/>
      <c r="O7" s="1293"/>
    </row>
    <row r="8" spans="1:16" ht="23.25" customHeight="1" thickBot="1" x14ac:dyDescent="0.25">
      <c r="A8" s="1288" t="s">
        <v>573</v>
      </c>
      <c r="B8" s="1282"/>
      <c r="C8" s="1282"/>
      <c r="D8" s="1282"/>
      <c r="E8" s="1283"/>
      <c r="F8" s="1286"/>
      <c r="G8" s="1286"/>
      <c r="H8" s="1283"/>
      <c r="I8" s="1283"/>
      <c r="J8" s="1283"/>
      <c r="K8" s="1282"/>
      <c r="L8" s="1282"/>
      <c r="M8" s="1282"/>
      <c r="N8" s="1282"/>
      <c r="O8" s="1282"/>
    </row>
    <row r="9" spans="1:16" x14ac:dyDescent="0.2">
      <c r="A9" s="1294" t="s">
        <v>572</v>
      </c>
      <c r="B9" s="1295" t="s">
        <v>571</v>
      </c>
      <c r="C9" s="1296" t="s">
        <v>0</v>
      </c>
      <c r="D9" s="1297" t="s">
        <v>570</v>
      </c>
      <c r="E9" s="1298" t="s">
        <v>569</v>
      </c>
      <c r="F9" s="1299" t="s">
        <v>568</v>
      </c>
      <c r="G9" s="1299"/>
      <c r="H9" s="1299"/>
      <c r="I9" s="1299"/>
      <c r="J9" s="1300" t="s">
        <v>578</v>
      </c>
      <c r="K9" s="1301" t="s">
        <v>566</v>
      </c>
      <c r="L9" s="1302"/>
      <c r="M9" s="1303" t="s">
        <v>565</v>
      </c>
      <c r="N9" s="1304" t="s">
        <v>565</v>
      </c>
      <c r="O9" s="1305" t="s">
        <v>565</v>
      </c>
    </row>
    <row r="10" spans="1:16" ht="13.5" thickBot="1" x14ac:dyDescent="0.25">
      <c r="A10" s="1306"/>
      <c r="B10" s="1307"/>
      <c r="C10" s="1308" t="s">
        <v>579</v>
      </c>
      <c r="D10" s="1309">
        <v>2019</v>
      </c>
      <c r="E10" s="1310">
        <v>2019</v>
      </c>
      <c r="F10" s="1311" t="s">
        <v>562</v>
      </c>
      <c r="G10" s="1312" t="s">
        <v>561</v>
      </c>
      <c r="H10" s="1312" t="s">
        <v>560</v>
      </c>
      <c r="I10" s="1311" t="s">
        <v>559</v>
      </c>
      <c r="J10" s="1313" t="s">
        <v>558</v>
      </c>
      <c r="K10" s="1314" t="s">
        <v>557</v>
      </c>
      <c r="L10" s="1302"/>
      <c r="M10" s="1315" t="s">
        <v>580</v>
      </c>
      <c r="N10" s="1316" t="s">
        <v>581</v>
      </c>
      <c r="O10" s="1317" t="s">
        <v>582</v>
      </c>
    </row>
    <row r="11" spans="1:16" x14ac:dyDescent="0.2">
      <c r="A11" s="1318" t="s">
        <v>583</v>
      </c>
      <c r="B11" s="1319"/>
      <c r="C11" s="1320">
        <v>16</v>
      </c>
      <c r="D11" s="1321">
        <v>16</v>
      </c>
      <c r="E11" s="1322">
        <v>16</v>
      </c>
      <c r="F11" s="1323">
        <v>17</v>
      </c>
      <c r="G11" s="1324">
        <f>M11</f>
        <v>17</v>
      </c>
      <c r="H11" s="1325"/>
      <c r="I11" s="1326"/>
      <c r="J11" s="1327" t="s">
        <v>508</v>
      </c>
      <c r="K11" s="1328" t="s">
        <v>508</v>
      </c>
      <c r="L11" s="1329"/>
      <c r="M11" s="1330">
        <v>17</v>
      </c>
      <c r="N11" s="1331"/>
      <c r="O11" s="1332"/>
    </row>
    <row r="12" spans="1:16" x14ac:dyDescent="0.2">
      <c r="A12" s="1333" t="s">
        <v>584</v>
      </c>
      <c r="B12" s="1334"/>
      <c r="C12" s="1335">
        <v>14.83</v>
      </c>
      <c r="D12" s="1336">
        <v>14.5</v>
      </c>
      <c r="E12" s="1337">
        <v>14.5</v>
      </c>
      <c r="F12" s="1338">
        <v>14.7</v>
      </c>
      <c r="G12" s="1339">
        <f>M12</f>
        <v>15.99</v>
      </c>
      <c r="H12" s="1340"/>
      <c r="I12" s="1339"/>
      <c r="J12" s="1341"/>
      <c r="K12" s="1342" t="s">
        <v>508</v>
      </c>
      <c r="L12" s="1329"/>
      <c r="M12" s="1343">
        <v>15.99</v>
      </c>
      <c r="N12" s="1344"/>
      <c r="O12" s="1345"/>
    </row>
    <row r="13" spans="1:16" x14ac:dyDescent="0.2">
      <c r="A13" s="1346" t="s">
        <v>585</v>
      </c>
      <c r="B13" s="1347" t="s">
        <v>586</v>
      </c>
      <c r="C13" s="1348">
        <v>3182</v>
      </c>
      <c r="D13" s="1349" t="s">
        <v>508</v>
      </c>
      <c r="E13" s="1349" t="s">
        <v>508</v>
      </c>
      <c r="F13" s="1350">
        <v>3224</v>
      </c>
      <c r="G13" s="1351">
        <f>M13</f>
        <v>3176</v>
      </c>
      <c r="H13" s="1352"/>
      <c r="I13" s="1351"/>
      <c r="J13" s="1353" t="s">
        <v>508</v>
      </c>
      <c r="K13" s="1342" t="s">
        <v>508</v>
      </c>
      <c r="L13" s="1329"/>
      <c r="M13" s="1354">
        <v>3176</v>
      </c>
      <c r="N13" s="1355"/>
      <c r="O13" s="1356"/>
    </row>
    <row r="14" spans="1:16" x14ac:dyDescent="0.2">
      <c r="A14" s="1333" t="s">
        <v>587</v>
      </c>
      <c r="B14" s="1347" t="s">
        <v>588</v>
      </c>
      <c r="C14" s="1348">
        <v>2934</v>
      </c>
      <c r="D14" s="1357" t="s">
        <v>508</v>
      </c>
      <c r="E14" s="1357" t="s">
        <v>508</v>
      </c>
      <c r="F14" s="1358">
        <v>2988</v>
      </c>
      <c r="G14" s="1351">
        <f t="shared" ref="G14:G23" si="0">M14</f>
        <v>3965</v>
      </c>
      <c r="H14" s="1352"/>
      <c r="I14" s="1351"/>
      <c r="J14" s="1353" t="s">
        <v>508</v>
      </c>
      <c r="K14" s="1342" t="s">
        <v>508</v>
      </c>
      <c r="L14" s="1329"/>
      <c r="M14" s="1354">
        <v>3965</v>
      </c>
      <c r="N14" s="1355"/>
      <c r="O14" s="1356"/>
    </row>
    <row r="15" spans="1:16" x14ac:dyDescent="0.2">
      <c r="A15" s="1333" t="s">
        <v>547</v>
      </c>
      <c r="B15" s="1347" t="s">
        <v>546</v>
      </c>
      <c r="C15" s="1348"/>
      <c r="D15" s="1357" t="s">
        <v>508</v>
      </c>
      <c r="E15" s="1357" t="s">
        <v>508</v>
      </c>
      <c r="F15" s="1358"/>
      <c r="G15" s="1351">
        <f t="shared" si="0"/>
        <v>0</v>
      </c>
      <c r="H15" s="1352"/>
      <c r="I15" s="1351"/>
      <c r="J15" s="1353" t="s">
        <v>508</v>
      </c>
      <c r="K15" s="1342" t="s">
        <v>508</v>
      </c>
      <c r="L15" s="1329"/>
      <c r="M15" s="1354">
        <v>0</v>
      </c>
      <c r="N15" s="1355"/>
      <c r="O15" s="1356"/>
    </row>
    <row r="16" spans="1:16" x14ac:dyDescent="0.2">
      <c r="A16" s="1333" t="s">
        <v>545</v>
      </c>
      <c r="B16" s="1347" t="s">
        <v>508</v>
      </c>
      <c r="C16" s="1348">
        <v>706</v>
      </c>
      <c r="D16" s="1357" t="s">
        <v>508</v>
      </c>
      <c r="E16" s="1357" t="s">
        <v>508</v>
      </c>
      <c r="F16" s="1358">
        <v>1726</v>
      </c>
      <c r="G16" s="1351">
        <f t="shared" si="0"/>
        <v>1943</v>
      </c>
      <c r="H16" s="1352"/>
      <c r="I16" s="1351"/>
      <c r="J16" s="1353" t="s">
        <v>508</v>
      </c>
      <c r="K16" s="1342" t="s">
        <v>508</v>
      </c>
      <c r="L16" s="1329"/>
      <c r="M16" s="1354">
        <v>1943</v>
      </c>
      <c r="N16" s="1355"/>
      <c r="O16" s="1356"/>
    </row>
    <row r="17" spans="1:15" ht="13.5" thickBot="1" x14ac:dyDescent="0.25">
      <c r="A17" s="1318" t="s">
        <v>544</v>
      </c>
      <c r="B17" s="1359" t="s">
        <v>543</v>
      </c>
      <c r="C17" s="1360">
        <v>724</v>
      </c>
      <c r="D17" s="1361" t="s">
        <v>508</v>
      </c>
      <c r="E17" s="1361" t="s">
        <v>508</v>
      </c>
      <c r="F17" s="1362">
        <v>1417</v>
      </c>
      <c r="G17" s="1351">
        <f t="shared" si="0"/>
        <v>2457</v>
      </c>
      <c r="H17" s="1363"/>
      <c r="I17" s="1364"/>
      <c r="J17" s="1365" t="s">
        <v>508</v>
      </c>
      <c r="K17" s="1328" t="s">
        <v>508</v>
      </c>
      <c r="L17" s="1329"/>
      <c r="M17" s="1366">
        <v>2457</v>
      </c>
      <c r="N17" s="1367"/>
      <c r="O17" s="1368"/>
    </row>
    <row r="18" spans="1:15" ht="13.5" thickBot="1" x14ac:dyDescent="0.25">
      <c r="A18" s="1369" t="s">
        <v>542</v>
      </c>
      <c r="B18" s="1370"/>
      <c r="C18" s="1348">
        <v>1678</v>
      </c>
      <c r="D18" s="1357" t="s">
        <v>508</v>
      </c>
      <c r="E18" s="1357" t="s">
        <v>508</v>
      </c>
      <c r="F18" s="1358">
        <f>F13-F14+F15+F16+F17</f>
        <v>3379</v>
      </c>
      <c r="G18" s="1358">
        <f t="shared" ref="G18:I18" si="1">G13-G14+G15+G16+G17</f>
        <v>3611</v>
      </c>
      <c r="H18" s="1358">
        <f t="shared" si="1"/>
        <v>0</v>
      </c>
      <c r="I18" s="1358">
        <f t="shared" si="1"/>
        <v>0</v>
      </c>
      <c r="J18" s="1353" t="s">
        <v>508</v>
      </c>
      <c r="K18" s="1342" t="s">
        <v>508</v>
      </c>
      <c r="L18" s="1329"/>
      <c r="M18" s="1371">
        <f>M13-M14+M15+M16+M17</f>
        <v>3611</v>
      </c>
      <c r="N18" s="1372">
        <f t="shared" ref="N18:O18" si="2">N13-N14+N15+N16+N17</f>
        <v>0</v>
      </c>
      <c r="O18" s="1373">
        <f t="shared" si="2"/>
        <v>0</v>
      </c>
    </row>
    <row r="19" spans="1:15" x14ac:dyDescent="0.2">
      <c r="A19" s="1318" t="s">
        <v>541</v>
      </c>
      <c r="B19" s="1359">
        <v>401</v>
      </c>
      <c r="C19" s="1360">
        <v>228</v>
      </c>
      <c r="D19" s="1349" t="s">
        <v>508</v>
      </c>
      <c r="E19" s="1349" t="s">
        <v>508</v>
      </c>
      <c r="F19" s="1362">
        <v>216</v>
      </c>
      <c r="G19" s="1351">
        <f t="shared" si="0"/>
        <v>191</v>
      </c>
      <c r="H19" s="1374"/>
      <c r="I19" s="1375"/>
      <c r="J19" s="1365" t="s">
        <v>508</v>
      </c>
      <c r="K19" s="1328" t="s">
        <v>508</v>
      </c>
      <c r="L19" s="1329"/>
      <c r="M19" s="1376">
        <v>191</v>
      </c>
      <c r="N19" s="1367"/>
      <c r="O19" s="1368"/>
    </row>
    <row r="20" spans="1:15" x14ac:dyDescent="0.2">
      <c r="A20" s="1333" t="s">
        <v>540</v>
      </c>
      <c r="B20" s="1347" t="s">
        <v>539</v>
      </c>
      <c r="C20" s="1348">
        <v>224</v>
      </c>
      <c r="D20" s="1357" t="s">
        <v>508</v>
      </c>
      <c r="E20" s="1357" t="s">
        <v>508</v>
      </c>
      <c r="F20" s="1358">
        <v>244</v>
      </c>
      <c r="G20" s="1351">
        <f t="shared" si="0"/>
        <v>266</v>
      </c>
      <c r="H20" s="1352"/>
      <c r="I20" s="1351"/>
      <c r="J20" s="1353" t="s">
        <v>508</v>
      </c>
      <c r="K20" s="1342" t="s">
        <v>508</v>
      </c>
      <c r="L20" s="1329"/>
      <c r="M20" s="1354">
        <v>266</v>
      </c>
      <c r="N20" s="1355"/>
      <c r="O20" s="1356"/>
    </row>
    <row r="21" spans="1:15" x14ac:dyDescent="0.2">
      <c r="A21" s="1333" t="s">
        <v>538</v>
      </c>
      <c r="B21" s="1347" t="s">
        <v>508</v>
      </c>
      <c r="C21" s="1348">
        <v>405</v>
      </c>
      <c r="D21" s="1357" t="s">
        <v>508</v>
      </c>
      <c r="E21" s="1357" t="s">
        <v>508</v>
      </c>
      <c r="F21" s="1358">
        <v>405</v>
      </c>
      <c r="G21" s="1351">
        <f t="shared" si="0"/>
        <v>405</v>
      </c>
      <c r="H21" s="1352"/>
      <c r="I21" s="1351"/>
      <c r="J21" s="1353" t="s">
        <v>508</v>
      </c>
      <c r="K21" s="1342" t="s">
        <v>508</v>
      </c>
      <c r="L21" s="1329"/>
      <c r="M21" s="1354">
        <v>405</v>
      </c>
      <c r="N21" s="1355"/>
      <c r="O21" s="1356"/>
    </row>
    <row r="22" spans="1:15" x14ac:dyDescent="0.2">
      <c r="A22" s="1333" t="s">
        <v>537</v>
      </c>
      <c r="B22" s="1347" t="s">
        <v>508</v>
      </c>
      <c r="C22" s="1348">
        <v>799</v>
      </c>
      <c r="D22" s="1357" t="s">
        <v>508</v>
      </c>
      <c r="E22" s="1357" t="s">
        <v>508</v>
      </c>
      <c r="F22" s="1358">
        <v>2275</v>
      </c>
      <c r="G22" s="1351">
        <f t="shared" si="0"/>
        <v>2104</v>
      </c>
      <c r="H22" s="1352"/>
      <c r="I22" s="1351"/>
      <c r="J22" s="1353" t="s">
        <v>508</v>
      </c>
      <c r="K22" s="1342" t="s">
        <v>508</v>
      </c>
      <c r="L22" s="1329"/>
      <c r="M22" s="1354">
        <v>2104</v>
      </c>
      <c r="N22" s="1355"/>
      <c r="O22" s="1356"/>
    </row>
    <row r="23" spans="1:15" ht="13.5" thickBot="1" x14ac:dyDescent="0.25">
      <c r="A23" s="1333" t="s">
        <v>536</v>
      </c>
      <c r="B23" s="1347" t="s">
        <v>508</v>
      </c>
      <c r="C23" s="1348"/>
      <c r="D23" s="1361" t="s">
        <v>508</v>
      </c>
      <c r="E23" s="1361" t="s">
        <v>508</v>
      </c>
      <c r="F23" s="1377"/>
      <c r="G23" s="1351">
        <f t="shared" si="0"/>
        <v>0</v>
      </c>
      <c r="H23" s="1363"/>
      <c r="I23" s="1364"/>
      <c r="J23" s="1378" t="s">
        <v>508</v>
      </c>
      <c r="K23" s="1379" t="s">
        <v>508</v>
      </c>
      <c r="L23" s="1329"/>
      <c r="M23" s="1366">
        <v>0</v>
      </c>
      <c r="N23" s="1380"/>
      <c r="O23" s="1381"/>
    </row>
    <row r="24" spans="1:15" x14ac:dyDescent="0.2">
      <c r="A24" s="1346" t="s">
        <v>535</v>
      </c>
      <c r="B24" s="1382" t="s">
        <v>508</v>
      </c>
      <c r="C24" s="1348">
        <v>6803</v>
      </c>
      <c r="D24" s="1383">
        <v>6567</v>
      </c>
      <c r="E24" s="1384">
        <v>7331</v>
      </c>
      <c r="F24" s="1352">
        <v>1909</v>
      </c>
      <c r="G24" s="1351">
        <f>M24-F24</f>
        <v>2120</v>
      </c>
      <c r="H24" s="1352"/>
      <c r="I24" s="1385"/>
      <c r="J24" s="1386">
        <f t="shared" ref="J24:J47" si="3">SUM(F24:I24)</f>
        <v>4029</v>
      </c>
      <c r="K24" s="1387">
        <f t="shared" ref="K24:K47" si="4">(J24/E24)*100</f>
        <v>54.95839585322603</v>
      </c>
      <c r="L24" s="1329"/>
      <c r="M24" s="1388">
        <v>4029</v>
      </c>
      <c r="N24" s="1389"/>
      <c r="O24" s="1390"/>
    </row>
    <row r="25" spans="1:15" x14ac:dyDescent="0.2">
      <c r="A25" s="1333" t="s">
        <v>534</v>
      </c>
      <c r="B25" s="1347" t="s">
        <v>508</v>
      </c>
      <c r="C25" s="1348"/>
      <c r="D25" s="1383"/>
      <c r="E25" s="1384"/>
      <c r="F25" s="1352"/>
      <c r="G25" s="1351">
        <f t="shared" ref="G25:G42" si="5">M25-F25</f>
        <v>0</v>
      </c>
      <c r="H25" s="1352"/>
      <c r="I25" s="1385"/>
      <c r="J25" s="1386">
        <f t="shared" si="3"/>
        <v>0</v>
      </c>
      <c r="K25" s="1387" t="e">
        <f t="shared" si="4"/>
        <v>#DIV/0!</v>
      </c>
      <c r="L25" s="1329"/>
      <c r="M25" s="1391">
        <v>0</v>
      </c>
      <c r="N25" s="1355"/>
      <c r="O25" s="1356"/>
    </row>
    <row r="26" spans="1:15" ht="13.5" thickBot="1" x14ac:dyDescent="0.25">
      <c r="A26" s="1333" t="s">
        <v>533</v>
      </c>
      <c r="B26" s="1347">
        <v>672</v>
      </c>
      <c r="C26" s="1392">
        <v>1600</v>
      </c>
      <c r="D26" s="1383">
        <v>1600</v>
      </c>
      <c r="E26" s="1384">
        <v>1600</v>
      </c>
      <c r="F26" s="1374">
        <v>400</v>
      </c>
      <c r="G26" s="1351">
        <f t="shared" si="5"/>
        <v>800</v>
      </c>
      <c r="H26" s="1352"/>
      <c r="I26" s="1385"/>
      <c r="J26" s="1386">
        <f t="shared" si="3"/>
        <v>1200</v>
      </c>
      <c r="K26" s="1387">
        <f t="shared" si="4"/>
        <v>75</v>
      </c>
      <c r="L26" s="1329"/>
      <c r="M26" s="1393">
        <v>1200</v>
      </c>
      <c r="N26" s="1394"/>
      <c r="O26" s="1395"/>
    </row>
    <row r="27" spans="1:15" x14ac:dyDescent="0.2">
      <c r="A27" s="1346" t="s">
        <v>532</v>
      </c>
      <c r="B27" s="1382">
        <v>501</v>
      </c>
      <c r="C27" s="1348">
        <v>354</v>
      </c>
      <c r="D27" s="1396">
        <v>207</v>
      </c>
      <c r="E27" s="1397">
        <v>280</v>
      </c>
      <c r="F27" s="1374">
        <v>77</v>
      </c>
      <c r="G27" s="1351">
        <f t="shared" si="5"/>
        <v>64</v>
      </c>
      <c r="H27" s="1374"/>
      <c r="I27" s="1375"/>
      <c r="J27" s="1386">
        <f t="shared" si="3"/>
        <v>141</v>
      </c>
      <c r="K27" s="1387">
        <f t="shared" si="4"/>
        <v>50.357142857142854</v>
      </c>
      <c r="L27" s="1329"/>
      <c r="M27" s="1376">
        <v>141</v>
      </c>
      <c r="N27" s="1398"/>
      <c r="O27" s="1399"/>
    </row>
    <row r="28" spans="1:15" x14ac:dyDescent="0.2">
      <c r="A28" s="1333" t="s">
        <v>531</v>
      </c>
      <c r="B28" s="1347">
        <v>502</v>
      </c>
      <c r="C28" s="1348">
        <v>324</v>
      </c>
      <c r="D28" s="1383">
        <v>363</v>
      </c>
      <c r="E28" s="1384">
        <v>370</v>
      </c>
      <c r="F28" s="1352">
        <v>113</v>
      </c>
      <c r="G28" s="1351">
        <f t="shared" si="5"/>
        <v>75</v>
      </c>
      <c r="H28" s="1352"/>
      <c r="I28" s="1351"/>
      <c r="J28" s="1386">
        <f t="shared" si="3"/>
        <v>188</v>
      </c>
      <c r="K28" s="1387">
        <f t="shared" si="4"/>
        <v>50.810810810810814</v>
      </c>
      <c r="L28" s="1329"/>
      <c r="M28" s="1354">
        <v>188</v>
      </c>
      <c r="N28" s="1355"/>
      <c r="O28" s="1356"/>
    </row>
    <row r="29" spans="1:15" x14ac:dyDescent="0.2">
      <c r="A29" s="1333" t="s">
        <v>530</v>
      </c>
      <c r="B29" s="1347">
        <v>504</v>
      </c>
      <c r="C29" s="1348"/>
      <c r="D29" s="1383"/>
      <c r="E29" s="1384"/>
      <c r="F29" s="1352"/>
      <c r="G29" s="1351">
        <f t="shared" si="5"/>
        <v>0</v>
      </c>
      <c r="H29" s="1352"/>
      <c r="I29" s="1351"/>
      <c r="J29" s="1386">
        <f t="shared" si="3"/>
        <v>0</v>
      </c>
      <c r="K29" s="1387" t="e">
        <f t="shared" si="4"/>
        <v>#DIV/0!</v>
      </c>
      <c r="L29" s="1329"/>
      <c r="M29" s="1354">
        <v>0</v>
      </c>
      <c r="N29" s="1355"/>
      <c r="O29" s="1356"/>
    </row>
    <row r="30" spans="1:15" x14ac:dyDescent="0.2">
      <c r="A30" s="1333" t="s">
        <v>529</v>
      </c>
      <c r="B30" s="1347">
        <v>511</v>
      </c>
      <c r="C30" s="1348">
        <v>37</v>
      </c>
      <c r="D30" s="1383">
        <v>120</v>
      </c>
      <c r="E30" s="1384">
        <v>30</v>
      </c>
      <c r="F30" s="1352">
        <v>2</v>
      </c>
      <c r="G30" s="1351">
        <f t="shared" si="5"/>
        <v>0</v>
      </c>
      <c r="H30" s="1352"/>
      <c r="I30" s="1351"/>
      <c r="J30" s="1386">
        <f t="shared" si="3"/>
        <v>2</v>
      </c>
      <c r="K30" s="1387">
        <f t="shared" si="4"/>
        <v>6.666666666666667</v>
      </c>
      <c r="L30" s="1329"/>
      <c r="M30" s="1354">
        <v>2</v>
      </c>
      <c r="N30" s="1355"/>
      <c r="O30" s="1356"/>
    </row>
    <row r="31" spans="1:15" x14ac:dyDescent="0.2">
      <c r="A31" s="1333" t="s">
        <v>528</v>
      </c>
      <c r="B31" s="1347">
        <v>518</v>
      </c>
      <c r="C31" s="1348">
        <v>499</v>
      </c>
      <c r="D31" s="1383">
        <v>440</v>
      </c>
      <c r="E31" s="1384">
        <v>407</v>
      </c>
      <c r="F31" s="1352">
        <v>72</v>
      </c>
      <c r="G31" s="1351">
        <f t="shared" si="5"/>
        <v>128</v>
      </c>
      <c r="H31" s="1352"/>
      <c r="I31" s="1351"/>
      <c r="J31" s="1386">
        <f t="shared" si="3"/>
        <v>200</v>
      </c>
      <c r="K31" s="1387">
        <f t="shared" si="4"/>
        <v>49.140049140049143</v>
      </c>
      <c r="L31" s="1329"/>
      <c r="M31" s="1354">
        <v>200</v>
      </c>
      <c r="N31" s="1355"/>
      <c r="O31" s="1356"/>
    </row>
    <row r="32" spans="1:15" x14ac:dyDescent="0.2">
      <c r="A32" s="1333" t="s">
        <v>603</v>
      </c>
      <c r="B32" s="1347">
        <v>521</v>
      </c>
      <c r="C32" s="1348">
        <v>4267</v>
      </c>
      <c r="D32" s="1383">
        <v>4145</v>
      </c>
      <c r="E32" s="1384">
        <v>4683</v>
      </c>
      <c r="F32" s="1352">
        <v>1069</v>
      </c>
      <c r="G32" s="1351">
        <f t="shared" si="5"/>
        <v>1124</v>
      </c>
      <c r="H32" s="1352"/>
      <c r="I32" s="1351"/>
      <c r="J32" s="1386">
        <f t="shared" si="3"/>
        <v>2193</v>
      </c>
      <c r="K32" s="1387">
        <f t="shared" si="4"/>
        <v>46.828955797565662</v>
      </c>
      <c r="L32" s="1329"/>
      <c r="M32" s="1354">
        <v>2193</v>
      </c>
      <c r="N32" s="1355"/>
      <c r="O32" s="1356"/>
    </row>
    <row r="33" spans="1:15" x14ac:dyDescent="0.2">
      <c r="A33" s="1333" t="s">
        <v>526</v>
      </c>
      <c r="B33" s="1347" t="s">
        <v>525</v>
      </c>
      <c r="C33" s="1348">
        <v>1618</v>
      </c>
      <c r="D33" s="1383">
        <v>1492</v>
      </c>
      <c r="E33" s="1384">
        <v>1686</v>
      </c>
      <c r="F33" s="1352">
        <v>400</v>
      </c>
      <c r="G33" s="1351">
        <f t="shared" si="5"/>
        <v>417</v>
      </c>
      <c r="H33" s="1352"/>
      <c r="I33" s="1351"/>
      <c r="J33" s="1386">
        <f t="shared" si="3"/>
        <v>817</v>
      </c>
      <c r="K33" s="1387">
        <f t="shared" si="4"/>
        <v>48.457888493475679</v>
      </c>
      <c r="L33" s="1329"/>
      <c r="M33" s="1354">
        <v>817</v>
      </c>
      <c r="N33" s="1355"/>
      <c r="O33" s="1356"/>
    </row>
    <row r="34" spans="1:15" x14ac:dyDescent="0.2">
      <c r="A34" s="1333" t="s">
        <v>524</v>
      </c>
      <c r="B34" s="1347">
        <v>557</v>
      </c>
      <c r="C34" s="1348"/>
      <c r="D34" s="1383"/>
      <c r="E34" s="1384"/>
      <c r="F34" s="1352"/>
      <c r="G34" s="1351">
        <f t="shared" si="5"/>
        <v>0</v>
      </c>
      <c r="H34" s="1352"/>
      <c r="I34" s="1351"/>
      <c r="J34" s="1386">
        <f t="shared" si="3"/>
        <v>0</v>
      </c>
      <c r="K34" s="1387" t="e">
        <f t="shared" si="4"/>
        <v>#DIV/0!</v>
      </c>
      <c r="L34" s="1329"/>
      <c r="M34" s="1354">
        <v>0</v>
      </c>
      <c r="N34" s="1355"/>
      <c r="O34" s="1356"/>
    </row>
    <row r="35" spans="1:15" x14ac:dyDescent="0.2">
      <c r="A35" s="1333" t="s">
        <v>523</v>
      </c>
      <c r="B35" s="1347">
        <v>551</v>
      </c>
      <c r="C35" s="1348">
        <v>45</v>
      </c>
      <c r="D35" s="1383">
        <v>40</v>
      </c>
      <c r="E35" s="1384">
        <v>40</v>
      </c>
      <c r="F35" s="1352">
        <v>12</v>
      </c>
      <c r="G35" s="1351">
        <f t="shared" si="5"/>
        <v>12</v>
      </c>
      <c r="H35" s="1352"/>
      <c r="I35" s="1351"/>
      <c r="J35" s="1386">
        <f t="shared" si="3"/>
        <v>24</v>
      </c>
      <c r="K35" s="1387">
        <f t="shared" si="4"/>
        <v>60</v>
      </c>
      <c r="L35" s="1329"/>
      <c r="M35" s="1354">
        <v>24</v>
      </c>
      <c r="N35" s="1355"/>
      <c r="O35" s="1356"/>
    </row>
    <row r="36" spans="1:15" x14ac:dyDescent="0.2">
      <c r="A36" s="1318" t="s">
        <v>522</v>
      </c>
      <c r="B36" s="1400" t="s">
        <v>521</v>
      </c>
      <c r="C36" s="1401">
        <v>99</v>
      </c>
      <c r="D36" s="1402">
        <v>40</v>
      </c>
      <c r="E36" s="1403">
        <v>115</v>
      </c>
      <c r="F36" s="1404">
        <v>45</v>
      </c>
      <c r="G36" s="1351">
        <f t="shared" si="5"/>
        <v>1</v>
      </c>
      <c r="H36" s="1363"/>
      <c r="I36" s="1351"/>
      <c r="J36" s="1386">
        <f t="shared" si="3"/>
        <v>46</v>
      </c>
      <c r="K36" s="1387">
        <f t="shared" si="4"/>
        <v>40</v>
      </c>
      <c r="L36" s="1329"/>
      <c r="M36" s="1366">
        <v>46</v>
      </c>
      <c r="N36" s="1380"/>
      <c r="O36" s="1381"/>
    </row>
    <row r="37" spans="1:15" x14ac:dyDescent="0.2">
      <c r="A37" s="1369" t="s">
        <v>604</v>
      </c>
      <c r="B37" s="1370"/>
      <c r="C37" s="1405">
        <f t="shared" ref="C37:I37" si="6">SUM(C27:C36)</f>
        <v>7243</v>
      </c>
      <c r="D37" s="1406">
        <f t="shared" si="6"/>
        <v>6847</v>
      </c>
      <c r="E37" s="1406">
        <f t="shared" si="6"/>
        <v>7611</v>
      </c>
      <c r="F37" s="1353">
        <f t="shared" si="6"/>
        <v>1790</v>
      </c>
      <c r="G37" s="1353">
        <f t="shared" si="6"/>
        <v>1821</v>
      </c>
      <c r="H37" s="1353">
        <f t="shared" si="6"/>
        <v>0</v>
      </c>
      <c r="I37" s="1353">
        <f t="shared" si="6"/>
        <v>0</v>
      </c>
      <c r="J37" s="1386">
        <f t="shared" si="3"/>
        <v>3611</v>
      </c>
      <c r="K37" s="1387">
        <f t="shared" si="4"/>
        <v>47.444488240704239</v>
      </c>
      <c r="L37" s="1329"/>
      <c r="M37" s="1407">
        <f>SUM(M27:M36)</f>
        <v>3611</v>
      </c>
      <c r="N37" s="1408">
        <f>SUM(N27:N36)</f>
        <v>0</v>
      </c>
      <c r="O37" s="1409">
        <f>SUM(O27:O36)</f>
        <v>0</v>
      </c>
    </row>
    <row r="38" spans="1:15" x14ac:dyDescent="0.2">
      <c r="A38" s="1346" t="s">
        <v>519</v>
      </c>
      <c r="B38" s="1382">
        <v>601</v>
      </c>
      <c r="C38" s="1392"/>
      <c r="D38" s="1396"/>
      <c r="E38" s="1397"/>
      <c r="F38" s="1352"/>
      <c r="G38" s="1351">
        <f t="shared" si="5"/>
        <v>0</v>
      </c>
      <c r="H38" s="1374"/>
      <c r="I38" s="1351"/>
      <c r="J38" s="1386">
        <f t="shared" si="3"/>
        <v>0</v>
      </c>
      <c r="K38" s="1387" t="e">
        <f t="shared" si="4"/>
        <v>#DIV/0!</v>
      </c>
      <c r="L38" s="1329"/>
      <c r="M38" s="1376">
        <v>0</v>
      </c>
      <c r="N38" s="1398"/>
      <c r="O38" s="1399"/>
    </row>
    <row r="39" spans="1:15" x14ac:dyDescent="0.2">
      <c r="A39" s="1333" t="s">
        <v>518</v>
      </c>
      <c r="B39" s="1347">
        <v>602</v>
      </c>
      <c r="C39" s="1348">
        <v>346</v>
      </c>
      <c r="D39" s="1383">
        <v>280</v>
      </c>
      <c r="E39" s="1384">
        <v>280</v>
      </c>
      <c r="F39" s="1352">
        <v>97</v>
      </c>
      <c r="G39" s="1351">
        <f t="shared" si="5"/>
        <v>97</v>
      </c>
      <c r="H39" s="1352"/>
      <c r="I39" s="1351"/>
      <c r="J39" s="1386">
        <f t="shared" si="3"/>
        <v>194</v>
      </c>
      <c r="K39" s="1387">
        <f t="shared" si="4"/>
        <v>69.285714285714278</v>
      </c>
      <c r="L39" s="1329"/>
      <c r="M39" s="1354">
        <v>194</v>
      </c>
      <c r="N39" s="1355"/>
      <c r="O39" s="1356"/>
    </row>
    <row r="40" spans="1:15" x14ac:dyDescent="0.2">
      <c r="A40" s="1333" t="s">
        <v>517</v>
      </c>
      <c r="B40" s="1347">
        <v>604</v>
      </c>
      <c r="C40" s="1348"/>
      <c r="D40" s="1383"/>
      <c r="E40" s="1384"/>
      <c r="F40" s="1352"/>
      <c r="G40" s="1351">
        <f t="shared" si="5"/>
        <v>0</v>
      </c>
      <c r="H40" s="1352"/>
      <c r="I40" s="1351"/>
      <c r="J40" s="1386">
        <f t="shared" si="3"/>
        <v>0</v>
      </c>
      <c r="K40" s="1387" t="e">
        <f t="shared" si="4"/>
        <v>#DIV/0!</v>
      </c>
      <c r="L40" s="1329"/>
      <c r="M40" s="1354">
        <v>0</v>
      </c>
      <c r="N40" s="1355"/>
      <c r="O40" s="1356"/>
    </row>
    <row r="41" spans="1:15" x14ac:dyDescent="0.2">
      <c r="A41" s="1333" t="s">
        <v>516</v>
      </c>
      <c r="B41" s="1347" t="s">
        <v>515</v>
      </c>
      <c r="C41" s="1348">
        <v>6803</v>
      </c>
      <c r="D41" s="1383">
        <v>6567</v>
      </c>
      <c r="E41" s="1384">
        <v>7331</v>
      </c>
      <c r="F41" s="1352">
        <v>1909</v>
      </c>
      <c r="G41" s="1351">
        <f t="shared" si="5"/>
        <v>2120</v>
      </c>
      <c r="H41" s="1352"/>
      <c r="I41" s="1351"/>
      <c r="J41" s="1386">
        <f t="shared" si="3"/>
        <v>4029</v>
      </c>
      <c r="K41" s="1387">
        <f t="shared" si="4"/>
        <v>54.95839585322603</v>
      </c>
      <c r="L41" s="1329"/>
      <c r="M41" s="1354">
        <v>4029</v>
      </c>
      <c r="N41" s="1355"/>
      <c r="O41" s="1356"/>
    </row>
    <row r="42" spans="1:15" x14ac:dyDescent="0.2">
      <c r="A42" s="1318" t="s">
        <v>514</v>
      </c>
      <c r="B42" s="1400" t="s">
        <v>513</v>
      </c>
      <c r="C42" s="1360">
        <v>115</v>
      </c>
      <c r="D42" s="1402"/>
      <c r="E42" s="1403"/>
      <c r="F42" s="1404">
        <v>2</v>
      </c>
      <c r="G42" s="1351">
        <f t="shared" si="5"/>
        <v>30</v>
      </c>
      <c r="H42" s="1363"/>
      <c r="I42" s="1351"/>
      <c r="J42" s="1386">
        <f t="shared" si="3"/>
        <v>32</v>
      </c>
      <c r="K42" s="1387" t="e">
        <f t="shared" si="4"/>
        <v>#DIV/0!</v>
      </c>
      <c r="L42" s="1329"/>
      <c r="M42" s="1366">
        <v>32</v>
      </c>
      <c r="N42" s="1380"/>
      <c r="O42" s="1381"/>
    </row>
    <row r="43" spans="1:15" x14ac:dyDescent="0.2">
      <c r="A43" s="1369" t="s">
        <v>512</v>
      </c>
      <c r="B43" s="1370" t="s">
        <v>508</v>
      </c>
      <c r="C43" s="1405">
        <f t="shared" ref="C43:I43" si="7">SUM(C38:C42)</f>
        <v>7264</v>
      </c>
      <c r="D43" s="1406">
        <f t="shared" si="7"/>
        <v>6847</v>
      </c>
      <c r="E43" s="1406">
        <f t="shared" si="7"/>
        <v>7611</v>
      </c>
      <c r="F43" s="1353">
        <f t="shared" si="7"/>
        <v>2008</v>
      </c>
      <c r="G43" s="1410">
        <f t="shared" si="7"/>
        <v>2247</v>
      </c>
      <c r="H43" s="1353">
        <f t="shared" si="7"/>
        <v>0</v>
      </c>
      <c r="I43" s="1411">
        <f t="shared" si="7"/>
        <v>0</v>
      </c>
      <c r="J43" s="1386">
        <f t="shared" si="3"/>
        <v>4255</v>
      </c>
      <c r="K43" s="1387">
        <f t="shared" si="4"/>
        <v>55.905925633950858</v>
      </c>
      <c r="L43" s="1329"/>
      <c r="M43" s="1407">
        <f>SUM(M38:M42)</f>
        <v>4255</v>
      </c>
      <c r="N43" s="1408">
        <f>SUM(N38:N42)</f>
        <v>0</v>
      </c>
      <c r="O43" s="1409">
        <f>SUM(O38:O42)</f>
        <v>0</v>
      </c>
    </row>
    <row r="44" spans="1:15" ht="5.25" customHeight="1" x14ac:dyDescent="0.2">
      <c r="A44" s="1318"/>
      <c r="B44" s="1412"/>
      <c r="C44" s="1413"/>
      <c r="D44" s="1414"/>
      <c r="E44" s="1414"/>
      <c r="F44" s="1362"/>
      <c r="G44" s="1415"/>
      <c r="H44" s="1416">
        <f>N44-G44</f>
        <v>0</v>
      </c>
      <c r="I44" s="1415"/>
      <c r="J44" s="1386">
        <f t="shared" si="3"/>
        <v>0</v>
      </c>
      <c r="K44" s="1387" t="e">
        <f t="shared" si="4"/>
        <v>#DIV/0!</v>
      </c>
      <c r="L44" s="1329"/>
      <c r="M44" s="1417"/>
      <c r="N44" s="1355"/>
      <c r="O44" s="1356"/>
    </row>
    <row r="45" spans="1:15" x14ac:dyDescent="0.2">
      <c r="A45" s="1418" t="s">
        <v>511</v>
      </c>
      <c r="B45" s="1370" t="s">
        <v>508</v>
      </c>
      <c r="C45" s="1419">
        <f t="shared" ref="C45:I45" si="8">C43-C41</f>
        <v>461</v>
      </c>
      <c r="D45" s="1386">
        <f t="shared" si="8"/>
        <v>280</v>
      </c>
      <c r="E45" s="1386">
        <f t="shared" si="8"/>
        <v>280</v>
      </c>
      <c r="F45" s="1353">
        <f t="shared" si="8"/>
        <v>99</v>
      </c>
      <c r="G45" s="1410">
        <f t="shared" si="8"/>
        <v>127</v>
      </c>
      <c r="H45" s="1353">
        <f t="shared" si="8"/>
        <v>0</v>
      </c>
      <c r="I45" s="1411">
        <f t="shared" si="8"/>
        <v>0</v>
      </c>
      <c r="J45" s="1386">
        <f t="shared" si="3"/>
        <v>226</v>
      </c>
      <c r="K45" s="1387">
        <f t="shared" si="4"/>
        <v>80.714285714285722</v>
      </c>
      <c r="L45" s="1329"/>
      <c r="M45" s="1407">
        <f>M43-M41</f>
        <v>226</v>
      </c>
      <c r="N45" s="1408">
        <f>N43-N41</f>
        <v>0</v>
      </c>
      <c r="O45" s="1409">
        <f>O43-O41</f>
        <v>0</v>
      </c>
    </row>
    <row r="46" spans="1:15" x14ac:dyDescent="0.2">
      <c r="A46" s="1369" t="s">
        <v>510</v>
      </c>
      <c r="B46" s="1370" t="s">
        <v>508</v>
      </c>
      <c r="C46" s="1419">
        <f t="shared" ref="C46:I46" si="9">C43-C37</f>
        <v>21</v>
      </c>
      <c r="D46" s="1386">
        <f t="shared" si="9"/>
        <v>0</v>
      </c>
      <c r="E46" s="1386">
        <f t="shared" si="9"/>
        <v>0</v>
      </c>
      <c r="F46" s="1353">
        <f t="shared" si="9"/>
        <v>218</v>
      </c>
      <c r="G46" s="1410">
        <f t="shared" si="9"/>
        <v>426</v>
      </c>
      <c r="H46" s="1353">
        <f t="shared" si="9"/>
        <v>0</v>
      </c>
      <c r="I46" s="1411">
        <f t="shared" si="9"/>
        <v>0</v>
      </c>
      <c r="J46" s="1386">
        <f t="shared" si="3"/>
        <v>644</v>
      </c>
      <c r="K46" s="1387" t="e">
        <f t="shared" si="4"/>
        <v>#DIV/0!</v>
      </c>
      <c r="L46" s="1329"/>
      <c r="M46" s="1407">
        <f>M43-M37</f>
        <v>644</v>
      </c>
      <c r="N46" s="1408">
        <f>N43-N37</f>
        <v>0</v>
      </c>
      <c r="O46" s="1409">
        <f>O43-O37</f>
        <v>0</v>
      </c>
    </row>
    <row r="47" spans="1:15" ht="13.5" thickBot="1" x14ac:dyDescent="0.25">
      <c r="A47" s="1420" t="s">
        <v>509</v>
      </c>
      <c r="B47" s="1421" t="s">
        <v>508</v>
      </c>
      <c r="C47" s="1422">
        <f t="shared" ref="C47:I47" si="10">C46-C41</f>
        <v>-6782</v>
      </c>
      <c r="D47" s="1423">
        <f t="shared" si="10"/>
        <v>-6567</v>
      </c>
      <c r="E47" s="1423">
        <f t="shared" si="10"/>
        <v>-7331</v>
      </c>
      <c r="F47" s="1424">
        <f t="shared" si="10"/>
        <v>-1691</v>
      </c>
      <c r="G47" s="1425">
        <f t="shared" si="10"/>
        <v>-1694</v>
      </c>
      <c r="H47" s="1424">
        <f t="shared" si="10"/>
        <v>0</v>
      </c>
      <c r="I47" s="1426">
        <f t="shared" si="10"/>
        <v>0</v>
      </c>
      <c r="J47" s="1423">
        <f t="shared" si="3"/>
        <v>-3385</v>
      </c>
      <c r="K47" s="1427">
        <f t="shared" si="4"/>
        <v>46.173782567180467</v>
      </c>
      <c r="L47" s="1329"/>
      <c r="M47" s="1428">
        <f>M46-M41</f>
        <v>-3385</v>
      </c>
      <c r="N47" s="1429">
        <f>N46-N41</f>
        <v>0</v>
      </c>
      <c r="O47" s="1430">
        <f>O46-O41</f>
        <v>0</v>
      </c>
    </row>
    <row r="50" spans="1:15" ht="14.25" x14ac:dyDescent="0.2">
      <c r="A50" s="1431" t="s">
        <v>507</v>
      </c>
    </row>
    <row r="51" spans="1:15" ht="14.25" x14ac:dyDescent="0.2">
      <c r="A51" s="1434" t="s">
        <v>506</v>
      </c>
    </row>
    <row r="52" spans="1:15" ht="14.25" x14ac:dyDescent="0.2">
      <c r="A52" s="1435" t="s">
        <v>605</v>
      </c>
    </row>
    <row r="53" spans="1:15" s="1302" customFormat="1" ht="14.25" x14ac:dyDescent="0.2">
      <c r="A53" s="1435" t="s">
        <v>504</v>
      </c>
      <c r="B53" s="1436"/>
      <c r="E53" s="1437"/>
      <c r="F53" s="1437"/>
      <c r="G53" s="1437"/>
      <c r="H53" s="1437"/>
      <c r="I53" s="1437"/>
      <c r="J53" s="1437"/>
    </row>
    <row r="54" spans="1:15" ht="14.25" x14ac:dyDescent="0.2">
      <c r="A54" s="1438" t="s">
        <v>615</v>
      </c>
      <c r="B54" s="1439"/>
      <c r="C54" s="1439"/>
      <c r="D54" s="1439"/>
      <c r="E54" s="1439"/>
      <c r="F54" s="1439"/>
      <c r="G54" s="1439"/>
      <c r="H54" s="1439"/>
      <c r="I54" s="1439"/>
      <c r="J54" s="1439"/>
      <c r="K54" s="1440"/>
      <c r="L54" s="1440"/>
      <c r="M54" s="1440"/>
      <c r="N54" s="1440"/>
      <c r="O54" s="1440"/>
    </row>
    <row r="56" spans="1:15" x14ac:dyDescent="0.2">
      <c r="A56" s="1441" t="s">
        <v>616</v>
      </c>
    </row>
    <row r="58" spans="1:15" x14ac:dyDescent="0.2">
      <c r="A58" s="1441" t="s">
        <v>617</v>
      </c>
    </row>
  </sheetData>
  <mergeCells count="3">
    <mergeCell ref="C7:O7"/>
    <mergeCell ref="A9:A10"/>
    <mergeCell ref="B9:B10"/>
  </mergeCells>
  <pageMargins left="1.0629921259842521" right="0.31496062992125984" top="0.31496062992125984" bottom="0.39370078740157483" header="0.51181102362204722" footer="0.59055118110236227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zoomScaleNormal="100" workbookViewId="0">
      <selection activeCell="B58" sqref="B58"/>
    </sheetView>
  </sheetViews>
  <sheetFormatPr defaultColWidth="8.7109375" defaultRowHeight="12.75" x14ac:dyDescent="0.2"/>
  <cols>
    <col min="1" max="1" width="37.7109375" style="359" customWidth="1"/>
    <col min="2" max="2" width="7.28515625" style="358" customWidth="1"/>
    <col min="3" max="4" width="11.5703125" style="356" customWidth="1"/>
    <col min="5" max="5" width="11.5703125" style="357" customWidth="1"/>
    <col min="6" max="6" width="11.42578125" style="357" customWidth="1"/>
    <col min="7" max="7" width="9.85546875" style="357" customWidth="1"/>
    <col min="8" max="8" width="9.140625" style="357" customWidth="1"/>
    <col min="9" max="9" width="9.28515625" style="357" customWidth="1"/>
    <col min="10" max="10" width="9.140625" style="357" customWidth="1"/>
    <col min="11" max="11" width="12" style="356" customWidth="1"/>
    <col min="12" max="12" width="8.7109375" style="356"/>
    <col min="13" max="13" width="11.85546875" style="356" customWidth="1"/>
    <col min="14" max="14" width="12.5703125" style="356" customWidth="1"/>
    <col min="15" max="15" width="11.85546875" style="356" customWidth="1"/>
    <col min="16" max="16" width="12" style="356" customWidth="1"/>
    <col min="17" max="16384" width="8.7109375" style="356"/>
  </cols>
  <sheetData>
    <row r="1" spans="1:16" ht="24" customHeight="1" x14ac:dyDescent="0.2">
      <c r="A1" s="548"/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6"/>
    </row>
    <row r="2" spans="1:16" x14ac:dyDescent="0.2">
      <c r="B2" s="359"/>
      <c r="C2" s="359"/>
      <c r="D2" s="359"/>
      <c r="E2" s="553"/>
      <c r="F2" s="553"/>
      <c r="G2" s="553"/>
      <c r="H2" s="553"/>
      <c r="I2" s="553"/>
      <c r="J2" s="553"/>
      <c r="K2" s="359"/>
      <c r="L2" s="359"/>
      <c r="M2" s="359"/>
      <c r="N2" s="359"/>
      <c r="O2" s="554"/>
    </row>
    <row r="3" spans="1:16" ht="18.75" x14ac:dyDescent="0.2">
      <c r="A3" s="544" t="s">
        <v>576</v>
      </c>
      <c r="B3" s="359"/>
      <c r="C3" s="359"/>
      <c r="D3" s="359"/>
      <c r="E3" s="553"/>
      <c r="F3" s="555"/>
      <c r="G3" s="555"/>
      <c r="H3" s="553"/>
      <c r="I3" s="553"/>
      <c r="J3" s="553"/>
      <c r="K3" s="359"/>
      <c r="L3" s="359"/>
      <c r="M3" s="359"/>
      <c r="N3" s="359"/>
      <c r="O3" s="359"/>
    </row>
    <row r="4" spans="1:16" ht="21.75" customHeight="1" x14ac:dyDescent="0.2">
      <c r="A4" s="543"/>
      <c r="B4" s="359"/>
      <c r="C4" s="359"/>
      <c r="D4" s="359"/>
      <c r="E4" s="553"/>
      <c r="F4" s="555"/>
      <c r="G4" s="555"/>
      <c r="H4" s="553"/>
      <c r="I4" s="553"/>
      <c r="J4" s="553"/>
      <c r="K4" s="359"/>
      <c r="L4" s="359"/>
      <c r="M4" s="359"/>
      <c r="N4" s="359"/>
      <c r="O4" s="359"/>
    </row>
    <row r="5" spans="1:16" x14ac:dyDescent="0.2">
      <c r="A5" s="536"/>
      <c r="B5" s="359"/>
      <c r="C5" s="359"/>
      <c r="D5" s="359"/>
      <c r="E5" s="553"/>
      <c r="F5" s="555"/>
      <c r="G5" s="555"/>
      <c r="H5" s="553"/>
      <c r="I5" s="553"/>
      <c r="J5" s="553"/>
      <c r="K5" s="359"/>
      <c r="L5" s="359"/>
      <c r="M5" s="359"/>
      <c r="N5" s="359"/>
      <c r="O5" s="359"/>
    </row>
    <row r="6" spans="1:16" ht="6" customHeight="1" x14ac:dyDescent="0.2">
      <c r="B6" s="556"/>
      <c r="C6" s="556"/>
      <c r="D6" s="359"/>
      <c r="E6" s="553"/>
      <c r="F6" s="555"/>
      <c r="G6" s="555"/>
      <c r="H6" s="553"/>
      <c r="I6" s="553"/>
      <c r="J6" s="553"/>
      <c r="K6" s="359"/>
      <c r="L6" s="359"/>
      <c r="M6" s="359"/>
      <c r="N6" s="359"/>
      <c r="O6" s="359"/>
    </row>
    <row r="7" spans="1:16" ht="24.75" customHeight="1" x14ac:dyDescent="0.2">
      <c r="A7" s="540" t="s">
        <v>575</v>
      </c>
      <c r="B7" s="557"/>
      <c r="C7" s="1442" t="s">
        <v>618</v>
      </c>
      <c r="D7" s="1442"/>
      <c r="E7" s="1442"/>
      <c r="F7" s="1442"/>
      <c r="G7" s="1443"/>
      <c r="H7" s="1443"/>
      <c r="I7" s="1443"/>
      <c r="J7" s="1443"/>
      <c r="K7" s="1443"/>
      <c r="L7" s="1444"/>
      <c r="M7" s="1444"/>
      <c r="N7" s="1444"/>
      <c r="O7" s="1444"/>
    </row>
    <row r="8" spans="1:16" ht="23.25" customHeight="1" thickBot="1" x14ac:dyDescent="0.25">
      <c r="A8" s="536" t="s">
        <v>573</v>
      </c>
      <c r="B8" s="359"/>
      <c r="C8" s="359"/>
      <c r="D8" s="359"/>
      <c r="E8" s="553"/>
      <c r="F8" s="555"/>
      <c r="G8" s="555"/>
      <c r="H8" s="553"/>
      <c r="I8" s="553"/>
      <c r="J8" s="553"/>
      <c r="K8" s="359"/>
      <c r="L8" s="359"/>
      <c r="M8" s="359"/>
      <c r="N8" s="359"/>
      <c r="O8" s="359"/>
    </row>
    <row r="9" spans="1:16" ht="13.5" thickBot="1" x14ac:dyDescent="0.25">
      <c r="A9" s="716" t="s">
        <v>572</v>
      </c>
      <c r="B9" s="717" t="s">
        <v>571</v>
      </c>
      <c r="C9" s="1445" t="s">
        <v>0</v>
      </c>
      <c r="D9" s="858" t="s">
        <v>570</v>
      </c>
      <c r="E9" s="532" t="s">
        <v>569</v>
      </c>
      <c r="F9" s="1446" t="s">
        <v>568</v>
      </c>
      <c r="G9" s="860"/>
      <c r="H9" s="860"/>
      <c r="I9" s="861"/>
      <c r="J9" s="858" t="s">
        <v>567</v>
      </c>
      <c r="K9" s="862" t="s">
        <v>566</v>
      </c>
      <c r="L9" s="360"/>
      <c r="M9" s="526" t="s">
        <v>564</v>
      </c>
      <c r="N9" s="858" t="s">
        <v>565</v>
      </c>
      <c r="O9" s="858" t="s">
        <v>564</v>
      </c>
    </row>
    <row r="10" spans="1:16" ht="13.5" thickBot="1" x14ac:dyDescent="0.25">
      <c r="A10" s="1447"/>
      <c r="B10" s="1448"/>
      <c r="C10" s="871" t="s">
        <v>563</v>
      </c>
      <c r="D10" s="866">
        <v>2019</v>
      </c>
      <c r="E10" s="521">
        <v>2019</v>
      </c>
      <c r="F10" s="868" t="s">
        <v>562</v>
      </c>
      <c r="G10" s="869" t="s">
        <v>561</v>
      </c>
      <c r="H10" s="869" t="s">
        <v>560</v>
      </c>
      <c r="I10" s="1449" t="s">
        <v>559</v>
      </c>
      <c r="J10" s="866" t="s">
        <v>558</v>
      </c>
      <c r="K10" s="871" t="s">
        <v>557</v>
      </c>
      <c r="L10" s="360"/>
      <c r="M10" s="515" t="s">
        <v>556</v>
      </c>
      <c r="N10" s="866" t="s">
        <v>555</v>
      </c>
      <c r="O10" s="866" t="s">
        <v>554</v>
      </c>
    </row>
    <row r="11" spans="1:16" x14ac:dyDescent="0.2">
      <c r="A11" s="1450" t="s">
        <v>553</v>
      </c>
      <c r="B11" s="1451"/>
      <c r="C11" s="1452">
        <v>14</v>
      </c>
      <c r="D11" s="1129">
        <v>14</v>
      </c>
      <c r="E11" s="510">
        <v>14</v>
      </c>
      <c r="F11" s="1453">
        <v>14</v>
      </c>
      <c r="G11" s="1454">
        <f>M11</f>
        <v>14</v>
      </c>
      <c r="H11" s="1455"/>
      <c r="I11" s="1456"/>
      <c r="J11" s="1457" t="s">
        <v>508</v>
      </c>
      <c r="K11" s="1458" t="s">
        <v>508</v>
      </c>
      <c r="L11" s="369"/>
      <c r="M11" s="506">
        <v>14</v>
      </c>
      <c r="N11" s="1452"/>
      <c r="O11" s="1452"/>
    </row>
    <row r="12" spans="1:16" ht="13.5" thickBot="1" x14ac:dyDescent="0.25">
      <c r="A12" s="1459" t="s">
        <v>552</v>
      </c>
      <c r="B12" s="1460"/>
      <c r="C12" s="1461">
        <v>12.12</v>
      </c>
      <c r="D12" s="1462">
        <v>12</v>
      </c>
      <c r="E12" s="501">
        <v>12</v>
      </c>
      <c r="F12" s="1463">
        <v>12.62</v>
      </c>
      <c r="G12" s="1464">
        <f t="shared" ref="G12" si="0">M12</f>
        <v>12.62</v>
      </c>
      <c r="H12" s="1465"/>
      <c r="I12" s="1466"/>
      <c r="J12" s="1467"/>
      <c r="K12" s="1468" t="s">
        <v>508</v>
      </c>
      <c r="L12" s="369"/>
      <c r="M12" s="494">
        <v>12.62</v>
      </c>
      <c r="N12" s="1461"/>
      <c r="O12" s="1461"/>
    </row>
    <row r="13" spans="1:16" x14ac:dyDescent="0.2">
      <c r="A13" s="1469" t="s">
        <v>585</v>
      </c>
      <c r="B13" s="1470" t="s">
        <v>586</v>
      </c>
      <c r="C13" s="1471">
        <v>4128</v>
      </c>
      <c r="D13" s="1149" t="s">
        <v>508</v>
      </c>
      <c r="E13" s="1472" t="s">
        <v>508</v>
      </c>
      <c r="F13" s="1472">
        <v>4072</v>
      </c>
      <c r="G13" s="1473">
        <f>M13</f>
        <v>4072</v>
      </c>
      <c r="H13" s="1474"/>
      <c r="I13" s="1473"/>
      <c r="J13" s="1475" t="s">
        <v>508</v>
      </c>
      <c r="K13" s="1475" t="s">
        <v>508</v>
      </c>
      <c r="L13" s="369"/>
      <c r="M13" s="489">
        <v>4072</v>
      </c>
      <c r="N13" s="1471"/>
      <c r="O13" s="1471"/>
    </row>
    <row r="14" spans="1:16" x14ac:dyDescent="0.2">
      <c r="A14" s="1476" t="s">
        <v>587</v>
      </c>
      <c r="B14" s="1477" t="s">
        <v>588</v>
      </c>
      <c r="C14" s="1471">
        <v>3855</v>
      </c>
      <c r="D14" s="755" t="s">
        <v>508</v>
      </c>
      <c r="E14" s="1478" t="s">
        <v>508</v>
      </c>
      <c r="F14" s="1472">
        <v>3810</v>
      </c>
      <c r="G14" s="1479">
        <f t="shared" ref="G14:G23" si="1">M14</f>
        <v>3820</v>
      </c>
      <c r="H14" s="1480"/>
      <c r="I14" s="1479"/>
      <c r="J14" s="1475" t="s">
        <v>508</v>
      </c>
      <c r="K14" s="1475" t="s">
        <v>508</v>
      </c>
      <c r="L14" s="369"/>
      <c r="M14" s="403">
        <v>3820</v>
      </c>
      <c r="N14" s="1471"/>
      <c r="O14" s="1471"/>
    </row>
    <row r="15" spans="1:16" x14ac:dyDescent="0.2">
      <c r="A15" s="1476" t="s">
        <v>547</v>
      </c>
      <c r="B15" s="1477" t="s">
        <v>546</v>
      </c>
      <c r="C15" s="1471">
        <v>37</v>
      </c>
      <c r="D15" s="755" t="s">
        <v>508</v>
      </c>
      <c r="E15" s="1478" t="s">
        <v>508</v>
      </c>
      <c r="F15" s="1472">
        <v>73</v>
      </c>
      <c r="G15" s="1479">
        <f t="shared" si="1"/>
        <v>39</v>
      </c>
      <c r="H15" s="1480"/>
      <c r="I15" s="1479"/>
      <c r="J15" s="1475" t="s">
        <v>508</v>
      </c>
      <c r="K15" s="1475" t="s">
        <v>508</v>
      </c>
      <c r="L15" s="369"/>
      <c r="M15" s="403">
        <v>39</v>
      </c>
      <c r="N15" s="1471"/>
      <c r="O15" s="1471"/>
    </row>
    <row r="16" spans="1:16" x14ac:dyDescent="0.2">
      <c r="A16" s="1476" t="s">
        <v>545</v>
      </c>
      <c r="B16" s="1477" t="s">
        <v>508</v>
      </c>
      <c r="C16" s="1471">
        <v>536</v>
      </c>
      <c r="D16" s="755" t="s">
        <v>508</v>
      </c>
      <c r="E16" s="1478" t="s">
        <v>508</v>
      </c>
      <c r="F16" s="1472">
        <v>2679</v>
      </c>
      <c r="G16" s="1479">
        <f t="shared" si="1"/>
        <v>3224</v>
      </c>
      <c r="H16" s="1480"/>
      <c r="I16" s="1479"/>
      <c r="J16" s="1475" t="s">
        <v>508</v>
      </c>
      <c r="K16" s="1475" t="s">
        <v>508</v>
      </c>
      <c r="L16" s="369"/>
      <c r="M16" s="403">
        <v>3224</v>
      </c>
      <c r="N16" s="1471"/>
      <c r="O16" s="1471"/>
    </row>
    <row r="17" spans="1:15" ht="13.5" thickBot="1" x14ac:dyDescent="0.25">
      <c r="A17" s="1481" t="s">
        <v>544</v>
      </c>
      <c r="B17" s="1482" t="s">
        <v>543</v>
      </c>
      <c r="C17" s="1483">
        <v>752</v>
      </c>
      <c r="D17" s="1484" t="s">
        <v>508</v>
      </c>
      <c r="E17" s="1485" t="s">
        <v>508</v>
      </c>
      <c r="F17" s="1472">
        <v>1327</v>
      </c>
      <c r="G17" s="1479">
        <f t="shared" si="1"/>
        <v>2583</v>
      </c>
      <c r="H17" s="1486"/>
      <c r="I17" s="1479"/>
      <c r="J17" s="1458" t="s">
        <v>508</v>
      </c>
      <c r="K17" s="1458" t="s">
        <v>508</v>
      </c>
      <c r="L17" s="369"/>
      <c r="M17" s="482">
        <v>2583</v>
      </c>
      <c r="N17" s="1483"/>
      <c r="O17" s="1483"/>
    </row>
    <row r="18" spans="1:15" ht="13.5" thickBot="1" x14ac:dyDescent="0.25">
      <c r="A18" s="1487" t="s">
        <v>542</v>
      </c>
      <c r="B18" s="1488"/>
      <c r="C18" s="1489">
        <f t="shared" ref="C18" si="2">C13-C14+C15+C16+C17</f>
        <v>1598</v>
      </c>
      <c r="D18" s="776" t="s">
        <v>508</v>
      </c>
      <c r="E18" s="1490" t="s">
        <v>508</v>
      </c>
      <c r="F18" s="1490">
        <f>F13-F14+F15+F16+F17</f>
        <v>4341</v>
      </c>
      <c r="G18" s="1489">
        <f>G13-G14+G15+G16+G17</f>
        <v>6098</v>
      </c>
      <c r="H18" s="1491"/>
      <c r="I18" s="1489"/>
      <c r="J18" s="1492" t="s">
        <v>508</v>
      </c>
      <c r="K18" s="1492" t="s">
        <v>508</v>
      </c>
      <c r="L18" s="369"/>
      <c r="M18" s="1489">
        <f>M13-M14+M15+M16+M17</f>
        <v>6098</v>
      </c>
      <c r="N18" s="1489">
        <f t="shared" ref="N18:O18" si="3">N13-N14+N15+N16+N17</f>
        <v>0</v>
      </c>
      <c r="O18" s="1489">
        <f t="shared" si="3"/>
        <v>0</v>
      </c>
    </row>
    <row r="19" spans="1:15" x14ac:dyDescent="0.2">
      <c r="A19" s="1481" t="s">
        <v>541</v>
      </c>
      <c r="B19" s="1493">
        <v>401</v>
      </c>
      <c r="C19" s="1483">
        <v>225</v>
      </c>
      <c r="D19" s="1149" t="s">
        <v>508</v>
      </c>
      <c r="E19" s="1472" t="s">
        <v>508</v>
      </c>
      <c r="F19" s="1494">
        <v>215</v>
      </c>
      <c r="G19" s="1479">
        <f t="shared" si="1"/>
        <v>60</v>
      </c>
      <c r="H19" s="1474"/>
      <c r="I19" s="1479"/>
      <c r="J19" s="1458" t="s">
        <v>508</v>
      </c>
      <c r="K19" s="1458" t="s">
        <v>508</v>
      </c>
      <c r="L19" s="369"/>
      <c r="M19" s="413">
        <v>60</v>
      </c>
      <c r="N19" s="1483"/>
      <c r="O19" s="1483"/>
    </row>
    <row r="20" spans="1:15" x14ac:dyDescent="0.2">
      <c r="A20" s="1476" t="s">
        <v>540</v>
      </c>
      <c r="B20" s="1477" t="s">
        <v>539</v>
      </c>
      <c r="C20" s="1471">
        <v>391</v>
      </c>
      <c r="D20" s="755" t="s">
        <v>508</v>
      </c>
      <c r="E20" s="1478" t="s">
        <v>508</v>
      </c>
      <c r="F20" s="1478">
        <v>393</v>
      </c>
      <c r="G20" s="1479">
        <f t="shared" si="1"/>
        <v>426</v>
      </c>
      <c r="H20" s="1480"/>
      <c r="I20" s="1479"/>
      <c r="J20" s="1475" t="s">
        <v>508</v>
      </c>
      <c r="K20" s="1475" t="s">
        <v>508</v>
      </c>
      <c r="L20" s="369"/>
      <c r="M20" s="403">
        <v>426</v>
      </c>
      <c r="N20" s="1471"/>
      <c r="O20" s="1471"/>
    </row>
    <row r="21" spans="1:15" x14ac:dyDescent="0.2">
      <c r="A21" s="1476" t="s">
        <v>538</v>
      </c>
      <c r="B21" s="1477" t="s">
        <v>508</v>
      </c>
      <c r="C21" s="1471">
        <v>127</v>
      </c>
      <c r="D21" s="755" t="s">
        <v>508</v>
      </c>
      <c r="E21" s="1478" t="s">
        <v>508</v>
      </c>
      <c r="F21" s="1478">
        <v>127</v>
      </c>
      <c r="G21" s="1479">
        <f t="shared" si="1"/>
        <v>127</v>
      </c>
      <c r="H21" s="1480"/>
      <c r="I21" s="1479"/>
      <c r="J21" s="1475" t="s">
        <v>508</v>
      </c>
      <c r="K21" s="1475" t="s">
        <v>508</v>
      </c>
      <c r="L21" s="369"/>
      <c r="M21" s="403">
        <v>127</v>
      </c>
      <c r="N21" s="1471"/>
      <c r="O21" s="1471"/>
    </row>
    <row r="22" spans="1:15" x14ac:dyDescent="0.2">
      <c r="A22" s="1476" t="s">
        <v>537</v>
      </c>
      <c r="B22" s="1477" t="s">
        <v>508</v>
      </c>
      <c r="C22" s="1471">
        <v>851</v>
      </c>
      <c r="D22" s="755" t="s">
        <v>508</v>
      </c>
      <c r="E22" s="1478" t="s">
        <v>508</v>
      </c>
      <c r="F22" s="1478">
        <v>3529</v>
      </c>
      <c r="G22" s="1479">
        <f t="shared" si="1"/>
        <v>5147</v>
      </c>
      <c r="H22" s="1480"/>
      <c r="I22" s="1479"/>
      <c r="J22" s="1475" t="s">
        <v>508</v>
      </c>
      <c r="K22" s="1475" t="s">
        <v>508</v>
      </c>
      <c r="L22" s="369"/>
      <c r="M22" s="403">
        <v>5147</v>
      </c>
      <c r="N22" s="1471"/>
      <c r="O22" s="1471"/>
    </row>
    <row r="23" spans="1:15" ht="13.5" thickBot="1" x14ac:dyDescent="0.25">
      <c r="A23" s="1459" t="s">
        <v>536</v>
      </c>
      <c r="B23" s="1495" t="s">
        <v>508</v>
      </c>
      <c r="C23" s="1496">
        <v>0</v>
      </c>
      <c r="D23" s="1484" t="s">
        <v>508</v>
      </c>
      <c r="E23" s="1485" t="s">
        <v>508</v>
      </c>
      <c r="F23" s="1485"/>
      <c r="G23" s="1497">
        <f t="shared" si="1"/>
        <v>0</v>
      </c>
      <c r="H23" s="1486"/>
      <c r="I23" s="1497"/>
      <c r="J23" s="1498" t="s">
        <v>508</v>
      </c>
      <c r="K23" s="1498" t="s">
        <v>508</v>
      </c>
      <c r="L23" s="369"/>
      <c r="M23" s="392">
        <v>0</v>
      </c>
      <c r="N23" s="1496"/>
      <c r="O23" s="1496"/>
    </row>
    <row r="24" spans="1:15" x14ac:dyDescent="0.2">
      <c r="A24" s="1499" t="s">
        <v>535</v>
      </c>
      <c r="B24" s="1470" t="s">
        <v>508</v>
      </c>
      <c r="C24" s="1500">
        <v>5907</v>
      </c>
      <c r="D24" s="1501">
        <v>5500</v>
      </c>
      <c r="E24" s="1502">
        <v>6100</v>
      </c>
      <c r="F24" s="1503">
        <v>1603</v>
      </c>
      <c r="G24" s="1504">
        <f>M24-F24</f>
        <v>1733</v>
      </c>
      <c r="H24" s="1504"/>
      <c r="I24" s="1504"/>
      <c r="J24" s="1500">
        <f t="shared" ref="J24:J47" si="4">SUM(F24:I24)</f>
        <v>3336</v>
      </c>
      <c r="K24" s="1505">
        <f t="shared" ref="K24:K47" si="5">(J24/E24)*100</f>
        <v>54.688524590163937</v>
      </c>
      <c r="L24" s="369"/>
      <c r="M24" s="447">
        <v>3336</v>
      </c>
      <c r="N24" s="1506"/>
      <c r="O24" s="1500"/>
    </row>
    <row r="25" spans="1:15" x14ac:dyDescent="0.2">
      <c r="A25" s="1476" t="s">
        <v>534</v>
      </c>
      <c r="B25" s="1477" t="s">
        <v>508</v>
      </c>
      <c r="C25" s="1507">
        <v>0</v>
      </c>
      <c r="D25" s="1508"/>
      <c r="E25" s="1509"/>
      <c r="F25" s="1510"/>
      <c r="G25" s="1511">
        <f t="shared" ref="G25:G42" si="6">M25-F25</f>
        <v>0</v>
      </c>
      <c r="H25" s="1511"/>
      <c r="I25" s="1511"/>
      <c r="J25" s="1507">
        <f t="shared" si="4"/>
        <v>0</v>
      </c>
      <c r="K25" s="1512" t="e">
        <f t="shared" si="5"/>
        <v>#DIV/0!</v>
      </c>
      <c r="L25" s="369"/>
      <c r="M25" s="440">
        <v>0</v>
      </c>
      <c r="N25" s="1475"/>
      <c r="O25" s="1507"/>
    </row>
    <row r="26" spans="1:15" ht="13.5" thickBot="1" x14ac:dyDescent="0.25">
      <c r="A26" s="1459" t="s">
        <v>533</v>
      </c>
      <c r="B26" s="1495">
        <v>672</v>
      </c>
      <c r="C26" s="1513">
        <v>1100</v>
      </c>
      <c r="D26" s="1514">
        <v>1500</v>
      </c>
      <c r="E26" s="1515">
        <v>1500</v>
      </c>
      <c r="F26" s="1516">
        <v>375</v>
      </c>
      <c r="G26" s="1517">
        <f t="shared" si="6"/>
        <v>375</v>
      </c>
      <c r="H26" s="1517"/>
      <c r="I26" s="1517"/>
      <c r="J26" s="1513">
        <f t="shared" si="4"/>
        <v>750</v>
      </c>
      <c r="K26" s="1518">
        <f t="shared" si="5"/>
        <v>50</v>
      </c>
      <c r="L26" s="369"/>
      <c r="M26" s="431">
        <v>750</v>
      </c>
      <c r="N26" s="1468"/>
      <c r="O26" s="1513"/>
    </row>
    <row r="27" spans="1:15" x14ac:dyDescent="0.2">
      <c r="A27" s="1469" t="s">
        <v>532</v>
      </c>
      <c r="B27" s="1519">
        <v>501</v>
      </c>
      <c r="C27" s="1520">
        <v>603</v>
      </c>
      <c r="D27" s="1521">
        <v>590</v>
      </c>
      <c r="E27" s="1522">
        <v>640</v>
      </c>
      <c r="F27" s="1523">
        <v>159</v>
      </c>
      <c r="G27" s="1524">
        <f t="shared" si="6"/>
        <v>171</v>
      </c>
      <c r="H27" s="1524"/>
      <c r="I27" s="1524"/>
      <c r="J27" s="1525">
        <f t="shared" si="4"/>
        <v>330</v>
      </c>
      <c r="K27" s="1526">
        <f t="shared" si="5"/>
        <v>51.5625</v>
      </c>
      <c r="L27" s="369"/>
      <c r="M27" s="413">
        <v>330</v>
      </c>
      <c r="N27" s="1527"/>
      <c r="O27" s="1520"/>
    </row>
    <row r="28" spans="1:15" x14ac:dyDescent="0.2">
      <c r="A28" s="1476" t="s">
        <v>531</v>
      </c>
      <c r="B28" s="1477">
        <v>502</v>
      </c>
      <c r="C28" s="1528">
        <v>288</v>
      </c>
      <c r="D28" s="1529">
        <v>285</v>
      </c>
      <c r="E28" s="1530">
        <v>290</v>
      </c>
      <c r="F28" s="1531">
        <v>62</v>
      </c>
      <c r="G28" s="1524">
        <f t="shared" si="6"/>
        <v>72</v>
      </c>
      <c r="H28" s="1524"/>
      <c r="I28" s="1524"/>
      <c r="J28" s="1507">
        <f t="shared" si="4"/>
        <v>134</v>
      </c>
      <c r="K28" s="1512">
        <f t="shared" si="5"/>
        <v>46.206896551724135</v>
      </c>
      <c r="L28" s="369"/>
      <c r="M28" s="403">
        <v>134</v>
      </c>
      <c r="N28" s="1471"/>
      <c r="O28" s="1528"/>
    </row>
    <row r="29" spans="1:15" x14ac:dyDescent="0.2">
      <c r="A29" s="1476" t="s">
        <v>530</v>
      </c>
      <c r="B29" s="1477">
        <v>504</v>
      </c>
      <c r="C29" s="1528">
        <v>0</v>
      </c>
      <c r="D29" s="1529">
        <v>0</v>
      </c>
      <c r="E29" s="1530">
        <v>0</v>
      </c>
      <c r="F29" s="1531">
        <v>0</v>
      </c>
      <c r="G29" s="1524">
        <f t="shared" si="6"/>
        <v>0</v>
      </c>
      <c r="H29" s="1524"/>
      <c r="I29" s="1524"/>
      <c r="J29" s="1507">
        <f t="shared" si="4"/>
        <v>0</v>
      </c>
      <c r="K29" s="1512" t="e">
        <f t="shared" si="5"/>
        <v>#DIV/0!</v>
      </c>
      <c r="L29" s="369"/>
      <c r="M29" s="403">
        <v>0</v>
      </c>
      <c r="N29" s="1471"/>
      <c r="O29" s="1528"/>
    </row>
    <row r="30" spans="1:15" x14ac:dyDescent="0.2">
      <c r="A30" s="1476" t="s">
        <v>529</v>
      </c>
      <c r="B30" s="1477">
        <v>511</v>
      </c>
      <c r="C30" s="1528">
        <v>337</v>
      </c>
      <c r="D30" s="1529">
        <v>732</v>
      </c>
      <c r="E30" s="1530">
        <v>550</v>
      </c>
      <c r="F30" s="1531">
        <v>147</v>
      </c>
      <c r="G30" s="1524">
        <f t="shared" si="6"/>
        <v>-142</v>
      </c>
      <c r="H30" s="1524"/>
      <c r="I30" s="1524"/>
      <c r="J30" s="1507">
        <f t="shared" si="4"/>
        <v>5</v>
      </c>
      <c r="K30" s="1512">
        <f t="shared" si="5"/>
        <v>0.90909090909090906</v>
      </c>
      <c r="L30" s="369"/>
      <c r="M30" s="403">
        <v>5</v>
      </c>
      <c r="N30" s="1471"/>
      <c r="O30" s="1528"/>
    </row>
    <row r="31" spans="1:15" x14ac:dyDescent="0.2">
      <c r="A31" s="1476" t="s">
        <v>528</v>
      </c>
      <c r="B31" s="1477">
        <v>518</v>
      </c>
      <c r="C31" s="1528">
        <v>392</v>
      </c>
      <c r="D31" s="1529">
        <v>350</v>
      </c>
      <c r="E31" s="1530">
        <v>410</v>
      </c>
      <c r="F31" s="1531">
        <v>71</v>
      </c>
      <c r="G31" s="1524">
        <f t="shared" si="6"/>
        <v>158</v>
      </c>
      <c r="H31" s="1524"/>
      <c r="I31" s="1524"/>
      <c r="J31" s="1507">
        <f t="shared" si="4"/>
        <v>229</v>
      </c>
      <c r="K31" s="1512">
        <f t="shared" si="5"/>
        <v>55.853658536585371</v>
      </c>
      <c r="L31" s="369"/>
      <c r="M31" s="403">
        <v>229</v>
      </c>
      <c r="N31" s="1471"/>
      <c r="O31" s="1528"/>
    </row>
    <row r="32" spans="1:15" x14ac:dyDescent="0.2">
      <c r="A32" s="1476" t="s">
        <v>527</v>
      </c>
      <c r="B32" s="1477">
        <v>521</v>
      </c>
      <c r="C32" s="1528">
        <v>3702</v>
      </c>
      <c r="D32" s="1529">
        <v>3120</v>
      </c>
      <c r="E32" s="1530">
        <v>3530</v>
      </c>
      <c r="F32" s="1531">
        <v>945</v>
      </c>
      <c r="G32" s="1524">
        <f t="shared" si="6"/>
        <v>1043</v>
      </c>
      <c r="H32" s="1524"/>
      <c r="I32" s="1524"/>
      <c r="J32" s="1507">
        <f t="shared" si="4"/>
        <v>1988</v>
      </c>
      <c r="K32" s="1512">
        <f t="shared" si="5"/>
        <v>56.317280453257787</v>
      </c>
      <c r="L32" s="369"/>
      <c r="M32" s="403">
        <v>1988</v>
      </c>
      <c r="N32" s="1471"/>
      <c r="O32" s="1528"/>
    </row>
    <row r="33" spans="1:15" x14ac:dyDescent="0.2">
      <c r="A33" s="1476" t="s">
        <v>526</v>
      </c>
      <c r="B33" s="1477" t="s">
        <v>525</v>
      </c>
      <c r="C33" s="1528">
        <v>1446</v>
      </c>
      <c r="D33" s="1529">
        <v>1124</v>
      </c>
      <c r="E33" s="1530">
        <v>1284</v>
      </c>
      <c r="F33" s="1531">
        <v>369</v>
      </c>
      <c r="G33" s="1524">
        <f t="shared" si="6"/>
        <v>368</v>
      </c>
      <c r="H33" s="1524"/>
      <c r="I33" s="1524"/>
      <c r="J33" s="1507">
        <f t="shared" si="4"/>
        <v>737</v>
      </c>
      <c r="K33" s="1512">
        <f t="shared" si="5"/>
        <v>57.398753894080997</v>
      </c>
      <c r="L33" s="369"/>
      <c r="M33" s="403">
        <v>737</v>
      </c>
      <c r="N33" s="1471"/>
      <c r="O33" s="1528"/>
    </row>
    <row r="34" spans="1:15" x14ac:dyDescent="0.2">
      <c r="A34" s="1476" t="s">
        <v>524</v>
      </c>
      <c r="B34" s="1477">
        <v>557</v>
      </c>
      <c r="C34" s="1528">
        <v>0</v>
      </c>
      <c r="D34" s="1529">
        <v>0</v>
      </c>
      <c r="E34" s="1530">
        <v>0</v>
      </c>
      <c r="F34" s="1531">
        <v>0</v>
      </c>
      <c r="G34" s="1524">
        <f t="shared" si="6"/>
        <v>0</v>
      </c>
      <c r="H34" s="1524"/>
      <c r="I34" s="1524"/>
      <c r="J34" s="1507">
        <f t="shared" si="4"/>
        <v>0</v>
      </c>
      <c r="K34" s="1512" t="e">
        <f t="shared" si="5"/>
        <v>#DIV/0!</v>
      </c>
      <c r="L34" s="369"/>
      <c r="M34" s="403">
        <v>0</v>
      </c>
      <c r="N34" s="1471"/>
      <c r="O34" s="1528"/>
    </row>
    <row r="35" spans="1:15" x14ac:dyDescent="0.2">
      <c r="A35" s="1476" t="s">
        <v>523</v>
      </c>
      <c r="B35" s="1477">
        <v>551</v>
      </c>
      <c r="C35" s="1528">
        <v>35</v>
      </c>
      <c r="D35" s="1529">
        <v>12</v>
      </c>
      <c r="E35" s="1530">
        <v>44</v>
      </c>
      <c r="F35" s="1531">
        <v>10</v>
      </c>
      <c r="G35" s="1524">
        <f t="shared" si="6"/>
        <v>13</v>
      </c>
      <c r="H35" s="1524"/>
      <c r="I35" s="1524"/>
      <c r="J35" s="1507">
        <f t="shared" si="4"/>
        <v>23</v>
      </c>
      <c r="K35" s="1512">
        <f t="shared" si="5"/>
        <v>52.272727272727273</v>
      </c>
      <c r="L35" s="369"/>
      <c r="M35" s="403">
        <v>23</v>
      </c>
      <c r="N35" s="1471"/>
      <c r="O35" s="1528"/>
    </row>
    <row r="36" spans="1:15" ht="13.5" thickBot="1" x14ac:dyDescent="0.25">
      <c r="A36" s="1532" t="s">
        <v>522</v>
      </c>
      <c r="B36" s="1533" t="s">
        <v>521</v>
      </c>
      <c r="C36" s="1534">
        <v>-28</v>
      </c>
      <c r="D36" s="1535">
        <v>87</v>
      </c>
      <c r="E36" s="1536">
        <v>242</v>
      </c>
      <c r="F36" s="1537">
        <v>22</v>
      </c>
      <c r="G36" s="1524">
        <f t="shared" si="6"/>
        <v>13</v>
      </c>
      <c r="H36" s="1538"/>
      <c r="I36" s="1524"/>
      <c r="J36" s="1513">
        <f t="shared" si="4"/>
        <v>35</v>
      </c>
      <c r="K36" s="1518">
        <f t="shared" si="5"/>
        <v>14.46280991735537</v>
      </c>
      <c r="L36" s="369"/>
      <c r="M36" s="392">
        <v>35</v>
      </c>
      <c r="N36" s="1496"/>
      <c r="O36" s="1534"/>
    </row>
    <row r="37" spans="1:15" ht="13.5" thickBot="1" x14ac:dyDescent="0.25">
      <c r="A37" s="1539" t="s">
        <v>520</v>
      </c>
      <c r="B37" s="870"/>
      <c r="C37" s="1489">
        <f t="shared" ref="C37" si="7">SUM(C27:C36)</f>
        <v>6775</v>
      </c>
      <c r="D37" s="1540">
        <f t="shared" ref="D37:I37" si="8">SUM(D27:D36)</f>
        <v>6300</v>
      </c>
      <c r="E37" s="1541">
        <f t="shared" si="8"/>
        <v>6990</v>
      </c>
      <c r="F37" s="1541">
        <f t="shared" si="8"/>
        <v>1785</v>
      </c>
      <c r="G37" s="1541">
        <f t="shared" si="8"/>
        <v>1696</v>
      </c>
      <c r="H37" s="1542">
        <f t="shared" si="8"/>
        <v>0</v>
      </c>
      <c r="I37" s="1542">
        <f t="shared" si="8"/>
        <v>0</v>
      </c>
      <c r="J37" s="1489">
        <f t="shared" si="4"/>
        <v>3481</v>
      </c>
      <c r="K37" s="1543">
        <f t="shared" si="5"/>
        <v>49.799713876967097</v>
      </c>
      <c r="L37" s="369"/>
      <c r="M37" s="1544">
        <f>SUM(M27:M36)</f>
        <v>3481</v>
      </c>
      <c r="N37" s="1489">
        <f t="shared" ref="N37:O37" si="9">SUM(N27:N36)</f>
        <v>0</v>
      </c>
      <c r="O37" s="1489">
        <f t="shared" si="9"/>
        <v>0</v>
      </c>
    </row>
    <row r="38" spans="1:15" x14ac:dyDescent="0.2">
      <c r="A38" s="1545" t="s">
        <v>519</v>
      </c>
      <c r="B38" s="1519">
        <v>601</v>
      </c>
      <c r="C38" s="1520">
        <v>0</v>
      </c>
      <c r="D38" s="1521"/>
      <c r="E38" s="1546">
        <v>0</v>
      </c>
      <c r="F38" s="1547">
        <v>0</v>
      </c>
      <c r="G38" s="1524">
        <f t="shared" si="6"/>
        <v>0</v>
      </c>
      <c r="H38" s="1473"/>
      <c r="I38" s="1524"/>
      <c r="J38" s="1500">
        <f t="shared" si="4"/>
        <v>0</v>
      </c>
      <c r="K38" s="1505" t="e">
        <f t="shared" si="5"/>
        <v>#DIV/0!</v>
      </c>
      <c r="L38" s="369"/>
      <c r="M38" s="413">
        <v>0</v>
      </c>
      <c r="N38" s="1527"/>
      <c r="O38" s="1520"/>
    </row>
    <row r="39" spans="1:15" x14ac:dyDescent="0.2">
      <c r="A39" s="1548" t="s">
        <v>518</v>
      </c>
      <c r="B39" s="1477">
        <v>602</v>
      </c>
      <c r="C39" s="1528">
        <v>713</v>
      </c>
      <c r="D39" s="1529">
        <v>780</v>
      </c>
      <c r="E39" s="1549">
        <v>740</v>
      </c>
      <c r="F39" s="1531">
        <v>189</v>
      </c>
      <c r="G39" s="1524">
        <f t="shared" si="6"/>
        <v>202</v>
      </c>
      <c r="H39" s="1524"/>
      <c r="I39" s="1524"/>
      <c r="J39" s="1507">
        <f t="shared" si="4"/>
        <v>391</v>
      </c>
      <c r="K39" s="1512">
        <f t="shared" si="5"/>
        <v>52.837837837837839</v>
      </c>
      <c r="L39" s="369"/>
      <c r="M39" s="403">
        <v>391</v>
      </c>
      <c r="N39" s="1471"/>
      <c r="O39" s="1528"/>
    </row>
    <row r="40" spans="1:15" x14ac:dyDescent="0.2">
      <c r="A40" s="1548" t="s">
        <v>517</v>
      </c>
      <c r="B40" s="1477">
        <v>604</v>
      </c>
      <c r="C40" s="1528">
        <v>0</v>
      </c>
      <c r="D40" s="1529"/>
      <c r="E40" s="1549">
        <v>0</v>
      </c>
      <c r="F40" s="1531">
        <v>0</v>
      </c>
      <c r="G40" s="1524">
        <f t="shared" si="6"/>
        <v>0</v>
      </c>
      <c r="H40" s="1524"/>
      <c r="I40" s="1524"/>
      <c r="J40" s="1507">
        <f t="shared" si="4"/>
        <v>0</v>
      </c>
      <c r="K40" s="1512" t="e">
        <f t="shared" si="5"/>
        <v>#DIV/0!</v>
      </c>
      <c r="L40" s="369"/>
      <c r="M40" s="403">
        <v>0</v>
      </c>
      <c r="N40" s="1471"/>
      <c r="O40" s="1528"/>
    </row>
    <row r="41" spans="1:15" x14ac:dyDescent="0.2">
      <c r="A41" s="1548" t="s">
        <v>516</v>
      </c>
      <c r="B41" s="1477" t="s">
        <v>515</v>
      </c>
      <c r="C41" s="1528">
        <v>5907</v>
      </c>
      <c r="D41" s="1529">
        <v>5500</v>
      </c>
      <c r="E41" s="1549">
        <v>6100</v>
      </c>
      <c r="F41" s="1531">
        <v>1603</v>
      </c>
      <c r="G41" s="1524">
        <f t="shared" si="6"/>
        <v>1733</v>
      </c>
      <c r="H41" s="1524"/>
      <c r="I41" s="1524"/>
      <c r="J41" s="1507">
        <f t="shared" si="4"/>
        <v>3336</v>
      </c>
      <c r="K41" s="1512">
        <f t="shared" si="5"/>
        <v>54.688524590163937</v>
      </c>
      <c r="L41" s="369"/>
      <c r="M41" s="403">
        <v>3336</v>
      </c>
      <c r="N41" s="1471"/>
      <c r="O41" s="1528"/>
    </row>
    <row r="42" spans="1:15" ht="13.5" thickBot="1" x14ac:dyDescent="0.25">
      <c r="A42" s="1550" t="s">
        <v>514</v>
      </c>
      <c r="B42" s="1533" t="s">
        <v>513</v>
      </c>
      <c r="C42" s="1534">
        <v>159</v>
      </c>
      <c r="D42" s="1535">
        <v>20</v>
      </c>
      <c r="E42" s="1551">
        <v>150</v>
      </c>
      <c r="F42" s="1537">
        <v>66</v>
      </c>
      <c r="G42" s="1524">
        <f t="shared" si="6"/>
        <v>25</v>
      </c>
      <c r="H42" s="1538"/>
      <c r="I42" s="1524"/>
      <c r="J42" s="1513">
        <f t="shared" si="4"/>
        <v>91</v>
      </c>
      <c r="K42" s="1552">
        <f t="shared" si="5"/>
        <v>60.666666666666671</v>
      </c>
      <c r="L42" s="369"/>
      <c r="M42" s="392">
        <v>91</v>
      </c>
      <c r="N42" s="1496"/>
      <c r="O42" s="1534"/>
    </row>
    <row r="43" spans="1:15" ht="13.5" thickBot="1" x14ac:dyDescent="0.25">
      <c r="A43" s="1539" t="s">
        <v>512</v>
      </c>
      <c r="B43" s="870" t="s">
        <v>508</v>
      </c>
      <c r="C43" s="1489">
        <f>SUM(C38:C42)</f>
        <v>6779</v>
      </c>
      <c r="D43" s="1540">
        <f t="shared" ref="D43:I43" si="10">SUM(D38:D42)</f>
        <v>6300</v>
      </c>
      <c r="E43" s="1541">
        <f t="shared" si="10"/>
        <v>6990</v>
      </c>
      <c r="F43" s="1489">
        <f t="shared" si="10"/>
        <v>1858</v>
      </c>
      <c r="G43" s="1553">
        <f t="shared" si="10"/>
        <v>1960</v>
      </c>
      <c r="H43" s="1489">
        <f t="shared" si="10"/>
        <v>0</v>
      </c>
      <c r="I43" s="1554">
        <f t="shared" si="10"/>
        <v>0</v>
      </c>
      <c r="J43" s="1489">
        <f t="shared" si="4"/>
        <v>3818</v>
      </c>
      <c r="K43" s="1543">
        <f t="shared" si="5"/>
        <v>54.620886981402009</v>
      </c>
      <c r="L43" s="369"/>
      <c r="M43" s="1544">
        <f>SUM(M38:M42)</f>
        <v>3818</v>
      </c>
      <c r="N43" s="1492">
        <f>SUM(N38:N42)</f>
        <v>0</v>
      </c>
      <c r="O43" s="1489">
        <f>SUM(O38:O42)</f>
        <v>0</v>
      </c>
    </row>
    <row r="44" spans="1:15" ht="5.25" customHeight="1" thickBot="1" x14ac:dyDescent="0.25">
      <c r="A44" s="1550"/>
      <c r="B44" s="1555"/>
      <c r="C44" s="1492"/>
      <c r="D44" s="1516"/>
      <c r="E44" s="1516"/>
      <c r="F44" s="1556"/>
      <c r="G44" s="1557"/>
      <c r="H44" s="1558"/>
      <c r="I44" s="1557"/>
      <c r="J44" s="1559"/>
      <c r="K44" s="1505"/>
      <c r="L44" s="369"/>
      <c r="M44" s="380"/>
      <c r="N44" s="1492"/>
      <c r="O44" s="1492"/>
    </row>
    <row r="45" spans="1:15" ht="13.5" thickBot="1" x14ac:dyDescent="0.25">
      <c r="A45" s="1560" t="s">
        <v>511</v>
      </c>
      <c r="B45" s="870" t="s">
        <v>508</v>
      </c>
      <c r="C45" s="1489">
        <f>C43-C41</f>
        <v>872</v>
      </c>
      <c r="D45" s="1490">
        <f t="shared" ref="D45:I45" si="11">D43-D41</f>
        <v>800</v>
      </c>
      <c r="E45" s="1490">
        <f t="shared" si="11"/>
        <v>890</v>
      </c>
      <c r="F45" s="1489">
        <f t="shared" si="11"/>
        <v>255</v>
      </c>
      <c r="G45" s="1491">
        <f t="shared" si="11"/>
        <v>227</v>
      </c>
      <c r="H45" s="1489">
        <f t="shared" si="11"/>
        <v>0</v>
      </c>
      <c r="I45" s="1492">
        <f t="shared" si="11"/>
        <v>0</v>
      </c>
      <c r="J45" s="1559">
        <f t="shared" si="4"/>
        <v>482</v>
      </c>
      <c r="K45" s="1505">
        <f t="shared" si="5"/>
        <v>54.157303370786515</v>
      </c>
      <c r="L45" s="369"/>
      <c r="M45" s="1544">
        <f>M43-M41</f>
        <v>482</v>
      </c>
      <c r="N45" s="1492">
        <f>N43-N41</f>
        <v>0</v>
      </c>
      <c r="O45" s="1489">
        <f>O43-O41</f>
        <v>0</v>
      </c>
    </row>
    <row r="46" spans="1:15" ht="13.5" thickBot="1" x14ac:dyDescent="0.25">
      <c r="A46" s="1539" t="s">
        <v>510</v>
      </c>
      <c r="B46" s="870" t="s">
        <v>508</v>
      </c>
      <c r="C46" s="1489">
        <f>C43-C37</f>
        <v>4</v>
      </c>
      <c r="D46" s="1490">
        <f t="shared" ref="D46:I46" si="12">D43-D37</f>
        <v>0</v>
      </c>
      <c r="E46" s="1490">
        <f t="shared" si="12"/>
        <v>0</v>
      </c>
      <c r="F46" s="1489">
        <f t="shared" si="12"/>
        <v>73</v>
      </c>
      <c r="G46" s="1491">
        <f t="shared" si="12"/>
        <v>264</v>
      </c>
      <c r="H46" s="1489">
        <f t="shared" si="12"/>
        <v>0</v>
      </c>
      <c r="I46" s="1492">
        <f t="shared" si="12"/>
        <v>0</v>
      </c>
      <c r="J46" s="1559">
        <f t="shared" si="4"/>
        <v>337</v>
      </c>
      <c r="K46" s="1505" t="e">
        <f t="shared" si="5"/>
        <v>#DIV/0!</v>
      </c>
      <c r="L46" s="369"/>
      <c r="M46" s="1544">
        <f>M43-M37</f>
        <v>337</v>
      </c>
      <c r="N46" s="1492">
        <f>N43-N37</f>
        <v>0</v>
      </c>
      <c r="O46" s="1489">
        <f>O43-O37</f>
        <v>0</v>
      </c>
    </row>
    <row r="47" spans="1:15" ht="13.5" thickBot="1" x14ac:dyDescent="0.25">
      <c r="A47" s="1561" t="s">
        <v>509</v>
      </c>
      <c r="B47" s="1562" t="s">
        <v>508</v>
      </c>
      <c r="C47" s="1489">
        <f>C46-C41</f>
        <v>-5903</v>
      </c>
      <c r="D47" s="1490">
        <f t="shared" ref="D47:I47" si="13">D46-D41</f>
        <v>-5500</v>
      </c>
      <c r="E47" s="1490">
        <f t="shared" si="13"/>
        <v>-6100</v>
      </c>
      <c r="F47" s="1489">
        <f t="shared" si="13"/>
        <v>-1530</v>
      </c>
      <c r="G47" s="1491">
        <f t="shared" si="13"/>
        <v>-1469</v>
      </c>
      <c r="H47" s="1489">
        <f t="shared" si="13"/>
        <v>0</v>
      </c>
      <c r="I47" s="1492">
        <f t="shared" si="13"/>
        <v>0</v>
      </c>
      <c r="J47" s="1490">
        <f t="shared" si="4"/>
        <v>-2999</v>
      </c>
      <c r="K47" s="1543">
        <f t="shared" si="5"/>
        <v>49.16393442622951</v>
      </c>
      <c r="L47" s="369"/>
      <c r="M47" s="1544">
        <f>M46-M41</f>
        <v>-2999</v>
      </c>
      <c r="N47" s="1492">
        <f>N46-N41</f>
        <v>0</v>
      </c>
      <c r="O47" s="1489">
        <f>O46-O41</f>
        <v>0</v>
      </c>
    </row>
    <row r="50" spans="1:10" ht="14.25" x14ac:dyDescent="0.2">
      <c r="A50" s="365" t="s">
        <v>507</v>
      </c>
    </row>
    <row r="51" spans="1:10" ht="14.25" x14ac:dyDescent="0.2">
      <c r="A51" s="364" t="s">
        <v>506</v>
      </c>
    </row>
    <row r="52" spans="1:10" ht="14.25" x14ac:dyDescent="0.2">
      <c r="A52" s="363" t="s">
        <v>505</v>
      </c>
    </row>
    <row r="53" spans="1:10" s="360" customFormat="1" ht="14.25" x14ac:dyDescent="0.2">
      <c r="A53" s="363" t="s">
        <v>504</v>
      </c>
      <c r="B53" s="362"/>
      <c r="E53" s="361"/>
      <c r="F53" s="361"/>
      <c r="G53" s="361"/>
      <c r="H53" s="361"/>
      <c r="I53" s="361"/>
      <c r="J53" s="361"/>
    </row>
    <row r="55" spans="1:10" x14ac:dyDescent="0.2">
      <c r="A55" s="359" t="s">
        <v>619</v>
      </c>
    </row>
    <row r="56" spans="1:10" x14ac:dyDescent="0.2">
      <c r="A56" s="359" t="s">
        <v>620</v>
      </c>
    </row>
    <row r="57" spans="1:10" x14ac:dyDescent="0.2">
      <c r="A57" s="359" t="s">
        <v>621</v>
      </c>
    </row>
    <row r="59" spans="1:10" x14ac:dyDescent="0.2">
      <c r="A59" s="359" t="s">
        <v>622</v>
      </c>
    </row>
    <row r="61" spans="1:10" x14ac:dyDescent="0.2">
      <c r="A61" s="359" t="s">
        <v>623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C36" sqref="C36"/>
    </sheetView>
  </sheetViews>
  <sheetFormatPr defaultColWidth="8.7109375" defaultRowHeight="12.75" x14ac:dyDescent="0.2"/>
  <cols>
    <col min="1" max="1" width="37.7109375" style="359" customWidth="1"/>
    <col min="2" max="2" width="7.28515625" style="358" customWidth="1"/>
    <col min="3" max="4" width="11.5703125" style="356" customWidth="1"/>
    <col min="5" max="5" width="11.5703125" style="357" customWidth="1"/>
    <col min="6" max="6" width="11.42578125" style="357" customWidth="1"/>
    <col min="7" max="7" width="9.85546875" style="357" customWidth="1"/>
    <col min="8" max="8" width="9.140625" style="357" customWidth="1"/>
    <col min="9" max="9" width="9.28515625" style="357" customWidth="1"/>
    <col min="10" max="10" width="9.140625" style="357" customWidth="1"/>
    <col min="11" max="11" width="12" style="356" customWidth="1"/>
    <col min="12" max="12" width="8.7109375" style="356"/>
    <col min="13" max="13" width="11.85546875" style="356" customWidth="1"/>
    <col min="14" max="14" width="12.5703125" style="356" customWidth="1"/>
    <col min="15" max="15" width="11.85546875" style="356" customWidth="1"/>
    <col min="16" max="16" width="12" style="356" customWidth="1"/>
    <col min="17" max="16384" width="8.7109375" style="356"/>
  </cols>
  <sheetData>
    <row r="1" spans="1:16" ht="24" customHeight="1" x14ac:dyDescent="0.2">
      <c r="A1" s="549"/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46"/>
    </row>
    <row r="2" spans="1:16" x14ac:dyDescent="0.2">
      <c r="B2" s="359"/>
      <c r="C2" s="359"/>
      <c r="D2" s="359"/>
      <c r="E2" s="553"/>
      <c r="F2" s="553"/>
      <c r="G2" s="553"/>
      <c r="H2" s="553"/>
      <c r="I2" s="553"/>
      <c r="J2" s="553"/>
      <c r="K2" s="359"/>
      <c r="L2" s="359"/>
      <c r="M2" s="359"/>
      <c r="N2" s="359"/>
      <c r="O2" s="554"/>
    </row>
    <row r="3" spans="1:16" ht="18.75" x14ac:dyDescent="0.2">
      <c r="A3" s="544" t="s">
        <v>576</v>
      </c>
      <c r="B3" s="359"/>
      <c r="C3" s="359"/>
      <c r="D3" s="359"/>
      <c r="E3" s="553"/>
      <c r="F3" s="555"/>
      <c r="G3" s="555"/>
      <c r="H3" s="553"/>
      <c r="I3" s="553"/>
      <c r="J3" s="553"/>
      <c r="K3" s="359"/>
      <c r="L3" s="359"/>
      <c r="M3" s="359"/>
      <c r="N3" s="359"/>
      <c r="O3" s="359"/>
    </row>
    <row r="4" spans="1:16" ht="21.75" customHeight="1" x14ac:dyDescent="0.2">
      <c r="A4" s="543"/>
      <c r="B4" s="359"/>
      <c r="C4" s="359"/>
      <c r="D4" s="359"/>
      <c r="E4" s="553"/>
      <c r="F4" s="555"/>
      <c r="G4" s="555"/>
      <c r="H4" s="553"/>
      <c r="I4" s="553"/>
      <c r="J4" s="553"/>
      <c r="K4" s="359"/>
      <c r="L4" s="359"/>
      <c r="M4" s="359"/>
      <c r="N4" s="359"/>
      <c r="O4" s="359"/>
    </row>
    <row r="5" spans="1:16" x14ac:dyDescent="0.2">
      <c r="A5" s="536"/>
      <c r="B5" s="359"/>
      <c r="C5" s="359"/>
      <c r="D5" s="359"/>
      <c r="E5" s="553"/>
      <c r="F5" s="555"/>
      <c r="G5" s="555"/>
      <c r="H5" s="553"/>
      <c r="I5" s="553"/>
      <c r="J5" s="553"/>
      <c r="K5" s="359"/>
      <c r="L5" s="359"/>
      <c r="M5" s="359"/>
      <c r="N5" s="359"/>
      <c r="O5" s="359"/>
    </row>
    <row r="6" spans="1:16" ht="6" customHeight="1" x14ac:dyDescent="0.2">
      <c r="B6" s="556"/>
      <c r="C6" s="556"/>
      <c r="D6" s="359"/>
      <c r="E6" s="553"/>
      <c r="F6" s="555"/>
      <c r="G6" s="555"/>
      <c r="H6" s="553"/>
      <c r="I6" s="553"/>
      <c r="J6" s="553"/>
      <c r="K6" s="359"/>
      <c r="L6" s="359"/>
      <c r="M6" s="359"/>
      <c r="N6" s="359"/>
      <c r="O6" s="359"/>
    </row>
    <row r="7" spans="1:16" ht="24.75" customHeight="1" x14ac:dyDescent="0.2">
      <c r="A7" s="540" t="s">
        <v>575</v>
      </c>
      <c r="B7" s="557"/>
      <c r="C7" s="1442" t="s">
        <v>624</v>
      </c>
      <c r="D7" s="1442"/>
      <c r="E7" s="1442"/>
      <c r="F7" s="1442"/>
      <c r="G7" s="1443"/>
      <c r="H7" s="1443"/>
      <c r="I7" s="1443"/>
      <c r="J7" s="1443"/>
      <c r="K7" s="1443"/>
      <c r="L7" s="1444"/>
      <c r="M7" s="1444"/>
      <c r="N7" s="1444"/>
      <c r="O7" s="1444"/>
    </row>
    <row r="8" spans="1:16" ht="23.25" customHeight="1" thickBot="1" x14ac:dyDescent="0.25">
      <c r="A8" s="536" t="s">
        <v>573</v>
      </c>
      <c r="B8" s="359"/>
      <c r="C8" s="359"/>
      <c r="D8" s="359"/>
      <c r="E8" s="553"/>
      <c r="F8" s="555"/>
      <c r="G8" s="555"/>
      <c r="H8" s="553"/>
      <c r="I8" s="553"/>
      <c r="J8" s="553"/>
      <c r="K8" s="359"/>
      <c r="L8" s="359"/>
      <c r="M8" s="359"/>
      <c r="N8" s="359"/>
      <c r="O8" s="359"/>
    </row>
    <row r="9" spans="1:16" ht="13.5" thickBot="1" x14ac:dyDescent="0.25">
      <c r="A9" s="716" t="s">
        <v>572</v>
      </c>
      <c r="B9" s="717" t="s">
        <v>571</v>
      </c>
      <c r="C9" s="1445" t="s">
        <v>0</v>
      </c>
      <c r="D9" s="858" t="s">
        <v>570</v>
      </c>
      <c r="E9" s="532" t="s">
        <v>569</v>
      </c>
      <c r="F9" s="1446" t="s">
        <v>568</v>
      </c>
      <c r="G9" s="860"/>
      <c r="H9" s="860"/>
      <c r="I9" s="861"/>
      <c r="J9" s="858" t="s">
        <v>567</v>
      </c>
      <c r="K9" s="862" t="s">
        <v>566</v>
      </c>
      <c r="L9" s="360"/>
      <c r="M9" s="1563" t="s">
        <v>564</v>
      </c>
      <c r="N9" s="858" t="s">
        <v>565</v>
      </c>
      <c r="O9" s="858" t="s">
        <v>564</v>
      </c>
    </row>
    <row r="10" spans="1:16" ht="13.5" thickBot="1" x14ac:dyDescent="0.25">
      <c r="A10" s="1447"/>
      <c r="B10" s="1448"/>
      <c r="C10" s="871" t="s">
        <v>563</v>
      </c>
      <c r="D10" s="866">
        <v>2019</v>
      </c>
      <c r="E10" s="521">
        <v>2019</v>
      </c>
      <c r="F10" s="868" t="s">
        <v>562</v>
      </c>
      <c r="G10" s="869" t="s">
        <v>561</v>
      </c>
      <c r="H10" s="869" t="s">
        <v>560</v>
      </c>
      <c r="I10" s="1449" t="s">
        <v>559</v>
      </c>
      <c r="J10" s="866" t="s">
        <v>558</v>
      </c>
      <c r="K10" s="871" t="s">
        <v>557</v>
      </c>
      <c r="L10" s="360"/>
      <c r="M10" s="515" t="s">
        <v>556</v>
      </c>
      <c r="N10" s="866" t="s">
        <v>555</v>
      </c>
      <c r="O10" s="866" t="s">
        <v>554</v>
      </c>
    </row>
    <row r="11" spans="1:16" x14ac:dyDescent="0.2">
      <c r="A11" s="1450" t="s">
        <v>553</v>
      </c>
      <c r="B11" s="1451"/>
      <c r="C11" s="1452">
        <v>9</v>
      </c>
      <c r="D11" s="1564">
        <v>9</v>
      </c>
      <c r="E11" s="510">
        <v>9</v>
      </c>
      <c r="F11" s="1453">
        <v>9</v>
      </c>
      <c r="G11" s="1454">
        <f>M11</f>
        <v>9</v>
      </c>
      <c r="H11" s="1455"/>
      <c r="I11" s="1456"/>
      <c r="J11" s="1457" t="s">
        <v>508</v>
      </c>
      <c r="K11" s="1458" t="s">
        <v>508</v>
      </c>
      <c r="L11" s="369"/>
      <c r="M11" s="506">
        <v>9</v>
      </c>
      <c r="N11" s="1452"/>
      <c r="O11" s="1452"/>
    </row>
    <row r="12" spans="1:16" ht="13.5" thickBot="1" x14ac:dyDescent="0.25">
      <c r="A12" s="1459" t="s">
        <v>552</v>
      </c>
      <c r="B12" s="1460"/>
      <c r="C12" s="1461">
        <v>8.85</v>
      </c>
      <c r="D12" s="1565">
        <v>9</v>
      </c>
      <c r="E12" s="501">
        <v>9</v>
      </c>
      <c r="F12" s="1463">
        <v>8.85</v>
      </c>
      <c r="G12" s="1464">
        <f t="shared" ref="G12" si="0">M12</f>
        <v>8.85</v>
      </c>
      <c r="H12" s="1465"/>
      <c r="I12" s="1466"/>
      <c r="J12" s="1467"/>
      <c r="K12" s="1468" t="s">
        <v>508</v>
      </c>
      <c r="L12" s="369"/>
      <c r="M12" s="494">
        <v>8.85</v>
      </c>
      <c r="N12" s="1461"/>
      <c r="O12" s="1461"/>
    </row>
    <row r="13" spans="1:16" x14ac:dyDescent="0.2">
      <c r="A13" s="1469" t="s">
        <v>585</v>
      </c>
      <c r="B13" s="1470" t="s">
        <v>586</v>
      </c>
      <c r="C13" s="1471">
        <v>2790</v>
      </c>
      <c r="D13" s="1472" t="s">
        <v>508</v>
      </c>
      <c r="E13" s="1472" t="s">
        <v>508</v>
      </c>
      <c r="F13" s="1472">
        <v>2797</v>
      </c>
      <c r="G13" s="1473">
        <f>M13</f>
        <v>2798</v>
      </c>
      <c r="H13" s="1474"/>
      <c r="I13" s="1473"/>
      <c r="J13" s="1475" t="s">
        <v>508</v>
      </c>
      <c r="K13" s="1475" t="s">
        <v>508</v>
      </c>
      <c r="L13" s="369"/>
      <c r="M13" s="489">
        <v>2798</v>
      </c>
      <c r="N13" s="1471"/>
      <c r="O13" s="1471"/>
    </row>
    <row r="14" spans="1:16" x14ac:dyDescent="0.2">
      <c r="A14" s="1476" t="s">
        <v>587</v>
      </c>
      <c r="B14" s="1477" t="s">
        <v>588</v>
      </c>
      <c r="C14" s="1471">
        <v>2550</v>
      </c>
      <c r="D14" s="1478" t="s">
        <v>508</v>
      </c>
      <c r="E14" s="1478" t="s">
        <v>508</v>
      </c>
      <c r="F14" s="1472">
        <v>2574</v>
      </c>
      <c r="G14" s="1479">
        <f t="shared" ref="G14:G23" si="1">M14</f>
        <v>2593</v>
      </c>
      <c r="H14" s="1480"/>
      <c r="I14" s="1479"/>
      <c r="J14" s="1475" t="s">
        <v>508</v>
      </c>
      <c r="K14" s="1475" t="s">
        <v>508</v>
      </c>
      <c r="L14" s="369"/>
      <c r="M14" s="403">
        <v>2593</v>
      </c>
      <c r="N14" s="1471"/>
      <c r="O14" s="1471"/>
    </row>
    <row r="15" spans="1:16" x14ac:dyDescent="0.2">
      <c r="A15" s="1476" t="s">
        <v>547</v>
      </c>
      <c r="B15" s="1477" t="s">
        <v>546</v>
      </c>
      <c r="C15" s="1471">
        <v>0</v>
      </c>
      <c r="D15" s="1478" t="s">
        <v>508</v>
      </c>
      <c r="E15" s="1478" t="s">
        <v>508</v>
      </c>
      <c r="F15" s="1472">
        <v>0</v>
      </c>
      <c r="G15" s="1479">
        <f t="shared" si="1"/>
        <v>0</v>
      </c>
      <c r="H15" s="1480"/>
      <c r="I15" s="1479"/>
      <c r="J15" s="1475" t="s">
        <v>508</v>
      </c>
      <c r="K15" s="1475" t="s">
        <v>508</v>
      </c>
      <c r="L15" s="369"/>
      <c r="M15" s="403">
        <v>0</v>
      </c>
      <c r="N15" s="1471"/>
      <c r="O15" s="1471"/>
    </row>
    <row r="16" spans="1:16" x14ac:dyDescent="0.2">
      <c r="A16" s="1476" t="s">
        <v>545</v>
      </c>
      <c r="B16" s="1477" t="s">
        <v>508</v>
      </c>
      <c r="C16" s="1471">
        <v>539</v>
      </c>
      <c r="D16" s="1478" t="s">
        <v>508</v>
      </c>
      <c r="E16" s="1478" t="s">
        <v>508</v>
      </c>
      <c r="F16" s="1472">
        <v>2064</v>
      </c>
      <c r="G16" s="1479">
        <f t="shared" si="1"/>
        <v>2620</v>
      </c>
      <c r="H16" s="1480"/>
      <c r="I16" s="1479"/>
      <c r="J16" s="1475" t="s">
        <v>508</v>
      </c>
      <c r="K16" s="1475" t="s">
        <v>508</v>
      </c>
      <c r="L16" s="369"/>
      <c r="M16" s="403">
        <v>2620</v>
      </c>
      <c r="N16" s="1471"/>
      <c r="O16" s="1471"/>
    </row>
    <row r="17" spans="1:15" ht="13.5" thickBot="1" x14ac:dyDescent="0.25">
      <c r="A17" s="1481" t="s">
        <v>544</v>
      </c>
      <c r="B17" s="1482" t="s">
        <v>543</v>
      </c>
      <c r="C17" s="1483">
        <v>657</v>
      </c>
      <c r="D17" s="1485" t="s">
        <v>508</v>
      </c>
      <c r="E17" s="1485" t="s">
        <v>508</v>
      </c>
      <c r="F17" s="1472">
        <v>1131</v>
      </c>
      <c r="G17" s="1479">
        <f t="shared" si="1"/>
        <v>1905</v>
      </c>
      <c r="H17" s="1486"/>
      <c r="I17" s="1479"/>
      <c r="J17" s="1458" t="s">
        <v>508</v>
      </c>
      <c r="K17" s="1458" t="s">
        <v>508</v>
      </c>
      <c r="L17" s="369"/>
      <c r="M17" s="482">
        <v>1905</v>
      </c>
      <c r="N17" s="1483"/>
      <c r="O17" s="1483"/>
    </row>
    <row r="18" spans="1:15" ht="13.5" thickBot="1" x14ac:dyDescent="0.25">
      <c r="A18" s="1487" t="s">
        <v>542</v>
      </c>
      <c r="B18" s="1488"/>
      <c r="C18" s="1489">
        <f t="shared" ref="C18" si="2">C13-C14+C15+C16+C17</f>
        <v>1436</v>
      </c>
      <c r="D18" s="1490" t="s">
        <v>508</v>
      </c>
      <c r="E18" s="1490" t="s">
        <v>508</v>
      </c>
      <c r="F18" s="1490">
        <f>F13-F14+F15+F16+F17</f>
        <v>3418</v>
      </c>
      <c r="G18" s="1489">
        <f>G13-G14+G15+G16+G17</f>
        <v>4730</v>
      </c>
      <c r="H18" s="1491"/>
      <c r="I18" s="1489"/>
      <c r="J18" s="1492" t="s">
        <v>508</v>
      </c>
      <c r="K18" s="1492" t="s">
        <v>508</v>
      </c>
      <c r="L18" s="369"/>
      <c r="M18" s="1489">
        <f>M13-M14+M15+M16+M17</f>
        <v>4730</v>
      </c>
      <c r="N18" s="1489">
        <f t="shared" ref="N18:O18" si="3">N13-N14+N15+N16+N17</f>
        <v>0</v>
      </c>
      <c r="O18" s="1489">
        <f t="shared" si="3"/>
        <v>0</v>
      </c>
    </row>
    <row r="19" spans="1:15" x14ac:dyDescent="0.2">
      <c r="A19" s="1481" t="s">
        <v>541</v>
      </c>
      <c r="B19" s="1493">
        <v>401</v>
      </c>
      <c r="C19" s="1483">
        <v>240</v>
      </c>
      <c r="D19" s="1472" t="s">
        <v>508</v>
      </c>
      <c r="E19" s="1472" t="s">
        <v>508</v>
      </c>
      <c r="F19" s="1494">
        <v>222</v>
      </c>
      <c r="G19" s="1479">
        <f t="shared" si="1"/>
        <v>205</v>
      </c>
      <c r="H19" s="1474"/>
      <c r="I19" s="1479"/>
      <c r="J19" s="1458" t="s">
        <v>508</v>
      </c>
      <c r="K19" s="1458" t="s">
        <v>508</v>
      </c>
      <c r="L19" s="369"/>
      <c r="M19" s="413">
        <v>205</v>
      </c>
      <c r="N19" s="1483"/>
      <c r="O19" s="1483"/>
    </row>
    <row r="20" spans="1:15" x14ac:dyDescent="0.2">
      <c r="A20" s="1476" t="s">
        <v>540</v>
      </c>
      <c r="B20" s="1477" t="s">
        <v>539</v>
      </c>
      <c r="C20" s="1471">
        <v>181</v>
      </c>
      <c r="D20" s="1478" t="s">
        <v>508</v>
      </c>
      <c r="E20" s="1478" t="s">
        <v>508</v>
      </c>
      <c r="F20" s="1478">
        <v>208</v>
      </c>
      <c r="G20" s="1479">
        <f t="shared" si="1"/>
        <v>284</v>
      </c>
      <c r="H20" s="1480"/>
      <c r="I20" s="1479"/>
      <c r="J20" s="1475" t="s">
        <v>508</v>
      </c>
      <c r="K20" s="1475" t="s">
        <v>508</v>
      </c>
      <c r="L20" s="369"/>
      <c r="M20" s="403">
        <v>284</v>
      </c>
      <c r="N20" s="1471"/>
      <c r="O20" s="1471"/>
    </row>
    <row r="21" spans="1:15" x14ac:dyDescent="0.2">
      <c r="A21" s="1476" t="s">
        <v>538</v>
      </c>
      <c r="B21" s="1477" t="s">
        <v>508</v>
      </c>
      <c r="C21" s="1471">
        <v>200</v>
      </c>
      <c r="D21" s="1478" t="s">
        <v>508</v>
      </c>
      <c r="E21" s="1478" t="s">
        <v>508</v>
      </c>
      <c r="F21" s="1478">
        <v>200</v>
      </c>
      <c r="G21" s="1479">
        <f t="shared" si="1"/>
        <v>200</v>
      </c>
      <c r="H21" s="1480"/>
      <c r="I21" s="1479"/>
      <c r="J21" s="1475" t="s">
        <v>508</v>
      </c>
      <c r="K21" s="1475" t="s">
        <v>508</v>
      </c>
      <c r="L21" s="369"/>
      <c r="M21" s="403">
        <v>200</v>
      </c>
      <c r="N21" s="1471"/>
      <c r="O21" s="1471"/>
    </row>
    <row r="22" spans="1:15" x14ac:dyDescent="0.2">
      <c r="A22" s="1476" t="s">
        <v>537</v>
      </c>
      <c r="B22" s="1477" t="s">
        <v>508</v>
      </c>
      <c r="C22" s="1471">
        <v>664</v>
      </c>
      <c r="D22" s="1478" t="s">
        <v>508</v>
      </c>
      <c r="E22" s="1478" t="s">
        <v>508</v>
      </c>
      <c r="F22" s="1478">
        <v>2627</v>
      </c>
      <c r="G22" s="1479">
        <f t="shared" si="1"/>
        <v>3890</v>
      </c>
      <c r="H22" s="1480"/>
      <c r="I22" s="1479"/>
      <c r="J22" s="1475" t="s">
        <v>508</v>
      </c>
      <c r="K22" s="1475" t="s">
        <v>508</v>
      </c>
      <c r="L22" s="369"/>
      <c r="M22" s="403">
        <v>3890</v>
      </c>
      <c r="N22" s="1471"/>
      <c r="O22" s="1471"/>
    </row>
    <row r="23" spans="1:15" ht="13.5" thickBot="1" x14ac:dyDescent="0.25">
      <c r="A23" s="1459" t="s">
        <v>536</v>
      </c>
      <c r="B23" s="1495" t="s">
        <v>508</v>
      </c>
      <c r="C23" s="1496">
        <v>0</v>
      </c>
      <c r="D23" s="1485" t="s">
        <v>508</v>
      </c>
      <c r="E23" s="1485" t="s">
        <v>508</v>
      </c>
      <c r="F23" s="1485">
        <v>0</v>
      </c>
      <c r="G23" s="1497">
        <f t="shared" si="1"/>
        <v>0</v>
      </c>
      <c r="H23" s="1486"/>
      <c r="I23" s="1497"/>
      <c r="J23" s="1498" t="s">
        <v>508</v>
      </c>
      <c r="K23" s="1498" t="s">
        <v>508</v>
      </c>
      <c r="L23" s="369"/>
      <c r="M23" s="392">
        <v>0</v>
      </c>
      <c r="N23" s="1496"/>
      <c r="O23" s="1496"/>
    </row>
    <row r="24" spans="1:15" x14ac:dyDescent="0.2">
      <c r="A24" s="1469" t="s">
        <v>535</v>
      </c>
      <c r="B24" s="1519" t="s">
        <v>508</v>
      </c>
      <c r="C24" s="1500">
        <v>4683</v>
      </c>
      <c r="D24" s="1503">
        <v>4600</v>
      </c>
      <c r="E24" s="1502">
        <v>4707</v>
      </c>
      <c r="F24" s="1503">
        <v>1232</v>
      </c>
      <c r="G24" s="1504">
        <f>M24-F24</f>
        <v>1304</v>
      </c>
      <c r="H24" s="1566"/>
      <c r="I24" s="1511"/>
      <c r="J24" s="1506">
        <f t="shared" ref="J24:J47" si="4">SUM(F24:I24)</f>
        <v>2536</v>
      </c>
      <c r="K24" s="1505">
        <f t="shared" ref="K24:K47" si="5">(J24/E24)*100</f>
        <v>53.877204164011047</v>
      </c>
      <c r="L24" s="369"/>
      <c r="M24" s="489">
        <v>2536</v>
      </c>
      <c r="N24" s="1567"/>
      <c r="O24" s="1568"/>
    </row>
    <row r="25" spans="1:15" x14ac:dyDescent="0.2">
      <c r="A25" s="1476" t="s">
        <v>534</v>
      </c>
      <c r="B25" s="1477" t="s">
        <v>508</v>
      </c>
      <c r="C25" s="1507">
        <v>0</v>
      </c>
      <c r="D25" s="1510"/>
      <c r="E25" s="1509"/>
      <c r="F25" s="1510">
        <v>0</v>
      </c>
      <c r="G25" s="1511">
        <f t="shared" ref="G25:G42" si="6">M25-F25</f>
        <v>0</v>
      </c>
      <c r="H25" s="1569"/>
      <c r="I25" s="1511"/>
      <c r="J25" s="1475">
        <f t="shared" si="4"/>
        <v>0</v>
      </c>
      <c r="K25" s="1512" t="e">
        <f t="shared" si="5"/>
        <v>#DIV/0!</v>
      </c>
      <c r="L25" s="369"/>
      <c r="M25" s="403">
        <v>0</v>
      </c>
      <c r="N25" s="1471"/>
      <c r="O25" s="1528"/>
    </row>
    <row r="26" spans="1:15" ht="13.5" thickBot="1" x14ac:dyDescent="0.25">
      <c r="A26" s="1459" t="s">
        <v>533</v>
      </c>
      <c r="B26" s="1495">
        <v>672</v>
      </c>
      <c r="C26" s="1513">
        <v>1100</v>
      </c>
      <c r="D26" s="1570">
        <v>1100</v>
      </c>
      <c r="E26" s="1515">
        <v>1100</v>
      </c>
      <c r="F26" s="1516">
        <v>270</v>
      </c>
      <c r="G26" s="1517">
        <f t="shared" si="6"/>
        <v>270</v>
      </c>
      <c r="H26" s="1571"/>
      <c r="I26" s="1517"/>
      <c r="J26" s="1468">
        <f t="shared" si="4"/>
        <v>540</v>
      </c>
      <c r="K26" s="1518">
        <f t="shared" si="5"/>
        <v>49.090909090909093</v>
      </c>
      <c r="L26" s="369"/>
      <c r="M26" s="482">
        <v>540</v>
      </c>
      <c r="N26" s="1572"/>
      <c r="O26" s="1573"/>
    </row>
    <row r="27" spans="1:15" x14ac:dyDescent="0.2">
      <c r="A27" s="1469" t="s">
        <v>532</v>
      </c>
      <c r="B27" s="1519">
        <v>501</v>
      </c>
      <c r="C27" s="1520">
        <v>248</v>
      </c>
      <c r="D27" s="1523">
        <v>250</v>
      </c>
      <c r="E27" s="1522">
        <v>250</v>
      </c>
      <c r="F27" s="1523">
        <v>77</v>
      </c>
      <c r="G27" s="1524">
        <f t="shared" si="6"/>
        <v>41</v>
      </c>
      <c r="H27" s="1574"/>
      <c r="I27" s="1524"/>
      <c r="J27" s="1500">
        <f t="shared" si="4"/>
        <v>118</v>
      </c>
      <c r="K27" s="1505">
        <f t="shared" si="5"/>
        <v>47.199999999999996</v>
      </c>
      <c r="L27" s="369"/>
      <c r="M27" s="413">
        <v>118</v>
      </c>
      <c r="N27" s="1527"/>
      <c r="O27" s="1520"/>
    </row>
    <row r="28" spans="1:15" x14ac:dyDescent="0.2">
      <c r="A28" s="1476" t="s">
        <v>531</v>
      </c>
      <c r="B28" s="1477">
        <v>502</v>
      </c>
      <c r="C28" s="1528">
        <v>334</v>
      </c>
      <c r="D28" s="1531">
        <v>350</v>
      </c>
      <c r="E28" s="1530">
        <v>310</v>
      </c>
      <c r="F28" s="1531">
        <v>66</v>
      </c>
      <c r="G28" s="1524">
        <f t="shared" si="6"/>
        <v>73</v>
      </c>
      <c r="H28" s="1575"/>
      <c r="I28" s="1524"/>
      <c r="J28" s="1507">
        <f t="shared" si="4"/>
        <v>139</v>
      </c>
      <c r="K28" s="1512">
        <f t="shared" si="5"/>
        <v>44.838709677419352</v>
      </c>
      <c r="L28" s="369"/>
      <c r="M28" s="403">
        <v>139</v>
      </c>
      <c r="N28" s="1471"/>
      <c r="O28" s="1528"/>
    </row>
    <row r="29" spans="1:15" x14ac:dyDescent="0.2">
      <c r="A29" s="1476" t="s">
        <v>530</v>
      </c>
      <c r="B29" s="1477">
        <v>504</v>
      </c>
      <c r="C29" s="1528">
        <v>0</v>
      </c>
      <c r="D29" s="1531">
        <v>0</v>
      </c>
      <c r="E29" s="1530">
        <v>0</v>
      </c>
      <c r="F29" s="1531">
        <v>0</v>
      </c>
      <c r="G29" s="1524">
        <f t="shared" si="6"/>
        <v>0</v>
      </c>
      <c r="H29" s="1575"/>
      <c r="I29" s="1524"/>
      <c r="J29" s="1507">
        <f t="shared" si="4"/>
        <v>0</v>
      </c>
      <c r="K29" s="1512" t="e">
        <f t="shared" si="5"/>
        <v>#DIV/0!</v>
      </c>
      <c r="L29" s="369"/>
      <c r="M29" s="403">
        <v>0</v>
      </c>
      <c r="N29" s="1471"/>
      <c r="O29" s="1528"/>
    </row>
    <row r="30" spans="1:15" x14ac:dyDescent="0.2">
      <c r="A30" s="1476" t="s">
        <v>529</v>
      </c>
      <c r="B30" s="1477">
        <v>511</v>
      </c>
      <c r="C30" s="1528">
        <v>50</v>
      </c>
      <c r="D30" s="1531">
        <v>50</v>
      </c>
      <c r="E30" s="1530">
        <v>50</v>
      </c>
      <c r="F30" s="1531">
        <v>4</v>
      </c>
      <c r="G30" s="1524">
        <f t="shared" si="6"/>
        <v>21</v>
      </c>
      <c r="H30" s="1575"/>
      <c r="I30" s="1524"/>
      <c r="J30" s="1507">
        <f t="shared" si="4"/>
        <v>25</v>
      </c>
      <c r="K30" s="1512">
        <f t="shared" si="5"/>
        <v>50</v>
      </c>
      <c r="L30" s="369"/>
      <c r="M30" s="403">
        <v>25</v>
      </c>
      <c r="N30" s="1471"/>
      <c r="O30" s="1528"/>
    </row>
    <row r="31" spans="1:15" x14ac:dyDescent="0.2">
      <c r="A31" s="1476" t="s">
        <v>528</v>
      </c>
      <c r="B31" s="1477">
        <v>518</v>
      </c>
      <c r="C31" s="1528">
        <v>309</v>
      </c>
      <c r="D31" s="1531">
        <v>320</v>
      </c>
      <c r="E31" s="1530">
        <v>327</v>
      </c>
      <c r="F31" s="1531">
        <v>58</v>
      </c>
      <c r="G31" s="1524">
        <f t="shared" si="6"/>
        <v>114</v>
      </c>
      <c r="H31" s="1575"/>
      <c r="I31" s="1524"/>
      <c r="J31" s="1507">
        <f t="shared" si="4"/>
        <v>172</v>
      </c>
      <c r="K31" s="1512">
        <f t="shared" si="5"/>
        <v>52.599388379204889</v>
      </c>
      <c r="L31" s="369"/>
      <c r="M31" s="403">
        <v>172</v>
      </c>
      <c r="N31" s="1471"/>
      <c r="O31" s="1528"/>
    </row>
    <row r="32" spans="1:15" x14ac:dyDescent="0.2">
      <c r="A32" s="1476" t="s">
        <v>527</v>
      </c>
      <c r="B32" s="1477">
        <v>521</v>
      </c>
      <c r="C32" s="1528">
        <v>2887</v>
      </c>
      <c r="D32" s="1531">
        <v>2900</v>
      </c>
      <c r="E32" s="1530">
        <v>2930</v>
      </c>
      <c r="F32" s="1531">
        <v>714</v>
      </c>
      <c r="G32" s="1524">
        <f t="shared" si="6"/>
        <v>791</v>
      </c>
      <c r="H32" s="1575"/>
      <c r="I32" s="1524"/>
      <c r="J32" s="1507">
        <f t="shared" si="4"/>
        <v>1505</v>
      </c>
      <c r="K32" s="1512">
        <f t="shared" si="5"/>
        <v>51.365187713310576</v>
      </c>
      <c r="L32" s="369"/>
      <c r="M32" s="403">
        <v>1505</v>
      </c>
      <c r="N32" s="1471"/>
      <c r="O32" s="1528"/>
    </row>
    <row r="33" spans="1:15" x14ac:dyDescent="0.2">
      <c r="A33" s="1476" t="s">
        <v>526</v>
      </c>
      <c r="B33" s="1477" t="s">
        <v>525</v>
      </c>
      <c r="C33" s="1528">
        <v>1076</v>
      </c>
      <c r="D33" s="1531">
        <v>1050</v>
      </c>
      <c r="E33" s="1530">
        <v>1060</v>
      </c>
      <c r="F33" s="1531">
        <v>266</v>
      </c>
      <c r="G33" s="1524">
        <f t="shared" si="6"/>
        <v>296</v>
      </c>
      <c r="H33" s="1575"/>
      <c r="I33" s="1524"/>
      <c r="J33" s="1507">
        <f t="shared" si="4"/>
        <v>562</v>
      </c>
      <c r="K33" s="1512">
        <f t="shared" si="5"/>
        <v>53.018867924528301</v>
      </c>
      <c r="L33" s="369"/>
      <c r="M33" s="403">
        <v>562</v>
      </c>
      <c r="N33" s="1471"/>
      <c r="O33" s="1528"/>
    </row>
    <row r="34" spans="1:15" x14ac:dyDescent="0.2">
      <c r="A34" s="1476" t="s">
        <v>524</v>
      </c>
      <c r="B34" s="1477">
        <v>557</v>
      </c>
      <c r="C34" s="1528">
        <v>0</v>
      </c>
      <c r="D34" s="1531">
        <v>0</v>
      </c>
      <c r="E34" s="1530">
        <v>0</v>
      </c>
      <c r="F34" s="1531">
        <v>0</v>
      </c>
      <c r="G34" s="1524">
        <f t="shared" si="6"/>
        <v>0</v>
      </c>
      <c r="H34" s="1575"/>
      <c r="I34" s="1524"/>
      <c r="J34" s="1507">
        <f t="shared" si="4"/>
        <v>0</v>
      </c>
      <c r="K34" s="1512" t="e">
        <f t="shared" si="5"/>
        <v>#DIV/0!</v>
      </c>
      <c r="L34" s="369"/>
      <c r="M34" s="403">
        <v>0</v>
      </c>
      <c r="N34" s="1471"/>
      <c r="O34" s="1528"/>
    </row>
    <row r="35" spans="1:15" x14ac:dyDescent="0.2">
      <c r="A35" s="1476" t="s">
        <v>523</v>
      </c>
      <c r="B35" s="1477">
        <v>551</v>
      </c>
      <c r="C35" s="1528">
        <v>20</v>
      </c>
      <c r="D35" s="1531">
        <v>20</v>
      </c>
      <c r="E35" s="1530">
        <v>70</v>
      </c>
      <c r="F35" s="1531">
        <v>18</v>
      </c>
      <c r="G35" s="1524">
        <f t="shared" si="6"/>
        <v>17</v>
      </c>
      <c r="H35" s="1575"/>
      <c r="I35" s="1524"/>
      <c r="J35" s="1507">
        <f t="shared" si="4"/>
        <v>35</v>
      </c>
      <c r="K35" s="1512">
        <f t="shared" si="5"/>
        <v>50</v>
      </c>
      <c r="L35" s="369"/>
      <c r="M35" s="403">
        <v>35</v>
      </c>
      <c r="N35" s="1471"/>
      <c r="O35" s="1528"/>
    </row>
    <row r="36" spans="1:15" ht="13.5" thickBot="1" x14ac:dyDescent="0.25">
      <c r="A36" s="1532" t="s">
        <v>522</v>
      </c>
      <c r="B36" s="1533" t="s">
        <v>521</v>
      </c>
      <c r="C36" s="1534">
        <v>160</v>
      </c>
      <c r="D36" s="1576">
        <v>130</v>
      </c>
      <c r="E36" s="1536">
        <v>180</v>
      </c>
      <c r="F36" s="1537">
        <v>43</v>
      </c>
      <c r="G36" s="1538">
        <f t="shared" si="6"/>
        <v>40</v>
      </c>
      <c r="H36" s="1577"/>
      <c r="I36" s="1524"/>
      <c r="J36" s="1513">
        <f t="shared" si="4"/>
        <v>83</v>
      </c>
      <c r="K36" s="1518">
        <f t="shared" si="5"/>
        <v>46.111111111111114</v>
      </c>
      <c r="L36" s="369"/>
      <c r="M36" s="392">
        <v>83</v>
      </c>
      <c r="N36" s="1496"/>
      <c r="O36" s="1534"/>
    </row>
    <row r="37" spans="1:15" ht="13.5" thickBot="1" x14ac:dyDescent="0.25">
      <c r="A37" s="1539" t="s">
        <v>520</v>
      </c>
      <c r="B37" s="870"/>
      <c r="C37" s="1489">
        <f t="shared" ref="C37" si="7">SUM(C27:C36)</f>
        <v>5084</v>
      </c>
      <c r="D37" s="1541">
        <f t="shared" ref="D37:I37" si="8">SUM(D27:D36)</f>
        <v>5070</v>
      </c>
      <c r="E37" s="1541">
        <f t="shared" si="8"/>
        <v>5177</v>
      </c>
      <c r="F37" s="1541">
        <f t="shared" si="8"/>
        <v>1246</v>
      </c>
      <c r="G37" s="1541">
        <f t="shared" si="8"/>
        <v>1393</v>
      </c>
      <c r="H37" s="1578">
        <f t="shared" si="8"/>
        <v>0</v>
      </c>
      <c r="I37" s="1542">
        <f t="shared" si="8"/>
        <v>0</v>
      </c>
      <c r="J37" s="1489">
        <f t="shared" si="4"/>
        <v>2639</v>
      </c>
      <c r="K37" s="1543">
        <f t="shared" si="5"/>
        <v>50.975468418002698</v>
      </c>
      <c r="L37" s="369"/>
      <c r="M37" s="1544">
        <f>SUM(M27:M36)</f>
        <v>2639</v>
      </c>
      <c r="N37" s="1489">
        <f t="shared" ref="N37:O37" si="9">SUM(N27:N36)</f>
        <v>0</v>
      </c>
      <c r="O37" s="1489">
        <f t="shared" si="9"/>
        <v>0</v>
      </c>
    </row>
    <row r="38" spans="1:15" x14ac:dyDescent="0.2">
      <c r="A38" s="1545" t="s">
        <v>519</v>
      </c>
      <c r="B38" s="1519">
        <v>601</v>
      </c>
      <c r="C38" s="1520">
        <v>0</v>
      </c>
      <c r="D38" s="1523"/>
      <c r="E38" s="1522">
        <v>0</v>
      </c>
      <c r="F38" s="1547">
        <v>0</v>
      </c>
      <c r="G38" s="1524">
        <f t="shared" si="6"/>
        <v>0</v>
      </c>
      <c r="H38" s="1574"/>
      <c r="I38" s="1524"/>
      <c r="J38" s="1500">
        <f t="shared" si="4"/>
        <v>0</v>
      </c>
      <c r="K38" s="1505" t="e">
        <f t="shared" si="5"/>
        <v>#DIV/0!</v>
      </c>
      <c r="L38" s="369"/>
      <c r="M38" s="413">
        <v>0</v>
      </c>
      <c r="N38" s="1527"/>
      <c r="O38" s="1520"/>
    </row>
    <row r="39" spans="1:15" x14ac:dyDescent="0.2">
      <c r="A39" s="1548" t="s">
        <v>518</v>
      </c>
      <c r="B39" s="1477">
        <v>602</v>
      </c>
      <c r="C39" s="1528">
        <v>309</v>
      </c>
      <c r="D39" s="1531">
        <v>320</v>
      </c>
      <c r="E39" s="1530">
        <v>320</v>
      </c>
      <c r="F39" s="1531">
        <v>85</v>
      </c>
      <c r="G39" s="1524">
        <f t="shared" si="6"/>
        <v>84</v>
      </c>
      <c r="H39" s="1575"/>
      <c r="I39" s="1524"/>
      <c r="J39" s="1507">
        <f t="shared" si="4"/>
        <v>169</v>
      </c>
      <c r="K39" s="1512">
        <f t="shared" si="5"/>
        <v>52.812499999999993</v>
      </c>
      <c r="L39" s="369"/>
      <c r="M39" s="403">
        <v>169</v>
      </c>
      <c r="N39" s="1471"/>
      <c r="O39" s="1528"/>
    </row>
    <row r="40" spans="1:15" x14ac:dyDescent="0.2">
      <c r="A40" s="1548" t="s">
        <v>517</v>
      </c>
      <c r="B40" s="1477">
        <v>604</v>
      </c>
      <c r="C40" s="1528">
        <v>0</v>
      </c>
      <c r="D40" s="1531"/>
      <c r="E40" s="1530">
        <v>0</v>
      </c>
      <c r="F40" s="1531">
        <v>0</v>
      </c>
      <c r="G40" s="1524">
        <f t="shared" si="6"/>
        <v>0</v>
      </c>
      <c r="H40" s="1575"/>
      <c r="I40" s="1524"/>
      <c r="J40" s="1507">
        <f t="shared" si="4"/>
        <v>0</v>
      </c>
      <c r="K40" s="1512" t="e">
        <f t="shared" si="5"/>
        <v>#DIV/0!</v>
      </c>
      <c r="L40" s="369"/>
      <c r="M40" s="403">
        <v>0</v>
      </c>
      <c r="N40" s="1471"/>
      <c r="O40" s="1528"/>
    </row>
    <row r="41" spans="1:15" x14ac:dyDescent="0.2">
      <c r="A41" s="1548" t="s">
        <v>516</v>
      </c>
      <c r="B41" s="1477" t="s">
        <v>515</v>
      </c>
      <c r="C41" s="1528">
        <v>4683</v>
      </c>
      <c r="D41" s="1531">
        <v>4600</v>
      </c>
      <c r="E41" s="1530">
        <v>4707</v>
      </c>
      <c r="F41" s="1531">
        <v>1232</v>
      </c>
      <c r="G41" s="1524">
        <f t="shared" si="6"/>
        <v>1304</v>
      </c>
      <c r="H41" s="1575"/>
      <c r="I41" s="1524"/>
      <c r="J41" s="1507">
        <f t="shared" si="4"/>
        <v>2536</v>
      </c>
      <c r="K41" s="1512">
        <f t="shared" si="5"/>
        <v>53.877204164011047</v>
      </c>
      <c r="L41" s="369"/>
      <c r="M41" s="403">
        <v>2536</v>
      </c>
      <c r="N41" s="1471"/>
      <c r="O41" s="1528"/>
    </row>
    <row r="42" spans="1:15" ht="13.5" thickBot="1" x14ac:dyDescent="0.25">
      <c r="A42" s="1550" t="s">
        <v>514</v>
      </c>
      <c r="B42" s="1533" t="s">
        <v>513</v>
      </c>
      <c r="C42" s="1534">
        <v>153</v>
      </c>
      <c r="D42" s="1576">
        <v>150</v>
      </c>
      <c r="E42" s="1536">
        <v>150</v>
      </c>
      <c r="F42" s="1537">
        <v>29</v>
      </c>
      <c r="G42" s="1538">
        <f t="shared" si="6"/>
        <v>56</v>
      </c>
      <c r="H42" s="1577"/>
      <c r="I42" s="1524"/>
      <c r="J42" s="1513">
        <f t="shared" si="4"/>
        <v>85</v>
      </c>
      <c r="K42" s="1552">
        <f t="shared" si="5"/>
        <v>56.666666666666664</v>
      </c>
      <c r="L42" s="369"/>
      <c r="M42" s="392">
        <v>85</v>
      </c>
      <c r="N42" s="1496"/>
      <c r="O42" s="1534"/>
    </row>
    <row r="43" spans="1:15" ht="13.5" thickBot="1" x14ac:dyDescent="0.25">
      <c r="A43" s="1539" t="s">
        <v>512</v>
      </c>
      <c r="B43" s="870" t="s">
        <v>508</v>
      </c>
      <c r="C43" s="1489">
        <f>SUM(C38:C42)</f>
        <v>5145</v>
      </c>
      <c r="D43" s="1541">
        <f t="shared" ref="D43:I43" si="10">SUM(D38:D42)</f>
        <v>5070</v>
      </c>
      <c r="E43" s="1541">
        <f t="shared" si="10"/>
        <v>5177</v>
      </c>
      <c r="F43" s="1541">
        <f t="shared" si="10"/>
        <v>1346</v>
      </c>
      <c r="G43" s="1489">
        <f t="shared" si="10"/>
        <v>1444</v>
      </c>
      <c r="H43" s="1489">
        <f t="shared" si="10"/>
        <v>0</v>
      </c>
      <c r="I43" s="1554">
        <f t="shared" si="10"/>
        <v>0</v>
      </c>
      <c r="J43" s="1489">
        <f t="shared" si="4"/>
        <v>2790</v>
      </c>
      <c r="K43" s="1543">
        <f t="shared" si="5"/>
        <v>53.892215568862277</v>
      </c>
      <c r="L43" s="369"/>
      <c r="M43" s="1544">
        <f>SUM(M38:M42)</f>
        <v>2790</v>
      </c>
      <c r="N43" s="1492">
        <f>SUM(N38:N42)</f>
        <v>0</v>
      </c>
      <c r="O43" s="1489">
        <f>SUM(O38:O42)</f>
        <v>0</v>
      </c>
    </row>
    <row r="44" spans="1:15" ht="5.25" customHeight="1" thickBot="1" x14ac:dyDescent="0.25">
      <c r="A44" s="1550"/>
      <c r="B44" s="1555"/>
      <c r="C44" s="1492"/>
      <c r="D44" s="1516"/>
      <c r="E44" s="1516"/>
      <c r="F44" s="1556"/>
      <c r="G44" s="1557"/>
      <c r="H44" s="1558"/>
      <c r="I44" s="1557"/>
      <c r="J44" s="1559"/>
      <c r="K44" s="1505"/>
      <c r="L44" s="369"/>
      <c r="M44" s="380"/>
      <c r="N44" s="1492"/>
      <c r="O44" s="1492"/>
    </row>
    <row r="45" spans="1:15" ht="13.5" thickBot="1" x14ac:dyDescent="0.25">
      <c r="A45" s="1560" t="s">
        <v>511</v>
      </c>
      <c r="B45" s="870" t="s">
        <v>508</v>
      </c>
      <c r="C45" s="1489">
        <f>C43-C41</f>
        <v>462</v>
      </c>
      <c r="D45" s="1490">
        <f t="shared" ref="D45:I45" si="11">D43-D41</f>
        <v>470</v>
      </c>
      <c r="E45" s="1490">
        <f t="shared" si="11"/>
        <v>470</v>
      </c>
      <c r="F45" s="1489">
        <f t="shared" si="11"/>
        <v>114</v>
      </c>
      <c r="G45" s="1491">
        <f t="shared" si="11"/>
        <v>140</v>
      </c>
      <c r="H45" s="1489">
        <f t="shared" si="11"/>
        <v>0</v>
      </c>
      <c r="I45" s="1492">
        <f t="shared" si="11"/>
        <v>0</v>
      </c>
      <c r="J45" s="1559">
        <f t="shared" si="4"/>
        <v>254</v>
      </c>
      <c r="K45" s="1505">
        <f t="shared" si="5"/>
        <v>54.042553191489361</v>
      </c>
      <c r="L45" s="369"/>
      <c r="M45" s="1544">
        <f>M43-M41</f>
        <v>254</v>
      </c>
      <c r="N45" s="1492">
        <f>N43-N41</f>
        <v>0</v>
      </c>
      <c r="O45" s="1489">
        <f>O43-O41</f>
        <v>0</v>
      </c>
    </row>
    <row r="46" spans="1:15" ht="13.5" thickBot="1" x14ac:dyDescent="0.25">
      <c r="A46" s="1539" t="s">
        <v>510</v>
      </c>
      <c r="B46" s="870" t="s">
        <v>508</v>
      </c>
      <c r="C46" s="1489">
        <f>C43-C37</f>
        <v>61</v>
      </c>
      <c r="D46" s="1490">
        <f t="shared" ref="D46:I46" si="12">D43-D37</f>
        <v>0</v>
      </c>
      <c r="E46" s="1490">
        <f t="shared" si="12"/>
        <v>0</v>
      </c>
      <c r="F46" s="1489">
        <f t="shared" si="12"/>
        <v>100</v>
      </c>
      <c r="G46" s="1491">
        <f t="shared" si="12"/>
        <v>51</v>
      </c>
      <c r="H46" s="1489">
        <f t="shared" si="12"/>
        <v>0</v>
      </c>
      <c r="I46" s="1492">
        <f t="shared" si="12"/>
        <v>0</v>
      </c>
      <c r="J46" s="1559">
        <f t="shared" si="4"/>
        <v>151</v>
      </c>
      <c r="K46" s="1505" t="e">
        <f t="shared" si="5"/>
        <v>#DIV/0!</v>
      </c>
      <c r="L46" s="369"/>
      <c r="M46" s="1544">
        <f>M43-M37</f>
        <v>151</v>
      </c>
      <c r="N46" s="1492">
        <f>N43-N37</f>
        <v>0</v>
      </c>
      <c r="O46" s="1489">
        <f>O43-O37</f>
        <v>0</v>
      </c>
    </row>
    <row r="47" spans="1:15" ht="13.5" thickBot="1" x14ac:dyDescent="0.25">
      <c r="A47" s="1561" t="s">
        <v>509</v>
      </c>
      <c r="B47" s="1562" t="s">
        <v>508</v>
      </c>
      <c r="C47" s="1489">
        <f>C46-C41</f>
        <v>-4622</v>
      </c>
      <c r="D47" s="1490">
        <f t="shared" ref="D47:I47" si="13">D46-D41</f>
        <v>-4600</v>
      </c>
      <c r="E47" s="1490">
        <f t="shared" si="13"/>
        <v>-4707</v>
      </c>
      <c r="F47" s="1489">
        <f t="shared" si="13"/>
        <v>-1132</v>
      </c>
      <c r="G47" s="1491">
        <f t="shared" si="13"/>
        <v>-1253</v>
      </c>
      <c r="H47" s="1489">
        <f t="shared" si="13"/>
        <v>0</v>
      </c>
      <c r="I47" s="1492">
        <f t="shared" si="13"/>
        <v>0</v>
      </c>
      <c r="J47" s="1559">
        <f t="shared" si="4"/>
        <v>-2385</v>
      </c>
      <c r="K47" s="1543">
        <f t="shared" si="5"/>
        <v>50.669216061185473</v>
      </c>
      <c r="L47" s="369"/>
      <c r="M47" s="1544">
        <f>M46-M41</f>
        <v>-2385</v>
      </c>
      <c r="N47" s="1492">
        <f>N46-N41</f>
        <v>0</v>
      </c>
      <c r="O47" s="1489">
        <f>O46-O41</f>
        <v>0</v>
      </c>
    </row>
    <row r="50" spans="1:10" ht="14.25" x14ac:dyDescent="0.2">
      <c r="A50" s="365" t="s">
        <v>507</v>
      </c>
    </row>
    <row r="51" spans="1:10" ht="14.25" x14ac:dyDescent="0.2">
      <c r="A51" s="364" t="s">
        <v>506</v>
      </c>
    </row>
    <row r="52" spans="1:10" ht="14.25" x14ac:dyDescent="0.2">
      <c r="A52" s="363" t="s">
        <v>505</v>
      </c>
    </row>
    <row r="53" spans="1:10" s="360" customFormat="1" ht="14.25" x14ac:dyDescent="0.2">
      <c r="A53" s="363" t="s">
        <v>504</v>
      </c>
      <c r="B53" s="362"/>
      <c r="E53" s="361"/>
      <c r="F53" s="361"/>
      <c r="G53" s="361"/>
      <c r="H53" s="361"/>
      <c r="I53" s="361"/>
      <c r="J53" s="361"/>
    </row>
    <row r="56" spans="1:10" x14ac:dyDescent="0.2">
      <c r="A56" s="359" t="s">
        <v>625</v>
      </c>
    </row>
    <row r="58" spans="1:10" x14ac:dyDescent="0.2">
      <c r="A58" s="359" t="s">
        <v>626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D35" sqref="D35"/>
    </sheetView>
  </sheetViews>
  <sheetFormatPr defaultColWidth="8.7109375" defaultRowHeight="12.75" x14ac:dyDescent="0.2"/>
  <cols>
    <col min="1" max="1" width="37.7109375" style="713" customWidth="1"/>
    <col min="2" max="2" width="7.28515625" style="707" customWidth="1"/>
    <col min="3" max="4" width="11.5703125" style="552" customWidth="1"/>
    <col min="5" max="5" width="11.5703125" style="708" customWidth="1"/>
    <col min="6" max="6" width="11.42578125" style="708" customWidth="1"/>
    <col min="7" max="7" width="9.85546875" style="708" customWidth="1"/>
    <col min="8" max="8" width="9.140625" style="708" customWidth="1"/>
    <col min="9" max="9" width="9.28515625" style="708" customWidth="1"/>
    <col min="10" max="10" width="9.140625" style="708" customWidth="1"/>
    <col min="11" max="11" width="13.85546875" style="552" customWidth="1"/>
    <col min="12" max="12" width="8.7109375" style="552" customWidth="1"/>
    <col min="13" max="13" width="11.85546875" style="552" customWidth="1"/>
    <col min="14" max="14" width="12.5703125" style="552" customWidth="1"/>
    <col min="15" max="15" width="11.85546875" style="552" customWidth="1"/>
    <col min="16" max="16" width="12" style="552" customWidth="1"/>
    <col min="17" max="16384" width="8.7109375" style="552"/>
  </cols>
  <sheetData>
    <row r="1" spans="1:16" ht="24" customHeight="1" x14ac:dyDescent="0.2">
      <c r="A1" s="549"/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1"/>
    </row>
    <row r="2" spans="1:16" x14ac:dyDescent="0.2">
      <c r="A2" s="359"/>
      <c r="B2" s="359"/>
      <c r="C2" s="359"/>
      <c r="D2" s="359"/>
      <c r="E2" s="553"/>
      <c r="F2" s="553"/>
      <c r="G2" s="553"/>
      <c r="H2" s="553"/>
      <c r="I2" s="553"/>
      <c r="J2" s="553"/>
      <c r="K2" s="359"/>
      <c r="L2" s="359"/>
      <c r="M2" s="359"/>
      <c r="N2" s="359"/>
      <c r="O2" s="554"/>
    </row>
    <row r="3" spans="1:16" ht="18.75" x14ac:dyDescent="0.2">
      <c r="A3" s="544" t="s">
        <v>576</v>
      </c>
      <c r="B3" s="359"/>
      <c r="C3" s="359"/>
      <c r="D3" s="359"/>
      <c r="E3" s="553"/>
      <c r="F3" s="555"/>
      <c r="G3" s="555"/>
      <c r="H3" s="553"/>
      <c r="I3" s="553"/>
      <c r="J3" s="553"/>
      <c r="K3" s="359"/>
      <c r="L3" s="359"/>
      <c r="M3" s="359"/>
      <c r="N3" s="359"/>
      <c r="O3" s="359"/>
    </row>
    <row r="4" spans="1:16" ht="21.75" customHeight="1" x14ac:dyDescent="0.2">
      <c r="A4" s="543"/>
      <c r="B4" s="359"/>
      <c r="C4" s="359"/>
      <c r="D4" s="359"/>
      <c r="E4" s="553"/>
      <c r="F4" s="555"/>
      <c r="G4" s="555"/>
      <c r="H4" s="553"/>
      <c r="I4" s="553"/>
      <c r="J4" s="553"/>
      <c r="K4" s="359"/>
      <c r="L4" s="359"/>
      <c r="M4" s="359"/>
      <c r="N4" s="359"/>
      <c r="O4" s="359"/>
    </row>
    <row r="5" spans="1:16" x14ac:dyDescent="0.2">
      <c r="A5" s="536"/>
      <c r="B5" s="359"/>
      <c r="C5" s="359"/>
      <c r="D5" s="359"/>
      <c r="E5" s="553"/>
      <c r="F5" s="555"/>
      <c r="G5" s="555"/>
      <c r="H5" s="553"/>
      <c r="I5" s="553"/>
      <c r="J5" s="553"/>
      <c r="K5" s="359"/>
      <c r="L5" s="359"/>
      <c r="M5" s="359"/>
      <c r="N5" s="359"/>
      <c r="O5" s="359"/>
    </row>
    <row r="6" spans="1:16" ht="6" customHeight="1" thickBot="1" x14ac:dyDescent="0.25">
      <c r="A6" s="359"/>
      <c r="B6" s="556"/>
      <c r="C6" s="556"/>
      <c r="D6" s="359"/>
      <c r="E6" s="553"/>
      <c r="F6" s="555"/>
      <c r="G6" s="555"/>
      <c r="H6" s="553"/>
      <c r="I6" s="553"/>
      <c r="J6" s="553"/>
      <c r="K6" s="359"/>
      <c r="L6" s="359"/>
      <c r="M6" s="359"/>
      <c r="N6" s="359"/>
      <c r="O6" s="359"/>
    </row>
    <row r="7" spans="1:16" ht="24.75" customHeight="1" thickBot="1" x14ac:dyDescent="0.25">
      <c r="A7" s="540" t="s">
        <v>575</v>
      </c>
      <c r="B7" s="557"/>
      <c r="C7" s="1579" t="s">
        <v>627</v>
      </c>
      <c r="D7" s="1580"/>
      <c r="E7" s="1580"/>
      <c r="F7" s="1580"/>
      <c r="G7" s="1581"/>
      <c r="H7" s="1581"/>
      <c r="I7" s="1581"/>
      <c r="J7" s="1581"/>
      <c r="K7" s="1581"/>
      <c r="L7" s="1581"/>
      <c r="M7" s="1581"/>
      <c r="N7" s="1581"/>
      <c r="O7" s="1582"/>
    </row>
    <row r="8" spans="1:16" ht="23.25" customHeight="1" thickBot="1" x14ac:dyDescent="0.25">
      <c r="A8" s="536" t="s">
        <v>573</v>
      </c>
      <c r="B8" s="359"/>
      <c r="C8" s="359"/>
      <c r="D8" s="359"/>
      <c r="E8" s="553"/>
      <c r="F8" s="555"/>
      <c r="G8" s="555"/>
      <c r="H8" s="553"/>
      <c r="I8" s="553"/>
      <c r="J8" s="553"/>
      <c r="K8" s="359"/>
      <c r="L8" s="359"/>
      <c r="M8" s="359"/>
      <c r="N8" s="359"/>
      <c r="O8" s="359"/>
    </row>
    <row r="9" spans="1:16" ht="15.75" thickBot="1" x14ac:dyDescent="0.3">
      <c r="A9" s="1583" t="s">
        <v>572</v>
      </c>
      <c r="B9" s="1584" t="s">
        <v>571</v>
      </c>
      <c r="C9" s="1585" t="s">
        <v>0</v>
      </c>
      <c r="D9" s="1586" t="s">
        <v>570</v>
      </c>
      <c r="E9" s="1587" t="s">
        <v>569</v>
      </c>
      <c r="F9" s="1588" t="s">
        <v>568</v>
      </c>
      <c r="G9" s="1589"/>
      <c r="H9" s="1589"/>
      <c r="I9" s="1590"/>
      <c r="J9" s="1586" t="s">
        <v>579</v>
      </c>
      <c r="K9" s="1591" t="s">
        <v>566</v>
      </c>
      <c r="L9" s="1592"/>
      <c r="M9" s="1593" t="s">
        <v>564</v>
      </c>
      <c r="N9" s="1586" t="s">
        <v>565</v>
      </c>
      <c r="O9" s="1586" t="s">
        <v>564</v>
      </c>
    </row>
    <row r="10" spans="1:16" ht="15.75" thickBot="1" x14ac:dyDescent="0.3">
      <c r="A10" s="725"/>
      <c r="B10" s="726"/>
      <c r="C10" s="1594" t="s">
        <v>579</v>
      </c>
      <c r="D10" s="1595">
        <v>2019</v>
      </c>
      <c r="E10" s="1596">
        <v>2019</v>
      </c>
      <c r="F10" s="1597" t="s">
        <v>562</v>
      </c>
      <c r="G10" s="1598" t="s">
        <v>561</v>
      </c>
      <c r="H10" s="1598" t="s">
        <v>560</v>
      </c>
      <c r="I10" s="1597" t="s">
        <v>559</v>
      </c>
      <c r="J10" s="1595" t="s">
        <v>558</v>
      </c>
      <c r="K10" s="1594" t="s">
        <v>557</v>
      </c>
      <c r="L10" s="1592"/>
      <c r="M10" s="1599" t="s">
        <v>580</v>
      </c>
      <c r="N10" s="1595" t="s">
        <v>581</v>
      </c>
      <c r="O10" s="1595" t="s">
        <v>582</v>
      </c>
    </row>
    <row r="11" spans="1:16" ht="15" x14ac:dyDescent="0.25">
      <c r="A11" s="1600" t="s">
        <v>583</v>
      </c>
      <c r="B11" s="1601"/>
      <c r="C11" s="1602">
        <v>40</v>
      </c>
      <c r="D11" s="874">
        <v>40</v>
      </c>
      <c r="E11" s="1603">
        <v>40</v>
      </c>
      <c r="F11" s="1602">
        <v>40</v>
      </c>
      <c r="G11" s="1604">
        <f>M11</f>
        <v>40</v>
      </c>
      <c r="H11" s="1605"/>
      <c r="I11" s="879"/>
      <c r="J11" s="880" t="s">
        <v>508</v>
      </c>
      <c r="K11" s="881" t="s">
        <v>508</v>
      </c>
      <c r="L11" s="882"/>
      <c r="M11" s="883">
        <v>40</v>
      </c>
      <c r="N11" s="873"/>
      <c r="O11" s="873"/>
    </row>
    <row r="12" spans="1:16" ht="15.75" thickBot="1" x14ac:dyDescent="0.3">
      <c r="A12" s="1606" t="s">
        <v>584</v>
      </c>
      <c r="B12" s="1607"/>
      <c r="C12" s="886">
        <v>37.6</v>
      </c>
      <c r="D12" s="886">
        <v>37</v>
      </c>
      <c r="E12" s="1608">
        <v>37</v>
      </c>
      <c r="F12" s="886">
        <v>39</v>
      </c>
      <c r="G12" s="1609">
        <f t="shared" ref="G12:G23" si="0">M12</f>
        <v>37</v>
      </c>
      <c r="H12" s="890"/>
      <c r="I12" s="891"/>
      <c r="J12" s="892"/>
      <c r="K12" s="893" t="s">
        <v>508</v>
      </c>
      <c r="L12" s="882"/>
      <c r="M12" s="894">
        <v>37</v>
      </c>
      <c r="N12" s="885"/>
      <c r="O12" s="885"/>
    </row>
    <row r="13" spans="1:16" ht="15" x14ac:dyDescent="0.25">
      <c r="A13" s="1610" t="s">
        <v>585</v>
      </c>
      <c r="B13" s="798" t="s">
        <v>586</v>
      </c>
      <c r="C13" s="904">
        <v>10790</v>
      </c>
      <c r="D13" s="896" t="s">
        <v>508</v>
      </c>
      <c r="E13" s="896" t="s">
        <v>508</v>
      </c>
      <c r="F13" s="896">
        <v>10828</v>
      </c>
      <c r="G13" s="1611">
        <f t="shared" si="0"/>
        <v>11009</v>
      </c>
      <c r="H13" s="972"/>
      <c r="I13" s="899"/>
      <c r="J13" s="804" t="s">
        <v>508</v>
      </c>
      <c r="K13" s="1612" t="s">
        <v>508</v>
      </c>
      <c r="L13" s="882"/>
      <c r="M13" s="936">
        <v>11009</v>
      </c>
      <c r="N13" s="805"/>
      <c r="O13" s="805"/>
    </row>
    <row r="14" spans="1:16" ht="15" x14ac:dyDescent="0.25">
      <c r="A14" s="1613" t="s">
        <v>587</v>
      </c>
      <c r="B14" s="798" t="s">
        <v>588</v>
      </c>
      <c r="C14" s="904">
        <v>10051</v>
      </c>
      <c r="D14" s="904" t="s">
        <v>508</v>
      </c>
      <c r="E14" s="904" t="s">
        <v>508</v>
      </c>
      <c r="F14" s="904">
        <v>10106</v>
      </c>
      <c r="G14" s="1614">
        <f t="shared" si="0"/>
        <v>10181</v>
      </c>
      <c r="H14" s="961"/>
      <c r="I14" s="899"/>
      <c r="J14" s="804" t="s">
        <v>508</v>
      </c>
      <c r="K14" s="1612" t="s">
        <v>508</v>
      </c>
      <c r="L14" s="882"/>
      <c r="M14" s="943">
        <v>10181</v>
      </c>
      <c r="N14" s="805"/>
      <c r="O14" s="805"/>
    </row>
    <row r="15" spans="1:16" ht="15" x14ac:dyDescent="0.25">
      <c r="A15" s="1613" t="s">
        <v>547</v>
      </c>
      <c r="B15" s="798" t="s">
        <v>546</v>
      </c>
      <c r="C15" s="904">
        <v>260</v>
      </c>
      <c r="D15" s="904" t="s">
        <v>508</v>
      </c>
      <c r="E15" s="904" t="s">
        <v>508</v>
      </c>
      <c r="F15" s="904">
        <v>373</v>
      </c>
      <c r="G15" s="1614">
        <f t="shared" si="0"/>
        <v>280</v>
      </c>
      <c r="H15" s="961"/>
      <c r="I15" s="899"/>
      <c r="J15" s="804" t="s">
        <v>508</v>
      </c>
      <c r="K15" s="1612" t="s">
        <v>508</v>
      </c>
      <c r="L15" s="882"/>
      <c r="M15" s="943">
        <v>280</v>
      </c>
      <c r="N15" s="805"/>
      <c r="O15" s="805"/>
    </row>
    <row r="16" spans="1:16" ht="15" x14ac:dyDescent="0.25">
      <c r="A16" s="1613" t="s">
        <v>545</v>
      </c>
      <c r="B16" s="798" t="s">
        <v>508</v>
      </c>
      <c r="C16" s="904">
        <v>1055</v>
      </c>
      <c r="D16" s="904" t="s">
        <v>508</v>
      </c>
      <c r="E16" s="904" t="s">
        <v>508</v>
      </c>
      <c r="F16" s="904">
        <v>8580</v>
      </c>
      <c r="G16" s="1614">
        <f t="shared" si="0"/>
        <v>12108</v>
      </c>
      <c r="H16" s="961"/>
      <c r="I16" s="899"/>
      <c r="J16" s="804" t="s">
        <v>508</v>
      </c>
      <c r="K16" s="1612" t="s">
        <v>508</v>
      </c>
      <c r="L16" s="882"/>
      <c r="M16" s="943">
        <v>12108</v>
      </c>
      <c r="N16" s="805"/>
      <c r="O16" s="805"/>
    </row>
    <row r="17" spans="1:15" ht="15.75" thickBot="1" x14ac:dyDescent="0.3">
      <c r="A17" s="1600" t="s">
        <v>544</v>
      </c>
      <c r="B17" s="908" t="s">
        <v>543</v>
      </c>
      <c r="C17" s="1615">
        <v>3509</v>
      </c>
      <c r="D17" s="910" t="s">
        <v>508</v>
      </c>
      <c r="E17" s="910" t="s">
        <v>508</v>
      </c>
      <c r="F17" s="1615">
        <v>5951</v>
      </c>
      <c r="G17" s="1614">
        <f t="shared" si="0"/>
        <v>8878</v>
      </c>
      <c r="H17" s="1616"/>
      <c r="I17" s="899"/>
      <c r="J17" s="1617" t="s">
        <v>508</v>
      </c>
      <c r="K17" s="1618" t="s">
        <v>508</v>
      </c>
      <c r="L17" s="882"/>
      <c r="M17" s="952">
        <v>8878</v>
      </c>
      <c r="N17" s="978"/>
      <c r="O17" s="978"/>
    </row>
    <row r="18" spans="1:15" ht="15.75" thickBot="1" x14ac:dyDescent="0.3">
      <c r="A18" s="834" t="s">
        <v>542</v>
      </c>
      <c r="B18" s="835"/>
      <c r="C18" s="836">
        <v>5563</v>
      </c>
      <c r="D18" s="836" t="s">
        <v>508</v>
      </c>
      <c r="E18" s="836" t="s">
        <v>508</v>
      </c>
      <c r="F18" s="836">
        <f>F13-F14+F15+F16+F17</f>
        <v>15626</v>
      </c>
      <c r="G18" s="841">
        <f>G13-G14+G15+G16+G17</f>
        <v>22094</v>
      </c>
      <c r="H18" s="840"/>
      <c r="I18" s="836"/>
      <c r="J18" s="838" t="s">
        <v>508</v>
      </c>
      <c r="K18" s="1619" t="s">
        <v>508</v>
      </c>
      <c r="L18" s="882"/>
      <c r="M18" s="1620">
        <f>M13-M14+M15+M16+M17</f>
        <v>22094</v>
      </c>
      <c r="N18" s="841">
        <f t="shared" ref="N18:O18" si="1">N13-N14+N15+N16+N17</f>
        <v>0</v>
      </c>
      <c r="O18" s="841">
        <f t="shared" si="1"/>
        <v>0</v>
      </c>
    </row>
    <row r="19" spans="1:15" ht="15" x14ac:dyDescent="0.25">
      <c r="A19" s="1600" t="s">
        <v>541</v>
      </c>
      <c r="B19" s="908">
        <v>401</v>
      </c>
      <c r="C19" s="1615">
        <v>819</v>
      </c>
      <c r="D19" s="896" t="s">
        <v>508</v>
      </c>
      <c r="E19" s="896" t="s">
        <v>508</v>
      </c>
      <c r="F19" s="1615">
        <v>803</v>
      </c>
      <c r="G19" s="1614">
        <f t="shared" si="0"/>
        <v>818</v>
      </c>
      <c r="H19" s="972"/>
      <c r="I19" s="899"/>
      <c r="J19" s="1617" t="s">
        <v>508</v>
      </c>
      <c r="K19" s="1618" t="s">
        <v>508</v>
      </c>
      <c r="L19" s="882"/>
      <c r="M19" s="957">
        <v>818</v>
      </c>
      <c r="N19" s="978"/>
      <c r="O19" s="978"/>
    </row>
    <row r="20" spans="1:15" ht="15" x14ac:dyDescent="0.25">
      <c r="A20" s="1613" t="s">
        <v>540</v>
      </c>
      <c r="B20" s="798" t="s">
        <v>539</v>
      </c>
      <c r="C20" s="904">
        <v>1041</v>
      </c>
      <c r="D20" s="904" t="s">
        <v>508</v>
      </c>
      <c r="E20" s="904" t="s">
        <v>508</v>
      </c>
      <c r="F20" s="904">
        <v>928</v>
      </c>
      <c r="G20" s="1614">
        <f t="shared" si="0"/>
        <v>1158</v>
      </c>
      <c r="H20" s="961"/>
      <c r="I20" s="899"/>
      <c r="J20" s="804" t="s">
        <v>508</v>
      </c>
      <c r="K20" s="1612" t="s">
        <v>508</v>
      </c>
      <c r="L20" s="882"/>
      <c r="M20" s="943">
        <v>1158</v>
      </c>
      <c r="N20" s="805"/>
      <c r="O20" s="805"/>
    </row>
    <row r="21" spans="1:15" ht="15" x14ac:dyDescent="0.25">
      <c r="A21" s="1613" t="s">
        <v>538</v>
      </c>
      <c r="B21" s="798" t="s">
        <v>508</v>
      </c>
      <c r="C21" s="904">
        <v>0</v>
      </c>
      <c r="D21" s="904" t="s">
        <v>508</v>
      </c>
      <c r="E21" s="904" t="s">
        <v>508</v>
      </c>
      <c r="F21" s="904">
        <v>927</v>
      </c>
      <c r="G21" s="1614">
        <f t="shared" si="0"/>
        <v>927</v>
      </c>
      <c r="H21" s="961"/>
      <c r="I21" s="899"/>
      <c r="J21" s="804" t="s">
        <v>508</v>
      </c>
      <c r="K21" s="1612" t="s">
        <v>508</v>
      </c>
      <c r="L21" s="882"/>
      <c r="M21" s="943">
        <v>927</v>
      </c>
      <c r="N21" s="805"/>
      <c r="O21" s="805"/>
    </row>
    <row r="22" spans="1:15" ht="15" x14ac:dyDescent="0.25">
      <c r="A22" s="1613" t="s">
        <v>537</v>
      </c>
      <c r="B22" s="798" t="s">
        <v>508</v>
      </c>
      <c r="C22" s="904">
        <v>2638</v>
      </c>
      <c r="D22" s="904" t="s">
        <v>508</v>
      </c>
      <c r="E22" s="904" t="s">
        <v>508</v>
      </c>
      <c r="F22" s="904">
        <v>12829</v>
      </c>
      <c r="G22" s="1614">
        <f t="shared" si="0"/>
        <v>19099</v>
      </c>
      <c r="H22" s="961"/>
      <c r="I22" s="899"/>
      <c r="J22" s="804" t="s">
        <v>508</v>
      </c>
      <c r="K22" s="1612" t="s">
        <v>508</v>
      </c>
      <c r="L22" s="882"/>
      <c r="M22" s="943">
        <v>19099</v>
      </c>
      <c r="N22" s="805"/>
      <c r="O22" s="805"/>
    </row>
    <row r="23" spans="1:15" ht="15.75" thickBot="1" x14ac:dyDescent="0.3">
      <c r="A23" s="1606" t="s">
        <v>536</v>
      </c>
      <c r="B23" s="807" t="s">
        <v>508</v>
      </c>
      <c r="C23" s="904">
        <v>0</v>
      </c>
      <c r="D23" s="910" t="s">
        <v>508</v>
      </c>
      <c r="E23" s="910" t="s">
        <v>508</v>
      </c>
      <c r="F23" s="910">
        <v>0</v>
      </c>
      <c r="G23" s="1621">
        <f t="shared" si="0"/>
        <v>0</v>
      </c>
      <c r="H23" s="1616"/>
      <c r="I23" s="912"/>
      <c r="J23" s="1622" t="s">
        <v>508</v>
      </c>
      <c r="K23" s="1623" t="s">
        <v>508</v>
      </c>
      <c r="L23" s="882"/>
      <c r="M23" s="969"/>
      <c r="N23" s="832"/>
      <c r="O23" s="832"/>
    </row>
    <row r="24" spans="1:15" ht="15" x14ac:dyDescent="0.25">
      <c r="A24" s="1624" t="s">
        <v>535</v>
      </c>
      <c r="B24" s="786" t="s">
        <v>508</v>
      </c>
      <c r="C24" s="852">
        <v>22004</v>
      </c>
      <c r="D24" s="790">
        <v>23251</v>
      </c>
      <c r="E24" s="789">
        <v>23251</v>
      </c>
      <c r="F24" s="932">
        <v>5625</v>
      </c>
      <c r="G24" s="932">
        <f>M24-F24</f>
        <v>5908</v>
      </c>
      <c r="H24" s="790"/>
      <c r="I24" s="790"/>
      <c r="J24" s="794">
        <f t="shared" ref="J24:J47" si="2">SUM(F24:I24)</f>
        <v>11533</v>
      </c>
      <c r="K24" s="1625">
        <f t="shared" ref="K24:K47" si="3">(J24/E24)*100</f>
        <v>49.602167648703279</v>
      </c>
      <c r="L24" s="882"/>
      <c r="M24" s="936">
        <v>11533</v>
      </c>
      <c r="N24" s="796"/>
      <c r="O24" s="797"/>
    </row>
    <row r="25" spans="1:15" ht="15" x14ac:dyDescent="0.25">
      <c r="A25" s="1626" t="s">
        <v>534</v>
      </c>
      <c r="B25" s="798" t="s">
        <v>508</v>
      </c>
      <c r="C25" s="962">
        <v>120</v>
      </c>
      <c r="D25" s="802">
        <v>0</v>
      </c>
      <c r="E25" s="801">
        <v>138</v>
      </c>
      <c r="F25" s="941">
        <v>0</v>
      </c>
      <c r="G25" s="931">
        <f t="shared" ref="G25:G42" si="4">M25-F25</f>
        <v>0</v>
      </c>
      <c r="H25" s="1627"/>
      <c r="I25" s="802"/>
      <c r="J25" s="804">
        <f t="shared" si="2"/>
        <v>0</v>
      </c>
      <c r="K25" s="1628">
        <f t="shared" si="3"/>
        <v>0</v>
      </c>
      <c r="L25" s="882"/>
      <c r="M25" s="943"/>
      <c r="N25" s="805"/>
      <c r="O25" s="806"/>
    </row>
    <row r="26" spans="1:15" ht="15.75" thickBot="1" x14ac:dyDescent="0.3">
      <c r="A26" s="1629" t="s">
        <v>533</v>
      </c>
      <c r="B26" s="807">
        <v>672</v>
      </c>
      <c r="C26" s="1630">
        <v>3280</v>
      </c>
      <c r="D26" s="1144">
        <v>3400</v>
      </c>
      <c r="E26" s="810">
        <v>3262</v>
      </c>
      <c r="F26" s="977">
        <v>641</v>
      </c>
      <c r="G26" s="977">
        <f t="shared" si="4"/>
        <v>741</v>
      </c>
      <c r="H26" s="811"/>
      <c r="I26" s="1144"/>
      <c r="J26" s="815">
        <f t="shared" si="2"/>
        <v>1382</v>
      </c>
      <c r="K26" s="1631">
        <f t="shared" si="3"/>
        <v>42.366646229307179</v>
      </c>
      <c r="L26" s="882"/>
      <c r="M26" s="952">
        <v>1382</v>
      </c>
      <c r="N26" s="816"/>
      <c r="O26" s="817"/>
    </row>
    <row r="27" spans="1:15" ht="15" x14ac:dyDescent="0.25">
      <c r="A27" s="1624" t="s">
        <v>532</v>
      </c>
      <c r="B27" s="786">
        <v>501</v>
      </c>
      <c r="C27" s="904">
        <v>2473</v>
      </c>
      <c r="D27" s="820">
        <v>2500</v>
      </c>
      <c r="E27" s="819">
        <v>2500</v>
      </c>
      <c r="F27" s="918">
        <v>589</v>
      </c>
      <c r="G27" s="918">
        <f t="shared" si="4"/>
        <v>738</v>
      </c>
      <c r="H27" s="844"/>
      <c r="I27" s="844"/>
      <c r="J27" s="794">
        <f t="shared" si="2"/>
        <v>1327</v>
      </c>
      <c r="K27" s="1625">
        <f t="shared" si="3"/>
        <v>53.080000000000005</v>
      </c>
      <c r="L27" s="882"/>
      <c r="M27" s="957">
        <v>1327</v>
      </c>
      <c r="N27" s="822"/>
      <c r="O27" s="823"/>
    </row>
    <row r="28" spans="1:15" ht="15" x14ac:dyDescent="0.25">
      <c r="A28" s="1613" t="s">
        <v>531</v>
      </c>
      <c r="B28" s="798">
        <v>502</v>
      </c>
      <c r="C28" s="904">
        <v>980</v>
      </c>
      <c r="D28" s="826">
        <v>1050</v>
      </c>
      <c r="E28" s="825">
        <v>1050</v>
      </c>
      <c r="F28" s="903">
        <v>375</v>
      </c>
      <c r="G28" s="918">
        <f t="shared" si="4"/>
        <v>188</v>
      </c>
      <c r="H28" s="820"/>
      <c r="I28" s="826"/>
      <c r="J28" s="804">
        <f t="shared" si="2"/>
        <v>563</v>
      </c>
      <c r="K28" s="1628">
        <f t="shared" si="3"/>
        <v>53.61904761904762</v>
      </c>
      <c r="L28" s="882"/>
      <c r="M28" s="943">
        <v>563</v>
      </c>
      <c r="N28" s="805"/>
      <c r="O28" s="806"/>
    </row>
    <row r="29" spans="1:15" ht="15" x14ac:dyDescent="0.25">
      <c r="A29" s="1613" t="s">
        <v>530</v>
      </c>
      <c r="B29" s="798">
        <v>504</v>
      </c>
      <c r="C29" s="904">
        <v>0</v>
      </c>
      <c r="D29" s="826">
        <v>0</v>
      </c>
      <c r="E29" s="825">
        <v>0</v>
      </c>
      <c r="F29" s="903">
        <v>0</v>
      </c>
      <c r="G29" s="918">
        <f t="shared" si="4"/>
        <v>0</v>
      </c>
      <c r="H29" s="820"/>
      <c r="I29" s="826"/>
      <c r="J29" s="900">
        <f t="shared" si="2"/>
        <v>0</v>
      </c>
      <c r="K29" s="1628" t="e">
        <f t="shared" si="3"/>
        <v>#DIV/0!</v>
      </c>
      <c r="L29" s="882"/>
      <c r="M29" s="943"/>
      <c r="N29" s="805"/>
      <c r="O29" s="806"/>
    </row>
    <row r="30" spans="1:15" ht="15" x14ac:dyDescent="0.25">
      <c r="A30" s="1613" t="s">
        <v>529</v>
      </c>
      <c r="B30" s="798">
        <v>511</v>
      </c>
      <c r="C30" s="904">
        <v>494</v>
      </c>
      <c r="D30" s="826">
        <v>500</v>
      </c>
      <c r="E30" s="825">
        <v>500</v>
      </c>
      <c r="F30" s="903">
        <v>73</v>
      </c>
      <c r="G30" s="918">
        <f t="shared" si="4"/>
        <v>16</v>
      </c>
      <c r="H30" s="820"/>
      <c r="I30" s="826"/>
      <c r="J30" s="804">
        <f t="shared" si="2"/>
        <v>89</v>
      </c>
      <c r="K30" s="1628">
        <f t="shared" si="3"/>
        <v>17.8</v>
      </c>
      <c r="L30" s="882"/>
      <c r="M30" s="943">
        <v>89</v>
      </c>
      <c r="N30" s="805"/>
      <c r="O30" s="806"/>
    </row>
    <row r="31" spans="1:15" ht="15" x14ac:dyDescent="0.25">
      <c r="A31" s="1613" t="s">
        <v>528</v>
      </c>
      <c r="B31" s="798">
        <v>518</v>
      </c>
      <c r="C31" s="904">
        <v>687</v>
      </c>
      <c r="D31" s="826">
        <v>750</v>
      </c>
      <c r="E31" s="825">
        <v>740</v>
      </c>
      <c r="F31" s="903">
        <v>136</v>
      </c>
      <c r="G31" s="918">
        <f t="shared" si="4"/>
        <v>152</v>
      </c>
      <c r="H31" s="820"/>
      <c r="I31" s="826"/>
      <c r="J31" s="804">
        <f t="shared" si="2"/>
        <v>288</v>
      </c>
      <c r="K31" s="1628">
        <f t="shared" si="3"/>
        <v>38.918918918918919</v>
      </c>
      <c r="L31" s="882"/>
      <c r="M31" s="943">
        <v>288</v>
      </c>
      <c r="N31" s="805"/>
      <c r="O31" s="806"/>
    </row>
    <row r="32" spans="1:15" ht="15" x14ac:dyDescent="0.25">
      <c r="A32" s="1613" t="s">
        <v>527</v>
      </c>
      <c r="B32" s="798">
        <v>521</v>
      </c>
      <c r="C32" s="904">
        <v>13763</v>
      </c>
      <c r="D32" s="826">
        <v>14565</v>
      </c>
      <c r="E32" s="825">
        <v>14565</v>
      </c>
      <c r="F32" s="903">
        <v>3752</v>
      </c>
      <c r="G32" s="918">
        <f t="shared" si="4"/>
        <v>3870</v>
      </c>
      <c r="H32" s="820"/>
      <c r="I32" s="826"/>
      <c r="J32" s="804">
        <f t="shared" si="2"/>
        <v>7622</v>
      </c>
      <c r="K32" s="1628">
        <f t="shared" si="3"/>
        <v>52.330930312392724</v>
      </c>
      <c r="L32" s="882"/>
      <c r="M32" s="943">
        <v>7622</v>
      </c>
      <c r="N32" s="805"/>
      <c r="O32" s="806"/>
    </row>
    <row r="33" spans="1:15" ht="15" x14ac:dyDescent="0.25">
      <c r="A33" s="1613" t="s">
        <v>526</v>
      </c>
      <c r="B33" s="798" t="s">
        <v>525</v>
      </c>
      <c r="C33" s="904">
        <v>5009</v>
      </c>
      <c r="D33" s="826">
        <v>4958</v>
      </c>
      <c r="E33" s="825">
        <v>4958</v>
      </c>
      <c r="F33" s="903">
        <v>1356</v>
      </c>
      <c r="G33" s="918">
        <f t="shared" si="4"/>
        <v>1403</v>
      </c>
      <c r="H33" s="820"/>
      <c r="I33" s="826"/>
      <c r="J33" s="804">
        <f t="shared" si="2"/>
        <v>2759</v>
      </c>
      <c r="K33" s="1628">
        <f t="shared" si="3"/>
        <v>55.647438483259378</v>
      </c>
      <c r="L33" s="882"/>
      <c r="M33" s="943">
        <v>2759</v>
      </c>
      <c r="N33" s="805"/>
      <c r="O33" s="806"/>
    </row>
    <row r="34" spans="1:15" ht="15" x14ac:dyDescent="0.25">
      <c r="A34" s="1613" t="s">
        <v>524</v>
      </c>
      <c r="B34" s="798">
        <v>557</v>
      </c>
      <c r="C34" s="904">
        <v>0</v>
      </c>
      <c r="D34" s="826">
        <v>0</v>
      </c>
      <c r="E34" s="825">
        <v>0</v>
      </c>
      <c r="F34" s="903">
        <v>0</v>
      </c>
      <c r="G34" s="918">
        <f t="shared" si="4"/>
        <v>0</v>
      </c>
      <c r="H34" s="820"/>
      <c r="I34" s="826"/>
      <c r="J34" s="804">
        <f t="shared" si="2"/>
        <v>0</v>
      </c>
      <c r="K34" s="1628" t="e">
        <f t="shared" si="3"/>
        <v>#DIV/0!</v>
      </c>
      <c r="L34" s="882"/>
      <c r="M34" s="943"/>
      <c r="N34" s="805"/>
      <c r="O34" s="806"/>
    </row>
    <row r="35" spans="1:15" ht="15" x14ac:dyDescent="0.25">
      <c r="A35" s="1613" t="s">
        <v>523</v>
      </c>
      <c r="B35" s="798">
        <v>551</v>
      </c>
      <c r="C35" s="904">
        <v>78</v>
      </c>
      <c r="D35" s="826">
        <v>83</v>
      </c>
      <c r="E35" s="825">
        <v>104</v>
      </c>
      <c r="F35" s="903">
        <v>16</v>
      </c>
      <c r="G35" s="918">
        <f t="shared" si="4"/>
        <v>33</v>
      </c>
      <c r="H35" s="820"/>
      <c r="I35" s="826"/>
      <c r="J35" s="804">
        <f t="shared" si="2"/>
        <v>49</v>
      </c>
      <c r="K35" s="1628">
        <f t="shared" si="3"/>
        <v>47.115384615384613</v>
      </c>
      <c r="L35" s="882"/>
      <c r="M35" s="943">
        <v>49</v>
      </c>
      <c r="N35" s="805"/>
      <c r="O35" s="806"/>
    </row>
    <row r="36" spans="1:15" ht="15.75" thickBot="1" x14ac:dyDescent="0.3">
      <c r="A36" s="1600" t="s">
        <v>522</v>
      </c>
      <c r="B36" s="827" t="s">
        <v>521</v>
      </c>
      <c r="C36" s="1615">
        <v>651</v>
      </c>
      <c r="D36" s="1148">
        <v>495</v>
      </c>
      <c r="E36" s="829">
        <v>484</v>
      </c>
      <c r="F36" s="1632">
        <v>61</v>
      </c>
      <c r="G36" s="918">
        <f t="shared" si="4"/>
        <v>168</v>
      </c>
      <c r="H36" s="1633"/>
      <c r="I36" s="826"/>
      <c r="J36" s="1622">
        <f t="shared" si="2"/>
        <v>229</v>
      </c>
      <c r="K36" s="1634">
        <f t="shared" si="3"/>
        <v>47.314049586776861</v>
      </c>
      <c r="L36" s="882"/>
      <c r="M36" s="969">
        <v>229</v>
      </c>
      <c r="N36" s="832"/>
      <c r="O36" s="833"/>
    </row>
    <row r="37" spans="1:15" ht="15.75" thickBot="1" x14ac:dyDescent="0.3">
      <c r="A37" s="834" t="s">
        <v>520</v>
      </c>
      <c r="B37" s="835"/>
      <c r="C37" s="836">
        <f t="shared" ref="C37:G37" si="5">SUM(C27:C36)</f>
        <v>24135</v>
      </c>
      <c r="D37" s="845">
        <f t="shared" si="5"/>
        <v>24901</v>
      </c>
      <c r="E37" s="845">
        <f t="shared" si="5"/>
        <v>24901</v>
      </c>
      <c r="F37" s="841">
        <f t="shared" si="5"/>
        <v>6358</v>
      </c>
      <c r="G37" s="841">
        <f t="shared" si="5"/>
        <v>6568</v>
      </c>
      <c r="H37" s="836"/>
      <c r="I37" s="836"/>
      <c r="J37" s="838">
        <f t="shared" si="2"/>
        <v>12926</v>
      </c>
      <c r="K37" s="1635">
        <f t="shared" si="3"/>
        <v>51.909561864985342</v>
      </c>
      <c r="L37" s="882"/>
      <c r="M37" s="838">
        <f>SUM(M27:M36)</f>
        <v>12926</v>
      </c>
      <c r="N37" s="841">
        <f t="shared" ref="N37:O37" si="6">SUM(N27:N36)</f>
        <v>0</v>
      </c>
      <c r="O37" s="841">
        <f t="shared" si="6"/>
        <v>0</v>
      </c>
    </row>
    <row r="38" spans="1:15" ht="15" x14ac:dyDescent="0.25">
      <c r="A38" s="1624" t="s">
        <v>519</v>
      </c>
      <c r="B38" s="786">
        <v>601</v>
      </c>
      <c r="C38" s="896">
        <v>0</v>
      </c>
      <c r="D38" s="820">
        <v>0</v>
      </c>
      <c r="E38" s="819">
        <v>0</v>
      </c>
      <c r="F38" s="895">
        <v>0</v>
      </c>
      <c r="G38" s="918">
        <f t="shared" si="4"/>
        <v>0</v>
      </c>
      <c r="H38" s="844"/>
      <c r="I38" s="826"/>
      <c r="J38" s="1636">
        <f t="shared" si="2"/>
        <v>0</v>
      </c>
      <c r="K38" s="1637" t="e">
        <f t="shared" si="3"/>
        <v>#DIV/0!</v>
      </c>
      <c r="L38" s="882"/>
      <c r="M38" s="957"/>
      <c r="N38" s="822"/>
      <c r="O38" s="823"/>
    </row>
    <row r="39" spans="1:15" ht="15" x14ac:dyDescent="0.25">
      <c r="A39" s="1613" t="s">
        <v>518</v>
      </c>
      <c r="B39" s="798">
        <v>602</v>
      </c>
      <c r="C39" s="904">
        <v>1971</v>
      </c>
      <c r="D39" s="826">
        <v>1650</v>
      </c>
      <c r="E39" s="825">
        <v>1650</v>
      </c>
      <c r="F39" s="903">
        <v>616</v>
      </c>
      <c r="G39" s="918">
        <f t="shared" si="4"/>
        <v>598</v>
      </c>
      <c r="H39" s="820"/>
      <c r="I39" s="826"/>
      <c r="J39" s="804">
        <f t="shared" si="2"/>
        <v>1214</v>
      </c>
      <c r="K39" s="1628">
        <f t="shared" si="3"/>
        <v>73.575757575757578</v>
      </c>
      <c r="L39" s="882"/>
      <c r="M39" s="943">
        <v>1214</v>
      </c>
      <c r="N39" s="805"/>
      <c r="O39" s="806"/>
    </row>
    <row r="40" spans="1:15" ht="15" x14ac:dyDescent="0.25">
      <c r="A40" s="1613" t="s">
        <v>517</v>
      </c>
      <c r="B40" s="798">
        <v>604</v>
      </c>
      <c r="C40" s="904">
        <v>0</v>
      </c>
      <c r="D40" s="826">
        <v>0</v>
      </c>
      <c r="E40" s="825">
        <v>0</v>
      </c>
      <c r="F40" s="903">
        <v>0</v>
      </c>
      <c r="G40" s="918">
        <f t="shared" si="4"/>
        <v>0</v>
      </c>
      <c r="H40" s="820"/>
      <c r="I40" s="826"/>
      <c r="J40" s="804">
        <f t="shared" si="2"/>
        <v>0</v>
      </c>
      <c r="K40" s="1628" t="e">
        <f t="shared" si="3"/>
        <v>#DIV/0!</v>
      </c>
      <c r="L40" s="882"/>
      <c r="M40" s="943"/>
      <c r="N40" s="805"/>
      <c r="O40" s="806"/>
    </row>
    <row r="41" spans="1:15" ht="15" x14ac:dyDescent="0.25">
      <c r="A41" s="1613" t="s">
        <v>516</v>
      </c>
      <c r="B41" s="798" t="s">
        <v>515</v>
      </c>
      <c r="C41" s="904">
        <v>22004</v>
      </c>
      <c r="D41" s="826">
        <v>23251</v>
      </c>
      <c r="E41" s="825">
        <v>23251</v>
      </c>
      <c r="F41" s="903">
        <v>5625</v>
      </c>
      <c r="G41" s="918">
        <f t="shared" si="4"/>
        <v>5908</v>
      </c>
      <c r="H41" s="820"/>
      <c r="I41" s="826"/>
      <c r="J41" s="804">
        <f t="shared" si="2"/>
        <v>11533</v>
      </c>
      <c r="K41" s="1628">
        <f t="shared" si="3"/>
        <v>49.602167648703279</v>
      </c>
      <c r="L41" s="882"/>
      <c r="M41" s="943">
        <v>11533</v>
      </c>
      <c r="N41" s="805"/>
      <c r="O41" s="806"/>
    </row>
    <row r="42" spans="1:15" ht="15.75" thickBot="1" x14ac:dyDescent="0.3">
      <c r="A42" s="1600" t="s">
        <v>514</v>
      </c>
      <c r="B42" s="827" t="s">
        <v>513</v>
      </c>
      <c r="C42" s="1615">
        <v>296</v>
      </c>
      <c r="D42" s="1148">
        <v>0</v>
      </c>
      <c r="E42" s="829">
        <v>0</v>
      </c>
      <c r="F42" s="1632">
        <v>117</v>
      </c>
      <c r="G42" s="918">
        <f t="shared" si="4"/>
        <v>62</v>
      </c>
      <c r="H42" s="1633"/>
      <c r="I42" s="1638"/>
      <c r="J42" s="815">
        <f t="shared" si="2"/>
        <v>179</v>
      </c>
      <c r="K42" s="1631" t="e">
        <f t="shared" si="3"/>
        <v>#DIV/0!</v>
      </c>
      <c r="L42" s="882"/>
      <c r="M42" s="969">
        <v>179</v>
      </c>
      <c r="N42" s="832"/>
      <c r="O42" s="833"/>
    </row>
    <row r="43" spans="1:15" ht="15.75" thickBot="1" x14ac:dyDescent="0.3">
      <c r="A43" s="834" t="s">
        <v>512</v>
      </c>
      <c r="B43" s="835" t="s">
        <v>508</v>
      </c>
      <c r="C43" s="836">
        <f t="shared" ref="C43:I43" si="7">SUM(C38:C42)</f>
        <v>24271</v>
      </c>
      <c r="D43" s="845">
        <f t="shared" si="7"/>
        <v>24901</v>
      </c>
      <c r="E43" s="845">
        <f t="shared" si="7"/>
        <v>24901</v>
      </c>
      <c r="F43" s="841">
        <f t="shared" si="7"/>
        <v>6358</v>
      </c>
      <c r="G43" s="840">
        <f t="shared" si="7"/>
        <v>6568</v>
      </c>
      <c r="H43" s="841">
        <f t="shared" si="7"/>
        <v>0</v>
      </c>
      <c r="I43" s="1639">
        <f t="shared" si="7"/>
        <v>0</v>
      </c>
      <c r="J43" s="1640">
        <f t="shared" si="2"/>
        <v>12926</v>
      </c>
      <c r="K43" s="1637">
        <f t="shared" si="3"/>
        <v>51.909561864985342</v>
      </c>
      <c r="L43" s="882"/>
      <c r="M43" s="838">
        <f>SUM(M38:M42)</f>
        <v>12926</v>
      </c>
      <c r="N43" s="839">
        <f>SUM(N38:N42)</f>
        <v>0</v>
      </c>
      <c r="O43" s="841">
        <f>SUM(O38:O42)</f>
        <v>0</v>
      </c>
    </row>
    <row r="44" spans="1:15" ht="5.25" customHeight="1" thickBot="1" x14ac:dyDescent="0.3">
      <c r="A44" s="1600"/>
      <c r="B44" s="849"/>
      <c r="C44" s="1615"/>
      <c r="D44" s="811"/>
      <c r="E44" s="811"/>
      <c r="F44" s="983"/>
      <c r="G44" s="979"/>
      <c r="H44" s="980">
        <f>N44-G44</f>
        <v>0</v>
      </c>
      <c r="I44" s="979"/>
      <c r="J44" s="1641">
        <f t="shared" si="2"/>
        <v>0</v>
      </c>
      <c r="K44" s="1625" t="e">
        <f t="shared" si="3"/>
        <v>#DIV/0!</v>
      </c>
      <c r="L44" s="882"/>
      <c r="M44" s="1642"/>
      <c r="N44" s="839"/>
      <c r="O44" s="839"/>
    </row>
    <row r="45" spans="1:15" ht="15.75" thickBot="1" x14ac:dyDescent="0.3">
      <c r="A45" s="853" t="s">
        <v>511</v>
      </c>
      <c r="B45" s="835" t="s">
        <v>508</v>
      </c>
      <c r="C45" s="841">
        <f t="shared" ref="C45:I45" si="8">C43-C41</f>
        <v>2267</v>
      </c>
      <c r="D45" s="836">
        <f t="shared" si="8"/>
        <v>1650</v>
      </c>
      <c r="E45" s="836">
        <f t="shared" si="8"/>
        <v>1650</v>
      </c>
      <c r="F45" s="841">
        <f t="shared" si="8"/>
        <v>733</v>
      </c>
      <c r="G45" s="840">
        <f t="shared" si="8"/>
        <v>660</v>
      </c>
      <c r="H45" s="841">
        <f t="shared" si="8"/>
        <v>0</v>
      </c>
      <c r="I45" s="839">
        <f t="shared" si="8"/>
        <v>0</v>
      </c>
      <c r="J45" s="1641">
        <f t="shared" si="2"/>
        <v>1393</v>
      </c>
      <c r="K45" s="1625">
        <f t="shared" si="3"/>
        <v>84.424242424242422</v>
      </c>
      <c r="L45" s="882"/>
      <c r="M45" s="838">
        <f>M43-M41</f>
        <v>1393</v>
      </c>
      <c r="N45" s="839">
        <f>N43-N41</f>
        <v>0</v>
      </c>
      <c r="O45" s="841">
        <f>O43-O41</f>
        <v>0</v>
      </c>
    </row>
    <row r="46" spans="1:15" ht="15.75" thickBot="1" x14ac:dyDescent="0.3">
      <c r="A46" s="834" t="s">
        <v>510</v>
      </c>
      <c r="B46" s="835" t="s">
        <v>508</v>
      </c>
      <c r="C46" s="841">
        <f t="shared" ref="C46:I46" si="9">C43-C37</f>
        <v>136</v>
      </c>
      <c r="D46" s="836">
        <f t="shared" si="9"/>
        <v>0</v>
      </c>
      <c r="E46" s="836">
        <f t="shared" si="9"/>
        <v>0</v>
      </c>
      <c r="F46" s="841">
        <f t="shared" si="9"/>
        <v>0</v>
      </c>
      <c r="G46" s="840">
        <f t="shared" si="9"/>
        <v>0</v>
      </c>
      <c r="H46" s="841">
        <f t="shared" si="9"/>
        <v>0</v>
      </c>
      <c r="I46" s="839">
        <f t="shared" si="9"/>
        <v>0</v>
      </c>
      <c r="J46" s="1641">
        <f t="shared" si="2"/>
        <v>0</v>
      </c>
      <c r="K46" s="1625" t="e">
        <f t="shared" si="3"/>
        <v>#DIV/0!</v>
      </c>
      <c r="L46" s="882"/>
      <c r="M46" s="838">
        <f>M43-M37</f>
        <v>0</v>
      </c>
      <c r="N46" s="839">
        <f>N43-N37</f>
        <v>0</v>
      </c>
      <c r="O46" s="841">
        <f>O43-O37</f>
        <v>0</v>
      </c>
    </row>
    <row r="47" spans="1:15" ht="15.75" thickBot="1" x14ac:dyDescent="0.3">
      <c r="A47" s="854" t="s">
        <v>509</v>
      </c>
      <c r="B47" s="855" t="s">
        <v>508</v>
      </c>
      <c r="C47" s="841">
        <f t="shared" ref="C47:I47" si="10">C46-C41</f>
        <v>-21868</v>
      </c>
      <c r="D47" s="836">
        <f t="shared" si="10"/>
        <v>-23251</v>
      </c>
      <c r="E47" s="836">
        <f t="shared" si="10"/>
        <v>-23251</v>
      </c>
      <c r="F47" s="841">
        <f t="shared" si="10"/>
        <v>-5625</v>
      </c>
      <c r="G47" s="840">
        <f t="shared" si="10"/>
        <v>-5908</v>
      </c>
      <c r="H47" s="841">
        <f t="shared" si="10"/>
        <v>0</v>
      </c>
      <c r="I47" s="839">
        <f t="shared" si="10"/>
        <v>0</v>
      </c>
      <c r="J47" s="838">
        <f t="shared" si="2"/>
        <v>-11533</v>
      </c>
      <c r="K47" s="1635">
        <f t="shared" si="3"/>
        <v>49.602167648703279</v>
      </c>
      <c r="L47" s="882"/>
      <c r="M47" s="838">
        <f>M46-M41</f>
        <v>-11533</v>
      </c>
      <c r="N47" s="839">
        <f>N46-N41</f>
        <v>0</v>
      </c>
      <c r="O47" s="841">
        <f>O46-O41</f>
        <v>0</v>
      </c>
    </row>
    <row r="50" spans="1:10" ht="14.25" x14ac:dyDescent="0.2">
      <c r="A50" s="706" t="s">
        <v>507</v>
      </c>
    </row>
    <row r="51" spans="1:10" ht="14.25" x14ac:dyDescent="0.2">
      <c r="A51" s="709" t="s">
        <v>506</v>
      </c>
    </row>
    <row r="52" spans="1:10" ht="14.25" x14ac:dyDescent="0.2">
      <c r="A52" s="710" t="s">
        <v>505</v>
      </c>
    </row>
    <row r="53" spans="1:10" s="568" customFormat="1" ht="14.25" x14ac:dyDescent="0.2">
      <c r="A53" s="710" t="s">
        <v>504</v>
      </c>
      <c r="B53" s="711"/>
      <c r="E53" s="712"/>
      <c r="F53" s="712"/>
      <c r="G53" s="712"/>
      <c r="H53" s="712"/>
      <c r="I53" s="712"/>
      <c r="J53" s="712"/>
    </row>
    <row r="56" spans="1:10" x14ac:dyDescent="0.2">
      <c r="A56" s="713" t="s">
        <v>628</v>
      </c>
    </row>
    <row r="58" spans="1:10" x14ac:dyDescent="0.2">
      <c r="A58" s="713" t="s">
        <v>629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zoomScaleNormal="100" workbookViewId="0">
      <selection activeCell="B38" sqref="B38"/>
    </sheetView>
  </sheetViews>
  <sheetFormatPr defaultColWidth="8.7109375" defaultRowHeight="12.75" x14ac:dyDescent="0.2"/>
  <cols>
    <col min="1" max="1" width="37.7109375" style="713" customWidth="1"/>
    <col min="2" max="2" width="7.28515625" style="707" customWidth="1"/>
    <col min="3" max="4" width="11.5703125" style="552" customWidth="1"/>
    <col min="5" max="5" width="11.5703125" style="708" customWidth="1"/>
    <col min="6" max="6" width="11.42578125" style="708" customWidth="1"/>
    <col min="7" max="7" width="9.85546875" style="708" customWidth="1"/>
    <col min="8" max="8" width="9.140625" style="708" customWidth="1"/>
    <col min="9" max="9" width="9.28515625" style="708" customWidth="1"/>
    <col min="10" max="10" width="9.140625" style="708" customWidth="1"/>
    <col min="11" max="11" width="14" style="552" customWidth="1"/>
    <col min="12" max="12" width="8.7109375" style="552" customWidth="1"/>
    <col min="13" max="13" width="11.85546875" style="552" customWidth="1"/>
    <col min="14" max="14" width="12.5703125" style="552" customWidth="1"/>
    <col min="15" max="15" width="11.85546875" style="552" customWidth="1"/>
    <col min="16" max="16" width="12" style="552" customWidth="1"/>
    <col min="17" max="16384" width="8.7109375" style="552"/>
  </cols>
  <sheetData>
    <row r="1" spans="1:16" ht="24" customHeight="1" x14ac:dyDescent="0.2">
      <c r="A1" s="549"/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1"/>
    </row>
    <row r="2" spans="1:16" x14ac:dyDescent="0.2">
      <c r="A2" s="359"/>
      <c r="B2" s="359"/>
      <c r="C2" s="359"/>
      <c r="D2" s="359"/>
      <c r="E2" s="553"/>
      <c r="F2" s="553"/>
      <c r="G2" s="553"/>
      <c r="H2" s="553"/>
      <c r="I2" s="553"/>
      <c r="J2" s="553"/>
      <c r="K2" s="359"/>
      <c r="L2" s="359"/>
      <c r="M2" s="359"/>
      <c r="N2" s="359"/>
      <c r="O2" s="554"/>
    </row>
    <row r="3" spans="1:16" ht="18.75" x14ac:dyDescent="0.2">
      <c r="A3" s="544" t="s">
        <v>576</v>
      </c>
      <c r="B3" s="359"/>
      <c r="C3" s="359"/>
      <c r="D3" s="359"/>
      <c r="E3" s="553"/>
      <c r="F3" s="555"/>
      <c r="G3" s="555"/>
      <c r="H3" s="553"/>
      <c r="I3" s="553"/>
      <c r="J3" s="553"/>
      <c r="K3" s="359"/>
      <c r="L3" s="359"/>
      <c r="M3" s="359"/>
      <c r="N3" s="359"/>
      <c r="O3" s="359"/>
    </row>
    <row r="4" spans="1:16" ht="21.75" customHeight="1" x14ac:dyDescent="0.2">
      <c r="A4" s="543"/>
      <c r="B4" s="359"/>
      <c r="C4" s="359"/>
      <c r="D4" s="359"/>
      <c r="E4" s="553"/>
      <c r="F4" s="555"/>
      <c r="G4" s="555"/>
      <c r="H4" s="553"/>
      <c r="I4" s="553"/>
      <c r="J4" s="553"/>
      <c r="K4" s="359"/>
      <c r="L4" s="359"/>
      <c r="M4" s="359"/>
      <c r="N4" s="359"/>
      <c r="O4" s="359"/>
    </row>
    <row r="5" spans="1:16" x14ac:dyDescent="0.2">
      <c r="A5" s="536"/>
      <c r="B5" s="359"/>
      <c r="C5" s="359"/>
      <c r="D5" s="359"/>
      <c r="E5" s="553"/>
      <c r="F5" s="555"/>
      <c r="G5" s="555"/>
      <c r="H5" s="553"/>
      <c r="I5" s="553"/>
      <c r="J5" s="553"/>
      <c r="K5" s="359"/>
      <c r="L5" s="359"/>
      <c r="M5" s="359"/>
      <c r="N5" s="359"/>
      <c r="O5" s="359"/>
    </row>
    <row r="6" spans="1:16" ht="6" customHeight="1" x14ac:dyDescent="0.2">
      <c r="A6" s="359"/>
      <c r="B6" s="556"/>
      <c r="C6" s="556"/>
      <c r="D6" s="359"/>
      <c r="E6" s="553"/>
      <c r="F6" s="555"/>
      <c r="G6" s="555"/>
      <c r="H6" s="553"/>
      <c r="I6" s="553"/>
      <c r="J6" s="553"/>
      <c r="K6" s="359"/>
      <c r="L6" s="359"/>
      <c r="M6" s="359"/>
      <c r="N6" s="359"/>
      <c r="O6" s="359"/>
    </row>
    <row r="7" spans="1:16" ht="24.75" customHeight="1" x14ac:dyDescent="0.2">
      <c r="A7" s="540" t="s">
        <v>575</v>
      </c>
      <c r="B7" s="1643"/>
      <c r="C7" s="714" t="s">
        <v>630</v>
      </c>
      <c r="D7" s="1444"/>
      <c r="E7" s="1444"/>
      <c r="F7" s="1444"/>
      <c r="G7" s="1444"/>
      <c r="H7" s="1444"/>
      <c r="I7" s="1444"/>
      <c r="J7" s="1444"/>
      <c r="K7" s="1444"/>
      <c r="L7" s="1444"/>
      <c r="M7" s="1444"/>
      <c r="N7" s="1444"/>
      <c r="O7" s="1444"/>
    </row>
    <row r="8" spans="1:16" ht="23.25" customHeight="1" thickBot="1" x14ac:dyDescent="0.25">
      <c r="A8" s="536" t="s">
        <v>573</v>
      </c>
      <c r="B8" s="359"/>
      <c r="C8" s="359"/>
      <c r="D8" s="359"/>
      <c r="E8" s="553"/>
      <c r="F8" s="555"/>
      <c r="G8" s="555"/>
      <c r="H8" s="553"/>
      <c r="I8" s="553"/>
      <c r="J8" s="553"/>
      <c r="K8" s="359"/>
      <c r="L8" s="359"/>
      <c r="M8" s="359"/>
      <c r="N8" s="359"/>
      <c r="O8" s="359"/>
    </row>
    <row r="9" spans="1:16" ht="13.5" thickBot="1" x14ac:dyDescent="0.25">
      <c r="A9" s="716" t="s">
        <v>572</v>
      </c>
      <c r="B9" s="717" t="s">
        <v>571</v>
      </c>
      <c r="C9" s="718" t="s">
        <v>0</v>
      </c>
      <c r="D9" s="719" t="s">
        <v>570</v>
      </c>
      <c r="E9" s="563" t="s">
        <v>569</v>
      </c>
      <c r="F9" s="720" t="s">
        <v>568</v>
      </c>
      <c r="G9" s="721"/>
      <c r="H9" s="721"/>
      <c r="I9" s="722"/>
      <c r="J9" s="719" t="s">
        <v>578</v>
      </c>
      <c r="K9" s="723" t="s">
        <v>566</v>
      </c>
      <c r="L9" s="568"/>
      <c r="M9" s="569" t="s">
        <v>564</v>
      </c>
      <c r="N9" s="719" t="s">
        <v>565</v>
      </c>
      <c r="O9" s="719" t="s">
        <v>564</v>
      </c>
    </row>
    <row r="10" spans="1:16" ht="13.5" thickBot="1" x14ac:dyDescent="0.25">
      <c r="A10" s="1644"/>
      <c r="B10" s="1645"/>
      <c r="C10" s="727" t="s">
        <v>579</v>
      </c>
      <c r="D10" s="728">
        <v>2019</v>
      </c>
      <c r="E10" s="574">
        <v>2019</v>
      </c>
      <c r="F10" s="729" t="s">
        <v>562</v>
      </c>
      <c r="G10" s="730" t="s">
        <v>561</v>
      </c>
      <c r="H10" s="730" t="s">
        <v>560</v>
      </c>
      <c r="I10" s="729" t="s">
        <v>559</v>
      </c>
      <c r="J10" s="728" t="s">
        <v>558</v>
      </c>
      <c r="K10" s="727" t="s">
        <v>557</v>
      </c>
      <c r="L10" s="568"/>
      <c r="M10" s="577" t="s">
        <v>580</v>
      </c>
      <c r="N10" s="728" t="s">
        <v>581</v>
      </c>
      <c r="O10" s="728" t="s">
        <v>582</v>
      </c>
    </row>
    <row r="11" spans="1:16" x14ac:dyDescent="0.2">
      <c r="A11" s="731" t="s">
        <v>583</v>
      </c>
      <c r="B11" s="732"/>
      <c r="C11" s="1646">
        <v>33</v>
      </c>
      <c r="D11" s="1115">
        <v>33</v>
      </c>
      <c r="E11" s="582">
        <v>33</v>
      </c>
      <c r="F11" s="1116">
        <v>33.67</v>
      </c>
      <c r="G11" s="1647">
        <f>M11</f>
        <v>34</v>
      </c>
      <c r="H11" s="1648"/>
      <c r="I11" s="1649"/>
      <c r="J11" s="1120" t="s">
        <v>508</v>
      </c>
      <c r="K11" s="1121" t="s">
        <v>508</v>
      </c>
      <c r="L11" s="589"/>
      <c r="M11" s="1179">
        <v>34</v>
      </c>
      <c r="N11" s="1650"/>
      <c r="O11" s="1650"/>
    </row>
    <row r="12" spans="1:16" ht="13.5" thickBot="1" x14ac:dyDescent="0.25">
      <c r="A12" s="743" t="s">
        <v>584</v>
      </c>
      <c r="B12" s="744"/>
      <c r="C12" s="1123">
        <v>32.549999999999997</v>
      </c>
      <c r="D12" s="1123">
        <v>32.6</v>
      </c>
      <c r="E12" s="596">
        <v>32.6</v>
      </c>
      <c r="F12" s="1124">
        <v>32.5</v>
      </c>
      <c r="G12" s="1651">
        <f>M12</f>
        <v>33.200000000000003</v>
      </c>
      <c r="H12" s="1652"/>
      <c r="I12" s="1651"/>
      <c r="J12" s="749" t="s">
        <v>508</v>
      </c>
      <c r="K12" s="1127" t="s">
        <v>508</v>
      </c>
      <c r="L12" s="589"/>
      <c r="M12" s="1190">
        <v>33.200000000000003</v>
      </c>
      <c r="N12" s="1653"/>
      <c r="O12" s="1653"/>
    </row>
    <row r="13" spans="1:16" x14ac:dyDescent="0.2">
      <c r="A13" s="753" t="s">
        <v>585</v>
      </c>
      <c r="B13" s="754" t="s">
        <v>586</v>
      </c>
      <c r="C13" s="755">
        <v>8765</v>
      </c>
      <c r="D13" s="1129" t="s">
        <v>508</v>
      </c>
      <c r="E13" s="1129" t="s">
        <v>508</v>
      </c>
      <c r="F13" s="757">
        <v>9093</v>
      </c>
      <c r="G13" s="758">
        <f>M13</f>
        <v>9127.9120000000003</v>
      </c>
      <c r="H13" s="759"/>
      <c r="I13" s="758"/>
      <c r="J13" s="1130" t="s">
        <v>508</v>
      </c>
      <c r="K13" s="1131" t="s">
        <v>508</v>
      </c>
      <c r="L13" s="589"/>
      <c r="M13" s="613">
        <v>9127.9120000000003</v>
      </c>
      <c r="N13" s="762"/>
      <c r="O13" s="762"/>
    </row>
    <row r="14" spans="1:16" x14ac:dyDescent="0.2">
      <c r="A14" s="763" t="s">
        <v>587</v>
      </c>
      <c r="B14" s="754" t="s">
        <v>588</v>
      </c>
      <c r="C14" s="755">
        <v>8323</v>
      </c>
      <c r="D14" s="799" t="s">
        <v>508</v>
      </c>
      <c r="E14" s="799" t="s">
        <v>508</v>
      </c>
      <c r="F14" s="765">
        <v>8661.48</v>
      </c>
      <c r="G14" s="758">
        <f t="shared" ref="G14:G23" si="0">M14</f>
        <v>8705.9259999999995</v>
      </c>
      <c r="H14" s="759"/>
      <c r="I14" s="758"/>
      <c r="J14" s="1130" t="s">
        <v>508</v>
      </c>
      <c r="K14" s="1131" t="s">
        <v>508</v>
      </c>
      <c r="L14" s="589"/>
      <c r="M14" s="617">
        <v>8705.9259999999995</v>
      </c>
      <c r="N14" s="762"/>
      <c r="O14" s="762"/>
    </row>
    <row r="15" spans="1:16" x14ac:dyDescent="0.2">
      <c r="A15" s="763" t="s">
        <v>547</v>
      </c>
      <c r="B15" s="754" t="s">
        <v>546</v>
      </c>
      <c r="C15" s="755">
        <v>83</v>
      </c>
      <c r="D15" s="799" t="s">
        <v>508</v>
      </c>
      <c r="E15" s="799" t="s">
        <v>508</v>
      </c>
      <c r="F15" s="765">
        <v>126</v>
      </c>
      <c r="G15" s="758">
        <f t="shared" si="0"/>
        <v>96.741</v>
      </c>
      <c r="H15" s="759"/>
      <c r="I15" s="758"/>
      <c r="J15" s="1130" t="s">
        <v>508</v>
      </c>
      <c r="K15" s="1131" t="s">
        <v>508</v>
      </c>
      <c r="L15" s="589"/>
      <c r="M15" s="617">
        <v>96.741</v>
      </c>
      <c r="N15" s="762"/>
      <c r="O15" s="762"/>
    </row>
    <row r="16" spans="1:16" x14ac:dyDescent="0.2">
      <c r="A16" s="763" t="s">
        <v>545</v>
      </c>
      <c r="B16" s="754" t="s">
        <v>508</v>
      </c>
      <c r="C16" s="755">
        <v>1839</v>
      </c>
      <c r="D16" s="799" t="s">
        <v>508</v>
      </c>
      <c r="E16" s="799" t="s">
        <v>508</v>
      </c>
      <c r="F16" s="765">
        <v>8336</v>
      </c>
      <c r="G16" s="758">
        <f t="shared" si="0"/>
        <v>9723.3880000000008</v>
      </c>
      <c r="H16" s="759"/>
      <c r="I16" s="758"/>
      <c r="J16" s="1130" t="s">
        <v>508</v>
      </c>
      <c r="K16" s="1131" t="s">
        <v>508</v>
      </c>
      <c r="L16" s="589"/>
      <c r="M16" s="617">
        <v>9723.3880000000008</v>
      </c>
      <c r="N16" s="762"/>
      <c r="O16" s="762"/>
    </row>
    <row r="17" spans="1:15" ht="13.5" thickBot="1" x14ac:dyDescent="0.25">
      <c r="A17" s="731" t="s">
        <v>544</v>
      </c>
      <c r="B17" s="766" t="s">
        <v>543</v>
      </c>
      <c r="C17" s="767">
        <v>4179</v>
      </c>
      <c r="D17" s="1132" t="s">
        <v>508</v>
      </c>
      <c r="E17" s="1132" t="s">
        <v>508</v>
      </c>
      <c r="F17" s="769">
        <v>5036</v>
      </c>
      <c r="G17" s="758">
        <f t="shared" si="0"/>
        <v>7978.1710000000003</v>
      </c>
      <c r="H17" s="770"/>
      <c r="I17" s="771"/>
      <c r="J17" s="1133" t="s">
        <v>508</v>
      </c>
      <c r="K17" s="1121" t="s">
        <v>508</v>
      </c>
      <c r="L17" s="589"/>
      <c r="M17" s="625">
        <v>7978.1710000000003</v>
      </c>
      <c r="N17" s="773"/>
      <c r="O17" s="773"/>
    </row>
    <row r="18" spans="1:15" ht="13.5" thickBot="1" x14ac:dyDescent="0.25">
      <c r="A18" s="774" t="s">
        <v>542</v>
      </c>
      <c r="B18" s="730"/>
      <c r="C18" s="1654"/>
      <c r="D18" s="776" t="s">
        <v>508</v>
      </c>
      <c r="E18" s="776" t="s">
        <v>508</v>
      </c>
      <c r="F18" s="777">
        <f>F13-F14+F15+F16+F17</f>
        <v>13929.52</v>
      </c>
      <c r="G18" s="777">
        <f>G13-G14+G15+G16+G17</f>
        <v>18220.286</v>
      </c>
      <c r="H18" s="1134"/>
      <c r="I18" s="1135"/>
      <c r="J18" s="777" t="s">
        <v>508</v>
      </c>
      <c r="K18" s="778" t="s">
        <v>508</v>
      </c>
      <c r="L18" s="589"/>
      <c r="M18" s="777">
        <f>M13-M14+M15+M16+M17</f>
        <v>18220.286</v>
      </c>
      <c r="N18" s="778"/>
      <c r="O18" s="778"/>
    </row>
    <row r="19" spans="1:15" x14ac:dyDescent="0.2">
      <c r="A19" s="731" t="s">
        <v>541</v>
      </c>
      <c r="B19" s="766">
        <v>401</v>
      </c>
      <c r="C19" s="767">
        <v>441</v>
      </c>
      <c r="D19" s="1129" t="s">
        <v>508</v>
      </c>
      <c r="E19" s="1129" t="s">
        <v>508</v>
      </c>
      <c r="F19" s="769">
        <v>432</v>
      </c>
      <c r="G19" s="758">
        <f t="shared" si="0"/>
        <v>421.98599999999999</v>
      </c>
      <c r="H19" s="779"/>
      <c r="I19" s="780"/>
      <c r="J19" s="1133" t="s">
        <v>508</v>
      </c>
      <c r="K19" s="1121" t="s">
        <v>508</v>
      </c>
      <c r="L19" s="589"/>
      <c r="M19" s="635">
        <v>421.98599999999999</v>
      </c>
      <c r="N19" s="773"/>
      <c r="O19" s="773"/>
    </row>
    <row r="20" spans="1:15" x14ac:dyDescent="0.2">
      <c r="A20" s="763" t="s">
        <v>540</v>
      </c>
      <c r="B20" s="754" t="s">
        <v>539</v>
      </c>
      <c r="C20" s="755">
        <v>453</v>
      </c>
      <c r="D20" s="799" t="s">
        <v>508</v>
      </c>
      <c r="E20" s="799" t="s">
        <v>508</v>
      </c>
      <c r="F20" s="765">
        <v>481</v>
      </c>
      <c r="G20" s="758">
        <f t="shared" si="0"/>
        <v>779.65499999999997</v>
      </c>
      <c r="H20" s="759"/>
      <c r="I20" s="758"/>
      <c r="J20" s="1130" t="s">
        <v>508</v>
      </c>
      <c r="K20" s="1131" t="s">
        <v>508</v>
      </c>
      <c r="L20" s="589"/>
      <c r="M20" s="617">
        <v>779.65499999999997</v>
      </c>
      <c r="N20" s="762"/>
      <c r="O20" s="762"/>
    </row>
    <row r="21" spans="1:15" x14ac:dyDescent="0.2">
      <c r="A21" s="763" t="s">
        <v>538</v>
      </c>
      <c r="B21" s="754" t="s">
        <v>508</v>
      </c>
      <c r="C21" s="755">
        <v>2200</v>
      </c>
      <c r="D21" s="799" t="s">
        <v>508</v>
      </c>
      <c r="E21" s="799" t="s">
        <v>508</v>
      </c>
      <c r="F21" s="765">
        <v>2200</v>
      </c>
      <c r="G21" s="758">
        <f t="shared" si="0"/>
        <v>1437.5509999999999</v>
      </c>
      <c r="H21" s="759"/>
      <c r="I21" s="758"/>
      <c r="J21" s="1130" t="s">
        <v>508</v>
      </c>
      <c r="K21" s="1131" t="s">
        <v>508</v>
      </c>
      <c r="L21" s="589"/>
      <c r="M21" s="617">
        <v>1437.5509999999999</v>
      </c>
      <c r="N21" s="762"/>
      <c r="O21" s="762"/>
    </row>
    <row r="22" spans="1:15" x14ac:dyDescent="0.2">
      <c r="A22" s="763" t="s">
        <v>537</v>
      </c>
      <c r="B22" s="754" t="s">
        <v>508</v>
      </c>
      <c r="C22" s="755">
        <v>3138</v>
      </c>
      <c r="D22" s="799" t="s">
        <v>508</v>
      </c>
      <c r="E22" s="799" t="s">
        <v>508</v>
      </c>
      <c r="F22" s="765">
        <v>10507</v>
      </c>
      <c r="G22" s="758">
        <f t="shared" si="0"/>
        <v>15581.094999999999</v>
      </c>
      <c r="H22" s="759"/>
      <c r="I22" s="758"/>
      <c r="J22" s="1130" t="s">
        <v>508</v>
      </c>
      <c r="K22" s="1131" t="s">
        <v>508</v>
      </c>
      <c r="L22" s="589"/>
      <c r="M22" s="617">
        <v>15581.094999999999</v>
      </c>
      <c r="N22" s="762"/>
      <c r="O22" s="762"/>
    </row>
    <row r="23" spans="1:15" ht="13.5" thickBot="1" x14ac:dyDescent="0.25">
      <c r="A23" s="743" t="s">
        <v>536</v>
      </c>
      <c r="B23" s="781" t="s">
        <v>508</v>
      </c>
      <c r="C23" s="755">
        <v>0</v>
      </c>
      <c r="D23" s="1132" t="s">
        <v>508</v>
      </c>
      <c r="E23" s="1132" t="s">
        <v>508</v>
      </c>
      <c r="F23" s="782">
        <v>0</v>
      </c>
      <c r="G23" s="771">
        <f t="shared" si="0"/>
        <v>0</v>
      </c>
      <c r="H23" s="770"/>
      <c r="I23" s="771"/>
      <c r="J23" s="1136" t="s">
        <v>508</v>
      </c>
      <c r="K23" s="1137" t="s">
        <v>508</v>
      </c>
      <c r="L23" s="589"/>
      <c r="M23" s="640">
        <v>0</v>
      </c>
      <c r="N23" s="785"/>
      <c r="O23" s="785"/>
    </row>
    <row r="24" spans="1:15" x14ac:dyDescent="0.2">
      <c r="A24" s="753" t="s">
        <v>535</v>
      </c>
      <c r="B24" s="1655" t="s">
        <v>508</v>
      </c>
      <c r="C24" s="1656">
        <v>18942</v>
      </c>
      <c r="D24" s="1501">
        <v>18350</v>
      </c>
      <c r="E24" s="645">
        <v>18350</v>
      </c>
      <c r="F24" s="1501">
        <v>5136</v>
      </c>
      <c r="G24" s="791">
        <f>M24-F24</f>
        <v>4648.7780000000002</v>
      </c>
      <c r="H24" s="792"/>
      <c r="I24" s="793"/>
      <c r="J24" s="1657">
        <f t="shared" ref="J24:J47" si="1">SUM(F24:I24)</f>
        <v>9784.7780000000002</v>
      </c>
      <c r="K24" s="1658">
        <f t="shared" ref="K24:K47" si="2">(J24/E24)*100</f>
        <v>53.323040871934602</v>
      </c>
      <c r="L24" s="589"/>
      <c r="M24" s="613">
        <v>9784.7780000000002</v>
      </c>
      <c r="N24" s="1659"/>
      <c r="O24" s="1660"/>
    </row>
    <row r="25" spans="1:15" x14ac:dyDescent="0.2">
      <c r="A25" s="763" t="s">
        <v>534</v>
      </c>
      <c r="B25" s="754" t="s">
        <v>508</v>
      </c>
      <c r="C25" s="755">
        <v>0</v>
      </c>
      <c r="D25" s="1508">
        <v>0</v>
      </c>
      <c r="E25" s="654">
        <v>0</v>
      </c>
      <c r="F25" s="1508">
        <v>0</v>
      </c>
      <c r="G25" s="759">
        <f t="shared" ref="G25:G42" si="3">M25-F25</f>
        <v>0</v>
      </c>
      <c r="H25" s="803"/>
      <c r="I25" s="758"/>
      <c r="J25" s="1130">
        <f t="shared" si="1"/>
        <v>0</v>
      </c>
      <c r="K25" s="1661" t="e">
        <f t="shared" si="2"/>
        <v>#DIV/0!</v>
      </c>
      <c r="L25" s="589"/>
      <c r="M25" s="617">
        <v>0</v>
      </c>
      <c r="N25" s="762"/>
      <c r="O25" s="765"/>
    </row>
    <row r="26" spans="1:15" ht="13.5" thickBot="1" x14ac:dyDescent="0.25">
      <c r="A26" s="743" t="s">
        <v>533</v>
      </c>
      <c r="B26" s="781">
        <v>672</v>
      </c>
      <c r="C26" s="1662">
        <v>3200</v>
      </c>
      <c r="D26" s="1514">
        <v>3200</v>
      </c>
      <c r="E26" s="663">
        <v>3200</v>
      </c>
      <c r="F26" s="1663">
        <v>800</v>
      </c>
      <c r="G26" s="812">
        <f t="shared" si="3"/>
        <v>800</v>
      </c>
      <c r="H26" s="813"/>
      <c r="I26" s="814"/>
      <c r="J26" s="1664">
        <f t="shared" si="1"/>
        <v>1600</v>
      </c>
      <c r="K26" s="1665">
        <f t="shared" si="2"/>
        <v>50</v>
      </c>
      <c r="L26" s="589"/>
      <c r="M26" s="625">
        <v>1600</v>
      </c>
      <c r="N26" s="1666"/>
      <c r="O26" s="1667"/>
    </row>
    <row r="27" spans="1:15" x14ac:dyDescent="0.2">
      <c r="A27" s="753" t="s">
        <v>532</v>
      </c>
      <c r="B27" s="1655">
        <v>501</v>
      </c>
      <c r="C27" s="755">
        <v>1764</v>
      </c>
      <c r="D27" s="1521">
        <v>1430</v>
      </c>
      <c r="E27" s="1668">
        <v>1211</v>
      </c>
      <c r="F27" s="1521">
        <v>450</v>
      </c>
      <c r="G27" s="791">
        <f t="shared" si="3"/>
        <v>507.38400000000001</v>
      </c>
      <c r="H27" s="821"/>
      <c r="I27" s="780"/>
      <c r="J27" s="1657">
        <f t="shared" si="1"/>
        <v>957.38400000000001</v>
      </c>
      <c r="K27" s="1658">
        <f t="shared" si="2"/>
        <v>79.057308009909164</v>
      </c>
      <c r="L27" s="589"/>
      <c r="M27" s="635">
        <v>957.38400000000001</v>
      </c>
      <c r="N27" s="1669"/>
      <c r="O27" s="757"/>
    </row>
    <row r="28" spans="1:15" x14ac:dyDescent="0.2">
      <c r="A28" s="763" t="s">
        <v>531</v>
      </c>
      <c r="B28" s="754">
        <v>502</v>
      </c>
      <c r="C28" s="755">
        <v>930</v>
      </c>
      <c r="D28" s="1529">
        <v>920</v>
      </c>
      <c r="E28" s="1670">
        <v>920</v>
      </c>
      <c r="F28" s="1529">
        <v>268</v>
      </c>
      <c r="G28" s="759">
        <f t="shared" si="3"/>
        <v>220.06299999999999</v>
      </c>
      <c r="H28" s="803"/>
      <c r="I28" s="758"/>
      <c r="J28" s="1130">
        <f t="shared" si="1"/>
        <v>488.06299999999999</v>
      </c>
      <c r="K28" s="1661">
        <f t="shared" si="2"/>
        <v>53.050326086956524</v>
      </c>
      <c r="L28" s="589"/>
      <c r="M28" s="617">
        <v>488.06299999999999</v>
      </c>
      <c r="N28" s="762"/>
      <c r="O28" s="765"/>
    </row>
    <row r="29" spans="1:15" x14ac:dyDescent="0.2">
      <c r="A29" s="763" t="s">
        <v>530</v>
      </c>
      <c r="B29" s="754">
        <v>504</v>
      </c>
      <c r="C29" s="755">
        <v>0</v>
      </c>
      <c r="D29" s="1529">
        <v>0</v>
      </c>
      <c r="E29" s="1670">
        <v>0</v>
      </c>
      <c r="F29" s="1529">
        <v>0</v>
      </c>
      <c r="G29" s="759">
        <f t="shared" si="3"/>
        <v>0</v>
      </c>
      <c r="H29" s="803"/>
      <c r="I29" s="758"/>
      <c r="J29" s="1130">
        <f t="shared" si="1"/>
        <v>0</v>
      </c>
      <c r="K29" s="1661" t="e">
        <f t="shared" si="2"/>
        <v>#DIV/0!</v>
      </c>
      <c r="L29" s="589"/>
      <c r="M29" s="617">
        <v>0</v>
      </c>
      <c r="N29" s="762"/>
      <c r="O29" s="765"/>
    </row>
    <row r="30" spans="1:15" x14ac:dyDescent="0.2">
      <c r="A30" s="763" t="s">
        <v>529</v>
      </c>
      <c r="B30" s="754">
        <v>511</v>
      </c>
      <c r="C30" s="755">
        <v>429</v>
      </c>
      <c r="D30" s="1529">
        <v>610</v>
      </c>
      <c r="E30" s="1670">
        <v>610</v>
      </c>
      <c r="F30" s="1529">
        <v>20</v>
      </c>
      <c r="G30" s="759">
        <f t="shared" si="3"/>
        <v>13.551000000000002</v>
      </c>
      <c r="H30" s="803"/>
      <c r="I30" s="758"/>
      <c r="J30" s="1130">
        <f t="shared" si="1"/>
        <v>33.551000000000002</v>
      </c>
      <c r="K30" s="1661">
        <f t="shared" si="2"/>
        <v>5.5001639344262294</v>
      </c>
      <c r="L30" s="589"/>
      <c r="M30" s="617">
        <v>33.551000000000002</v>
      </c>
      <c r="N30" s="762"/>
      <c r="O30" s="765"/>
    </row>
    <row r="31" spans="1:15" x14ac:dyDescent="0.2">
      <c r="A31" s="763" t="s">
        <v>528</v>
      </c>
      <c r="B31" s="754">
        <v>518</v>
      </c>
      <c r="C31" s="755">
        <v>882</v>
      </c>
      <c r="D31" s="1529">
        <v>1000</v>
      </c>
      <c r="E31" s="1670">
        <v>1000</v>
      </c>
      <c r="F31" s="1529">
        <v>505</v>
      </c>
      <c r="G31" s="759">
        <f t="shared" si="3"/>
        <v>227.55899999999997</v>
      </c>
      <c r="H31" s="803"/>
      <c r="I31" s="758"/>
      <c r="J31" s="1130">
        <f t="shared" si="1"/>
        <v>732.55899999999997</v>
      </c>
      <c r="K31" s="1661">
        <f t="shared" si="2"/>
        <v>73.255899999999997</v>
      </c>
      <c r="L31" s="589"/>
      <c r="M31" s="617">
        <v>732.55899999999997</v>
      </c>
      <c r="N31" s="762"/>
      <c r="O31" s="765"/>
    </row>
    <row r="32" spans="1:15" x14ac:dyDescent="0.2">
      <c r="A32" s="763" t="s">
        <v>527</v>
      </c>
      <c r="B32" s="754">
        <v>521</v>
      </c>
      <c r="C32" s="755">
        <v>11807</v>
      </c>
      <c r="D32" s="1529">
        <v>11350</v>
      </c>
      <c r="E32" s="1670">
        <v>11350</v>
      </c>
      <c r="F32" s="1529">
        <v>2900</v>
      </c>
      <c r="G32" s="759">
        <f t="shared" si="3"/>
        <v>3007</v>
      </c>
      <c r="H32" s="803"/>
      <c r="I32" s="758"/>
      <c r="J32" s="1130">
        <f t="shared" si="1"/>
        <v>5907</v>
      </c>
      <c r="K32" s="1661">
        <f t="shared" si="2"/>
        <v>52.044052863436121</v>
      </c>
      <c r="L32" s="589"/>
      <c r="M32" s="617">
        <v>5907</v>
      </c>
      <c r="N32" s="762"/>
      <c r="O32" s="765"/>
    </row>
    <row r="33" spans="1:15" x14ac:dyDescent="0.2">
      <c r="A33" s="763" t="s">
        <v>526</v>
      </c>
      <c r="B33" s="754" t="s">
        <v>525</v>
      </c>
      <c r="C33" s="755">
        <v>4482</v>
      </c>
      <c r="D33" s="1529">
        <v>4617</v>
      </c>
      <c r="E33" s="1670">
        <v>4617</v>
      </c>
      <c r="F33" s="1529">
        <v>1083</v>
      </c>
      <c r="G33" s="759">
        <f t="shared" si="3"/>
        <v>1133.9259999999999</v>
      </c>
      <c r="H33" s="803"/>
      <c r="I33" s="758"/>
      <c r="J33" s="1130">
        <f t="shared" si="1"/>
        <v>2216.9259999999999</v>
      </c>
      <c r="K33" s="1661">
        <f t="shared" si="2"/>
        <v>48.016590859865708</v>
      </c>
      <c r="L33" s="589"/>
      <c r="M33" s="617">
        <v>2216.9259999999999</v>
      </c>
      <c r="N33" s="762"/>
      <c r="O33" s="765"/>
    </row>
    <row r="34" spans="1:15" x14ac:dyDescent="0.2">
      <c r="A34" s="763" t="s">
        <v>524</v>
      </c>
      <c r="B34" s="754">
        <v>557</v>
      </c>
      <c r="C34" s="755">
        <v>0</v>
      </c>
      <c r="D34" s="1529">
        <v>0</v>
      </c>
      <c r="E34" s="1670">
        <v>0</v>
      </c>
      <c r="F34" s="1529">
        <v>0</v>
      </c>
      <c r="G34" s="759">
        <f t="shared" si="3"/>
        <v>0</v>
      </c>
      <c r="H34" s="803"/>
      <c r="I34" s="758"/>
      <c r="J34" s="1130">
        <f t="shared" si="1"/>
        <v>0</v>
      </c>
      <c r="K34" s="1661" t="e">
        <f t="shared" si="2"/>
        <v>#DIV/0!</v>
      </c>
      <c r="L34" s="589"/>
      <c r="M34" s="617">
        <v>0</v>
      </c>
      <c r="N34" s="762"/>
      <c r="O34" s="765"/>
    </row>
    <row r="35" spans="1:15" x14ac:dyDescent="0.2">
      <c r="A35" s="763" t="s">
        <v>523</v>
      </c>
      <c r="B35" s="754">
        <v>551</v>
      </c>
      <c r="C35" s="755">
        <v>39</v>
      </c>
      <c r="D35" s="1529">
        <v>42</v>
      </c>
      <c r="E35" s="1670">
        <v>38</v>
      </c>
      <c r="F35" s="1529">
        <v>10</v>
      </c>
      <c r="G35" s="759">
        <f t="shared" si="3"/>
        <v>9.1460000000000008</v>
      </c>
      <c r="H35" s="803"/>
      <c r="I35" s="758"/>
      <c r="J35" s="1130">
        <f t="shared" si="1"/>
        <v>19.146000000000001</v>
      </c>
      <c r="K35" s="1661">
        <f t="shared" si="2"/>
        <v>50.384210526315783</v>
      </c>
      <c r="L35" s="589"/>
      <c r="M35" s="617">
        <v>19.146000000000001</v>
      </c>
      <c r="N35" s="762"/>
      <c r="O35" s="765"/>
    </row>
    <row r="36" spans="1:15" ht="13.5" thickBot="1" x14ac:dyDescent="0.25">
      <c r="A36" s="731" t="s">
        <v>522</v>
      </c>
      <c r="B36" s="1671" t="s">
        <v>521</v>
      </c>
      <c r="C36" s="767">
        <v>285</v>
      </c>
      <c r="D36" s="1535">
        <v>341</v>
      </c>
      <c r="E36" s="1672">
        <v>560</v>
      </c>
      <c r="F36" s="1673">
        <v>459</v>
      </c>
      <c r="G36" s="812">
        <f t="shared" si="3"/>
        <v>72.644999999999982</v>
      </c>
      <c r="H36" s="831"/>
      <c r="I36" s="758"/>
      <c r="J36" s="1664">
        <f t="shared" si="1"/>
        <v>531.64499999999998</v>
      </c>
      <c r="K36" s="1665">
        <f t="shared" si="2"/>
        <v>94.936607142857142</v>
      </c>
      <c r="L36" s="589"/>
      <c r="M36" s="640">
        <v>531.64499999999998</v>
      </c>
      <c r="N36" s="785"/>
      <c r="O36" s="782"/>
    </row>
    <row r="37" spans="1:15" ht="13.5" thickBot="1" x14ac:dyDescent="0.25">
      <c r="A37" s="774" t="s">
        <v>520</v>
      </c>
      <c r="B37" s="730"/>
      <c r="C37" s="776">
        <f t="shared" ref="C37:I37" si="4">SUM(C27:C36)</f>
        <v>20618</v>
      </c>
      <c r="D37" s="1540">
        <f t="shared" si="4"/>
        <v>20310</v>
      </c>
      <c r="E37" s="1540">
        <f t="shared" si="4"/>
        <v>20306</v>
      </c>
      <c r="F37" s="776">
        <f t="shared" si="4"/>
        <v>5695</v>
      </c>
      <c r="G37" s="777">
        <f t="shared" si="4"/>
        <v>5191.2739999999994</v>
      </c>
      <c r="H37" s="778">
        <f t="shared" si="4"/>
        <v>0</v>
      </c>
      <c r="I37" s="1674">
        <f t="shared" si="4"/>
        <v>0</v>
      </c>
      <c r="J37" s="777">
        <f t="shared" si="1"/>
        <v>10886.273999999999</v>
      </c>
      <c r="K37" s="1675">
        <f t="shared" si="2"/>
        <v>53.611119866049442</v>
      </c>
      <c r="L37" s="589"/>
      <c r="M37" s="1265">
        <f>SUM(M27:M36)</f>
        <v>10886.274000000001</v>
      </c>
      <c r="N37" s="778">
        <f>SUM(N27:N36)</f>
        <v>0</v>
      </c>
      <c r="O37" s="777">
        <f>SUM(O27:O36)</f>
        <v>0</v>
      </c>
    </row>
    <row r="38" spans="1:15" x14ac:dyDescent="0.2">
      <c r="A38" s="753" t="s">
        <v>519</v>
      </c>
      <c r="B38" s="1655">
        <v>601</v>
      </c>
      <c r="C38" s="1149">
        <v>0</v>
      </c>
      <c r="D38" s="1521">
        <v>0</v>
      </c>
      <c r="E38" s="1668">
        <v>0</v>
      </c>
      <c r="F38" s="1676">
        <v>0</v>
      </c>
      <c r="G38" s="791">
        <f t="shared" si="3"/>
        <v>0</v>
      </c>
      <c r="H38" s="821"/>
      <c r="I38" s="758"/>
      <c r="J38" s="1657">
        <f t="shared" si="1"/>
        <v>0</v>
      </c>
      <c r="K38" s="1658" t="e">
        <f t="shared" si="2"/>
        <v>#DIV/0!</v>
      </c>
      <c r="L38" s="589"/>
      <c r="M38" s="635">
        <v>0</v>
      </c>
      <c r="N38" s="1669"/>
      <c r="O38" s="757"/>
    </row>
    <row r="39" spans="1:15" x14ac:dyDescent="0.2">
      <c r="A39" s="763" t="s">
        <v>518</v>
      </c>
      <c r="B39" s="754">
        <v>602</v>
      </c>
      <c r="C39" s="755">
        <v>442</v>
      </c>
      <c r="D39" s="1529">
        <v>1540</v>
      </c>
      <c r="E39" s="1670">
        <v>1540</v>
      </c>
      <c r="F39" s="1529">
        <v>454</v>
      </c>
      <c r="G39" s="759">
        <f t="shared" si="3"/>
        <v>462.22699999999998</v>
      </c>
      <c r="H39" s="803"/>
      <c r="I39" s="758"/>
      <c r="J39" s="1130">
        <f t="shared" si="1"/>
        <v>916.22699999999998</v>
      </c>
      <c r="K39" s="1661">
        <f t="shared" si="2"/>
        <v>59.495259740259741</v>
      </c>
      <c r="L39" s="589"/>
      <c r="M39" s="617">
        <v>916.22699999999998</v>
      </c>
      <c r="N39" s="762"/>
      <c r="O39" s="765"/>
    </row>
    <row r="40" spans="1:15" x14ac:dyDescent="0.2">
      <c r="A40" s="763" t="s">
        <v>517</v>
      </c>
      <c r="B40" s="754">
        <v>604</v>
      </c>
      <c r="C40" s="755">
        <v>0</v>
      </c>
      <c r="D40" s="1529">
        <v>0</v>
      </c>
      <c r="E40" s="1670">
        <v>0</v>
      </c>
      <c r="F40" s="1529">
        <v>0</v>
      </c>
      <c r="G40" s="759">
        <f t="shared" si="3"/>
        <v>0</v>
      </c>
      <c r="H40" s="803"/>
      <c r="I40" s="758"/>
      <c r="J40" s="1130">
        <f t="shared" si="1"/>
        <v>0</v>
      </c>
      <c r="K40" s="1661" t="e">
        <f t="shared" si="2"/>
        <v>#DIV/0!</v>
      </c>
      <c r="L40" s="589"/>
      <c r="M40" s="617">
        <v>0</v>
      </c>
      <c r="N40" s="762"/>
      <c r="O40" s="765"/>
    </row>
    <row r="41" spans="1:15" x14ac:dyDescent="0.2">
      <c r="A41" s="763" t="s">
        <v>516</v>
      </c>
      <c r="B41" s="754" t="s">
        <v>515</v>
      </c>
      <c r="C41" s="755">
        <v>18942</v>
      </c>
      <c r="D41" s="1529">
        <v>18350</v>
      </c>
      <c r="E41" s="1670">
        <v>18350</v>
      </c>
      <c r="F41" s="1529">
        <v>5136</v>
      </c>
      <c r="G41" s="759">
        <f t="shared" si="3"/>
        <v>4648.7780000000002</v>
      </c>
      <c r="H41" s="803"/>
      <c r="I41" s="758"/>
      <c r="J41" s="1130">
        <f t="shared" si="1"/>
        <v>9784.7780000000002</v>
      </c>
      <c r="K41" s="1661">
        <f t="shared" si="2"/>
        <v>53.323040871934602</v>
      </c>
      <c r="L41" s="589"/>
      <c r="M41" s="617">
        <v>9784.7780000000002</v>
      </c>
      <c r="N41" s="762"/>
      <c r="O41" s="765"/>
    </row>
    <row r="42" spans="1:15" ht="13.5" thickBot="1" x14ac:dyDescent="0.25">
      <c r="A42" s="731" t="s">
        <v>514</v>
      </c>
      <c r="B42" s="1671" t="s">
        <v>513</v>
      </c>
      <c r="C42" s="767">
        <v>1546</v>
      </c>
      <c r="D42" s="1535">
        <v>420</v>
      </c>
      <c r="E42" s="1672">
        <v>420</v>
      </c>
      <c r="F42" s="1673">
        <v>105</v>
      </c>
      <c r="G42" s="812">
        <f t="shared" si="3"/>
        <v>80</v>
      </c>
      <c r="H42" s="831"/>
      <c r="I42" s="758"/>
      <c r="J42" s="1664">
        <f t="shared" si="1"/>
        <v>185</v>
      </c>
      <c r="K42" s="1665">
        <f t="shared" si="2"/>
        <v>44.047619047619044</v>
      </c>
      <c r="L42" s="589"/>
      <c r="M42" s="640">
        <v>185</v>
      </c>
      <c r="N42" s="785"/>
      <c r="O42" s="782"/>
    </row>
    <row r="43" spans="1:15" ht="13.5" thickBot="1" x14ac:dyDescent="0.25">
      <c r="A43" s="774" t="s">
        <v>512</v>
      </c>
      <c r="B43" s="730" t="s">
        <v>508</v>
      </c>
      <c r="C43" s="776">
        <f t="shared" ref="C43:I43" si="5">SUM(C38:C42)</f>
        <v>20930</v>
      </c>
      <c r="D43" s="1540">
        <f t="shared" si="5"/>
        <v>20310</v>
      </c>
      <c r="E43" s="1540">
        <f t="shared" si="5"/>
        <v>20310</v>
      </c>
      <c r="F43" s="777">
        <f t="shared" si="5"/>
        <v>5695</v>
      </c>
      <c r="G43" s="1677">
        <f t="shared" si="5"/>
        <v>5191.0050000000001</v>
      </c>
      <c r="H43" s="777">
        <f t="shared" si="5"/>
        <v>0</v>
      </c>
      <c r="I43" s="1674">
        <f t="shared" si="5"/>
        <v>0</v>
      </c>
      <c r="J43" s="777">
        <f t="shared" si="1"/>
        <v>10886.005000000001</v>
      </c>
      <c r="K43" s="1675">
        <f t="shared" si="2"/>
        <v>53.599236829148211</v>
      </c>
      <c r="L43" s="589"/>
      <c r="M43" s="1265">
        <f>SUM(M38:M42)</f>
        <v>10886.005000000001</v>
      </c>
      <c r="N43" s="778">
        <f>SUM(N38:N42)</f>
        <v>0</v>
      </c>
      <c r="O43" s="777">
        <f>SUM(O38:O42)</f>
        <v>0</v>
      </c>
    </row>
    <row r="44" spans="1:15" ht="5.25" customHeight="1" thickBot="1" x14ac:dyDescent="0.25">
      <c r="A44" s="731"/>
      <c r="B44" s="1678"/>
      <c r="C44" s="767"/>
      <c r="D44" s="1663"/>
      <c r="E44" s="1663"/>
      <c r="F44" s="769"/>
      <c r="G44" s="850"/>
      <c r="H44" s="851">
        <f>N44-G44</f>
        <v>0</v>
      </c>
      <c r="I44" s="850"/>
      <c r="J44" s="1129">
        <f t="shared" si="1"/>
        <v>0</v>
      </c>
      <c r="K44" s="1679" t="e">
        <f t="shared" si="2"/>
        <v>#DIV/0!</v>
      </c>
      <c r="L44" s="589"/>
      <c r="M44" s="1152"/>
      <c r="N44" s="778"/>
      <c r="O44" s="778"/>
    </row>
    <row r="45" spans="1:15" ht="13.5" thickBot="1" x14ac:dyDescent="0.25">
      <c r="A45" s="1680" t="s">
        <v>511</v>
      </c>
      <c r="B45" s="730" t="s">
        <v>508</v>
      </c>
      <c r="C45" s="777">
        <f t="shared" ref="C45:I45" si="6">C43-C41</f>
        <v>1988</v>
      </c>
      <c r="D45" s="776">
        <f t="shared" si="6"/>
        <v>1960</v>
      </c>
      <c r="E45" s="776">
        <f t="shared" si="6"/>
        <v>1960</v>
      </c>
      <c r="F45" s="777">
        <f t="shared" si="6"/>
        <v>559</v>
      </c>
      <c r="G45" s="1674">
        <f t="shared" si="6"/>
        <v>542.22699999999986</v>
      </c>
      <c r="H45" s="777">
        <f t="shared" si="6"/>
        <v>0</v>
      </c>
      <c r="I45" s="778">
        <f t="shared" si="6"/>
        <v>0</v>
      </c>
      <c r="J45" s="787">
        <f t="shared" si="1"/>
        <v>1101.2269999999999</v>
      </c>
      <c r="K45" s="1658">
        <f t="shared" si="2"/>
        <v>56.18505102040816</v>
      </c>
      <c r="L45" s="589"/>
      <c r="M45" s="1265">
        <f>M43-M41</f>
        <v>1101.2270000000008</v>
      </c>
      <c r="N45" s="778">
        <f>N43-N41</f>
        <v>0</v>
      </c>
      <c r="O45" s="777">
        <f>O43-O41</f>
        <v>0</v>
      </c>
    </row>
    <row r="46" spans="1:15" ht="13.5" thickBot="1" x14ac:dyDescent="0.25">
      <c r="A46" s="774" t="s">
        <v>510</v>
      </c>
      <c r="B46" s="730" t="s">
        <v>508</v>
      </c>
      <c r="C46" s="777">
        <f t="shared" ref="C46:I46" si="7">C43-C37</f>
        <v>312</v>
      </c>
      <c r="D46" s="776">
        <f t="shared" si="7"/>
        <v>0</v>
      </c>
      <c r="E46" s="776">
        <f t="shared" si="7"/>
        <v>4</v>
      </c>
      <c r="F46" s="777">
        <f t="shared" si="7"/>
        <v>0</v>
      </c>
      <c r="G46" s="1674">
        <f t="shared" si="7"/>
        <v>-0.26899999999932334</v>
      </c>
      <c r="H46" s="777">
        <f t="shared" si="7"/>
        <v>0</v>
      </c>
      <c r="I46" s="778">
        <f t="shared" si="7"/>
        <v>0</v>
      </c>
      <c r="J46" s="787">
        <f t="shared" si="1"/>
        <v>-0.26899999999932334</v>
      </c>
      <c r="K46" s="1658">
        <f t="shared" si="2"/>
        <v>-6.7249999999830834</v>
      </c>
      <c r="L46" s="589"/>
      <c r="M46" s="1265">
        <f>M43-M37</f>
        <v>-0.26900000000023283</v>
      </c>
      <c r="N46" s="778">
        <f>N43-N37</f>
        <v>0</v>
      </c>
      <c r="O46" s="777">
        <f>O43-O37</f>
        <v>0</v>
      </c>
    </row>
    <row r="47" spans="1:15" ht="13.5" thickBot="1" x14ac:dyDescent="0.25">
      <c r="A47" s="1681" t="s">
        <v>509</v>
      </c>
      <c r="B47" s="1682" t="s">
        <v>508</v>
      </c>
      <c r="C47" s="777">
        <f t="shared" ref="C47:I47" si="8">C46-C41</f>
        <v>-18630</v>
      </c>
      <c r="D47" s="776">
        <f t="shared" si="8"/>
        <v>-18350</v>
      </c>
      <c r="E47" s="776">
        <f t="shared" si="8"/>
        <v>-18346</v>
      </c>
      <c r="F47" s="777">
        <f t="shared" si="8"/>
        <v>-5136</v>
      </c>
      <c r="G47" s="1674">
        <f t="shared" si="8"/>
        <v>-4649.0469999999996</v>
      </c>
      <c r="H47" s="777">
        <f t="shared" si="8"/>
        <v>0</v>
      </c>
      <c r="I47" s="778">
        <f t="shared" si="8"/>
        <v>0</v>
      </c>
      <c r="J47" s="787">
        <f t="shared" si="1"/>
        <v>-9785.0469999999987</v>
      </c>
      <c r="K47" s="1675">
        <f t="shared" si="2"/>
        <v>53.336133217050033</v>
      </c>
      <c r="L47" s="589"/>
      <c r="M47" s="1265">
        <f>M46-M41</f>
        <v>-9785.0470000000005</v>
      </c>
      <c r="N47" s="778">
        <f>N46-N41</f>
        <v>0</v>
      </c>
      <c r="O47" s="777">
        <f>O46-O41</f>
        <v>0</v>
      </c>
    </row>
    <row r="50" spans="1:10" ht="14.25" x14ac:dyDescent="0.2">
      <c r="A50" s="706" t="s">
        <v>507</v>
      </c>
    </row>
    <row r="51" spans="1:10" ht="14.25" x14ac:dyDescent="0.2">
      <c r="A51" s="709" t="s">
        <v>506</v>
      </c>
    </row>
    <row r="52" spans="1:10" ht="14.25" x14ac:dyDescent="0.2">
      <c r="A52" s="710" t="s">
        <v>505</v>
      </c>
    </row>
    <row r="53" spans="1:10" s="568" customFormat="1" ht="14.25" x14ac:dyDescent="0.2">
      <c r="A53" s="710" t="s">
        <v>631</v>
      </c>
      <c r="B53" s="711"/>
      <c r="E53" s="712"/>
      <c r="F53" s="712"/>
      <c r="G53" s="712"/>
      <c r="H53" s="712"/>
      <c r="I53" s="712"/>
      <c r="J53" s="712"/>
    </row>
    <row r="54" spans="1:10" s="568" customFormat="1" ht="14.25" x14ac:dyDescent="0.2">
      <c r="A54" s="710"/>
      <c r="B54" s="711"/>
      <c r="E54" s="712"/>
      <c r="F54" s="712"/>
      <c r="G54" s="712"/>
      <c r="H54" s="712"/>
      <c r="I54" s="712"/>
      <c r="J54" s="712"/>
    </row>
    <row r="55" spans="1:10" s="568" customFormat="1" x14ac:dyDescent="0.2">
      <c r="A55" s="1683" t="s">
        <v>632</v>
      </c>
      <c r="B55" s="711"/>
      <c r="E55" s="712"/>
      <c r="F55" s="712"/>
      <c r="G55" s="712"/>
      <c r="H55" s="712"/>
      <c r="I55" s="712"/>
      <c r="J55" s="712"/>
    </row>
    <row r="56" spans="1:10" x14ac:dyDescent="0.2">
      <c r="A56" s="713" t="s">
        <v>633</v>
      </c>
    </row>
    <row r="58" spans="1:10" x14ac:dyDescent="0.2">
      <c r="A58" s="1684">
        <v>43658</v>
      </c>
    </row>
    <row r="59" spans="1:10" x14ac:dyDescent="0.2">
      <c r="A59" s="713" t="s">
        <v>634</v>
      </c>
    </row>
    <row r="61" spans="1:10" x14ac:dyDescent="0.2">
      <c r="A61" s="713" t="s">
        <v>635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E34" sqref="E34"/>
    </sheetView>
  </sheetViews>
  <sheetFormatPr defaultColWidth="8.7109375" defaultRowHeight="12.75" x14ac:dyDescent="0.2"/>
  <cols>
    <col min="1" max="1" width="37.7109375" style="713" customWidth="1"/>
    <col min="2" max="2" width="7.28515625" style="707" customWidth="1"/>
    <col min="3" max="4" width="11.5703125" style="552" customWidth="1"/>
    <col min="5" max="5" width="11.5703125" style="708" customWidth="1"/>
    <col min="6" max="6" width="11.42578125" style="708" customWidth="1"/>
    <col min="7" max="7" width="9.85546875" style="708" customWidth="1"/>
    <col min="8" max="8" width="9.140625" style="708" customWidth="1"/>
    <col min="9" max="9" width="9.28515625" style="708" customWidth="1"/>
    <col min="10" max="10" width="9.140625" style="708" customWidth="1"/>
    <col min="11" max="11" width="19.140625" style="552" customWidth="1"/>
    <col min="12" max="12" width="8.7109375" style="552"/>
    <col min="13" max="13" width="11.85546875" style="552" customWidth="1"/>
    <col min="14" max="14" width="12.5703125" style="552" customWidth="1"/>
    <col min="15" max="15" width="11.85546875" style="552" customWidth="1"/>
    <col min="16" max="16" width="12" style="552" customWidth="1"/>
    <col min="17" max="16384" width="8.7109375" style="552"/>
  </cols>
  <sheetData>
    <row r="1" spans="1:15" ht="18.75" x14ac:dyDescent="0.2">
      <c r="A1" s="544" t="s">
        <v>576</v>
      </c>
      <c r="B1" s="359"/>
      <c r="C1" s="359"/>
      <c r="D1" s="359"/>
      <c r="E1" s="553"/>
      <c r="F1" s="555"/>
      <c r="G1" s="555"/>
      <c r="H1" s="553"/>
      <c r="I1" s="553"/>
      <c r="J1" s="553"/>
      <c r="K1" s="359"/>
      <c r="L1" s="359"/>
      <c r="M1" s="359"/>
      <c r="N1" s="359"/>
      <c r="O1" s="359"/>
    </row>
    <row r="2" spans="1:15" x14ac:dyDescent="0.2">
      <c r="A2" s="536"/>
      <c r="B2" s="359"/>
      <c r="C2" s="359"/>
      <c r="D2" s="359"/>
      <c r="E2" s="553"/>
      <c r="F2" s="555"/>
      <c r="G2" s="555"/>
      <c r="H2" s="553"/>
      <c r="I2" s="553"/>
      <c r="J2" s="553"/>
      <c r="K2" s="359"/>
      <c r="L2" s="359"/>
      <c r="M2" s="359"/>
      <c r="N2" s="359"/>
      <c r="O2" s="359"/>
    </row>
    <row r="3" spans="1:15" ht="6" customHeight="1" x14ac:dyDescent="0.2">
      <c r="A3" s="359"/>
      <c r="B3" s="556"/>
      <c r="C3" s="556"/>
      <c r="D3" s="359"/>
      <c r="E3" s="553"/>
      <c r="F3" s="555"/>
      <c r="G3" s="555"/>
      <c r="H3" s="553"/>
      <c r="I3" s="553"/>
      <c r="J3" s="553"/>
      <c r="K3" s="359"/>
      <c r="L3" s="359"/>
      <c r="M3" s="359"/>
      <c r="N3" s="359"/>
      <c r="O3" s="359"/>
    </row>
    <row r="4" spans="1:15" ht="24.75" customHeight="1" x14ac:dyDescent="0.2">
      <c r="A4" s="540" t="s">
        <v>575</v>
      </c>
      <c r="B4" s="557"/>
      <c r="C4" s="1442" t="s">
        <v>636</v>
      </c>
      <c r="D4" s="1442"/>
      <c r="E4" s="1442"/>
      <c r="F4" s="1442"/>
      <c r="G4" s="1443"/>
      <c r="H4" s="1443"/>
      <c r="I4" s="1443"/>
      <c r="J4" s="1443"/>
      <c r="K4" s="1443"/>
      <c r="L4" s="1444"/>
      <c r="M4" s="1444"/>
      <c r="N4" s="1444"/>
      <c r="O4" s="1444"/>
    </row>
    <row r="5" spans="1:15" ht="23.25" customHeight="1" thickBot="1" x14ac:dyDescent="0.25">
      <c r="A5" s="536" t="s">
        <v>573</v>
      </c>
      <c r="B5" s="359"/>
      <c r="C5" s="359"/>
      <c r="D5" s="359"/>
      <c r="E5" s="553"/>
      <c r="F5" s="555"/>
      <c r="G5" s="555"/>
      <c r="H5" s="553"/>
      <c r="I5" s="553"/>
      <c r="J5" s="553"/>
      <c r="K5" s="359"/>
      <c r="L5" s="359"/>
      <c r="M5" s="359"/>
      <c r="N5" s="359"/>
      <c r="O5" s="359"/>
    </row>
    <row r="6" spans="1:15" ht="13.5" thickBot="1" x14ac:dyDescent="0.25">
      <c r="A6" s="535" t="s">
        <v>572</v>
      </c>
      <c r="B6" s="534" t="s">
        <v>571</v>
      </c>
      <c r="C6" s="1157" t="s">
        <v>0</v>
      </c>
      <c r="D6" s="1158" t="s">
        <v>570</v>
      </c>
      <c r="E6" s="563" t="s">
        <v>569</v>
      </c>
      <c r="F6" s="1159" t="s">
        <v>568</v>
      </c>
      <c r="G6" s="1160"/>
      <c r="H6" s="1160"/>
      <c r="I6" s="1161"/>
      <c r="J6" s="1158" t="s">
        <v>578</v>
      </c>
      <c r="K6" s="1162" t="s">
        <v>566</v>
      </c>
      <c r="L6" s="568"/>
      <c r="M6" s="569" t="s">
        <v>564</v>
      </c>
      <c r="N6" s="1158" t="s">
        <v>565</v>
      </c>
      <c r="O6" s="1158" t="s">
        <v>564</v>
      </c>
    </row>
    <row r="7" spans="1:15" ht="13.5" thickBot="1" x14ac:dyDescent="0.25">
      <c r="A7" s="1685"/>
      <c r="B7" s="1686"/>
      <c r="C7" s="1165" t="s">
        <v>579</v>
      </c>
      <c r="D7" s="1166">
        <v>2019</v>
      </c>
      <c r="E7" s="574">
        <v>2019</v>
      </c>
      <c r="F7" s="1167" t="s">
        <v>562</v>
      </c>
      <c r="G7" s="1168" t="s">
        <v>561</v>
      </c>
      <c r="H7" s="1168" t="s">
        <v>560</v>
      </c>
      <c r="I7" s="1167" t="s">
        <v>559</v>
      </c>
      <c r="J7" s="1166" t="s">
        <v>558</v>
      </c>
      <c r="K7" s="1165" t="s">
        <v>557</v>
      </c>
      <c r="L7" s="568"/>
      <c r="M7" s="577" t="s">
        <v>580</v>
      </c>
      <c r="N7" s="1166" t="s">
        <v>581</v>
      </c>
      <c r="O7" s="1166" t="s">
        <v>582</v>
      </c>
    </row>
    <row r="8" spans="1:15" x14ac:dyDescent="0.2">
      <c r="A8" s="1169" t="s">
        <v>583</v>
      </c>
      <c r="B8" s="1687"/>
      <c r="C8" s="504">
        <v>83</v>
      </c>
      <c r="D8" s="1172">
        <v>85</v>
      </c>
      <c r="E8" s="582">
        <v>85</v>
      </c>
      <c r="F8" s="1173">
        <v>85</v>
      </c>
      <c r="G8" s="1174">
        <f>M8</f>
        <v>85</v>
      </c>
      <c r="H8" s="1175"/>
      <c r="I8" s="1176"/>
      <c r="J8" s="1177" t="s">
        <v>508</v>
      </c>
      <c r="K8" s="1178" t="s">
        <v>508</v>
      </c>
      <c r="L8" s="589"/>
      <c r="M8" s="1179">
        <v>85</v>
      </c>
      <c r="N8" s="1180"/>
      <c r="O8" s="1180"/>
    </row>
    <row r="9" spans="1:15" ht="13.5" thickBot="1" x14ac:dyDescent="0.25">
      <c r="A9" s="1181" t="s">
        <v>584</v>
      </c>
      <c r="B9" s="1182"/>
      <c r="C9" s="492">
        <v>73.64</v>
      </c>
      <c r="D9" s="1184">
        <v>74.790000000000006</v>
      </c>
      <c r="E9" s="596">
        <v>74.790000000000006</v>
      </c>
      <c r="F9" s="1184">
        <v>74.790000000000006</v>
      </c>
      <c r="G9" s="1184">
        <f>M9</f>
        <v>79.790000000000006</v>
      </c>
      <c r="H9" s="1184"/>
      <c r="I9" s="1184"/>
      <c r="J9" s="1188" t="s">
        <v>508</v>
      </c>
      <c r="K9" s="1189" t="s">
        <v>508</v>
      </c>
      <c r="L9" s="589"/>
      <c r="M9" s="1190">
        <v>79.790000000000006</v>
      </c>
      <c r="N9" s="1191"/>
      <c r="O9" s="1191"/>
    </row>
    <row r="10" spans="1:15" x14ac:dyDescent="0.2">
      <c r="A10" s="1192" t="s">
        <v>585</v>
      </c>
      <c r="B10" s="1193" t="s">
        <v>586</v>
      </c>
      <c r="C10" s="460">
        <v>18897</v>
      </c>
      <c r="D10" s="1195" t="s">
        <v>508</v>
      </c>
      <c r="E10" s="1195" t="s">
        <v>508</v>
      </c>
      <c r="F10" s="1254">
        <v>19132</v>
      </c>
      <c r="G10" s="1197">
        <f>M10</f>
        <v>19954</v>
      </c>
      <c r="H10" s="1198"/>
      <c r="I10" s="1197"/>
      <c r="J10" s="1199" t="s">
        <v>508</v>
      </c>
      <c r="K10" s="1200" t="s">
        <v>508</v>
      </c>
      <c r="L10" s="589"/>
      <c r="M10" s="613">
        <v>19954</v>
      </c>
      <c r="N10" s="1201"/>
      <c r="O10" s="1201"/>
    </row>
    <row r="11" spans="1:15" x14ac:dyDescent="0.2">
      <c r="A11" s="1202" t="s">
        <v>587</v>
      </c>
      <c r="B11" s="1193" t="s">
        <v>588</v>
      </c>
      <c r="C11" s="460">
        <v>17702</v>
      </c>
      <c r="D11" s="1203" t="s">
        <v>508</v>
      </c>
      <c r="E11" s="1203" t="s">
        <v>508</v>
      </c>
      <c r="F11" s="1239">
        <v>17907</v>
      </c>
      <c r="G11" s="1197">
        <f t="shared" ref="G11:G20" si="0">M11</f>
        <v>18070</v>
      </c>
      <c r="H11" s="1198"/>
      <c r="I11" s="1197"/>
      <c r="J11" s="1199" t="s">
        <v>508</v>
      </c>
      <c r="K11" s="1200" t="s">
        <v>508</v>
      </c>
      <c r="L11" s="589"/>
      <c r="M11" s="617">
        <v>18070</v>
      </c>
      <c r="N11" s="1201"/>
      <c r="O11" s="1201"/>
    </row>
    <row r="12" spans="1:15" x14ac:dyDescent="0.2">
      <c r="A12" s="1202" t="s">
        <v>547</v>
      </c>
      <c r="B12" s="1193" t="s">
        <v>546</v>
      </c>
      <c r="C12" s="460">
        <v>422</v>
      </c>
      <c r="D12" s="1203" t="s">
        <v>508</v>
      </c>
      <c r="E12" s="1203" t="s">
        <v>508</v>
      </c>
      <c r="F12" s="1239">
        <v>510</v>
      </c>
      <c r="G12" s="1197">
        <f t="shared" si="0"/>
        <v>367</v>
      </c>
      <c r="H12" s="1198"/>
      <c r="I12" s="1197"/>
      <c r="J12" s="1199" t="s">
        <v>508</v>
      </c>
      <c r="K12" s="1200" t="s">
        <v>508</v>
      </c>
      <c r="L12" s="589"/>
      <c r="M12" s="617">
        <v>367</v>
      </c>
      <c r="N12" s="1201"/>
      <c r="O12" s="1201"/>
    </row>
    <row r="13" spans="1:15" x14ac:dyDescent="0.2">
      <c r="A13" s="1202" t="s">
        <v>545</v>
      </c>
      <c r="B13" s="1193" t="s">
        <v>508</v>
      </c>
      <c r="C13" s="460">
        <v>3481</v>
      </c>
      <c r="D13" s="1203" t="s">
        <v>508</v>
      </c>
      <c r="E13" s="1203" t="s">
        <v>508</v>
      </c>
      <c r="F13" s="1239">
        <v>19006</v>
      </c>
      <c r="G13" s="1197">
        <f t="shared" si="0"/>
        <v>23479</v>
      </c>
      <c r="H13" s="1198"/>
      <c r="I13" s="1197"/>
      <c r="J13" s="1199" t="s">
        <v>508</v>
      </c>
      <c r="K13" s="1200" t="s">
        <v>508</v>
      </c>
      <c r="L13" s="589"/>
      <c r="M13" s="617">
        <v>23479</v>
      </c>
      <c r="N13" s="1201"/>
      <c r="O13" s="1201"/>
    </row>
    <row r="14" spans="1:15" ht="13.5" thickBot="1" x14ac:dyDescent="0.25">
      <c r="A14" s="1169" t="s">
        <v>544</v>
      </c>
      <c r="B14" s="1204" t="s">
        <v>543</v>
      </c>
      <c r="C14" s="467">
        <v>7344</v>
      </c>
      <c r="D14" s="1206" t="s">
        <v>508</v>
      </c>
      <c r="E14" s="1206" t="s">
        <v>508</v>
      </c>
      <c r="F14" s="1273">
        <v>10555</v>
      </c>
      <c r="G14" s="1197">
        <f t="shared" si="0"/>
        <v>19340</v>
      </c>
      <c r="H14" s="1208"/>
      <c r="I14" s="1209"/>
      <c r="J14" s="1207" t="s">
        <v>508</v>
      </c>
      <c r="K14" s="1178" t="s">
        <v>508</v>
      </c>
      <c r="L14" s="589"/>
      <c r="M14" s="625">
        <v>19340</v>
      </c>
      <c r="N14" s="1210"/>
      <c r="O14" s="1210"/>
    </row>
    <row r="15" spans="1:15" ht="13.5" thickBot="1" x14ac:dyDescent="0.25">
      <c r="A15" s="1211" t="s">
        <v>542</v>
      </c>
      <c r="B15" s="1168"/>
      <c r="C15" s="477">
        <f t="shared" ref="C15" si="1">C10-C11+C12+C13+C14</f>
        <v>12442</v>
      </c>
      <c r="D15" s="1213" t="s">
        <v>508</v>
      </c>
      <c r="E15" s="1213" t="s">
        <v>508</v>
      </c>
      <c r="F15" s="475">
        <f t="shared" ref="F15:G15" si="2">F10-F11+F12+F13+F14</f>
        <v>31296</v>
      </c>
      <c r="G15" s="475">
        <f t="shared" si="2"/>
        <v>45070</v>
      </c>
      <c r="H15" s="1215"/>
      <c r="I15" s="1216"/>
      <c r="J15" s="1214" t="s">
        <v>508</v>
      </c>
      <c r="K15" s="1217" t="s">
        <v>508</v>
      </c>
      <c r="L15" s="589"/>
      <c r="M15" s="1214">
        <f>M10-M11+M12+M13+M14</f>
        <v>45070</v>
      </c>
      <c r="N15" s="1214">
        <f t="shared" ref="N15:O15" si="3">N10-N11+N12+N13+N14</f>
        <v>0</v>
      </c>
      <c r="O15" s="1214">
        <f t="shared" si="3"/>
        <v>0</v>
      </c>
    </row>
    <row r="16" spans="1:15" x14ac:dyDescent="0.2">
      <c r="A16" s="1169" t="s">
        <v>541</v>
      </c>
      <c r="B16" s="1204">
        <v>401</v>
      </c>
      <c r="C16" s="467">
        <v>1380</v>
      </c>
      <c r="D16" s="1195" t="s">
        <v>508</v>
      </c>
      <c r="E16" s="1195" t="s">
        <v>508</v>
      </c>
      <c r="F16" s="1273">
        <v>1326</v>
      </c>
      <c r="G16" s="1197">
        <f t="shared" si="0"/>
        <v>1983</v>
      </c>
      <c r="H16" s="1218"/>
      <c r="I16" s="1219"/>
      <c r="J16" s="1207" t="s">
        <v>508</v>
      </c>
      <c r="K16" s="1178" t="s">
        <v>508</v>
      </c>
      <c r="L16" s="589"/>
      <c r="M16" s="635">
        <v>1983</v>
      </c>
      <c r="N16" s="1210"/>
      <c r="O16" s="1210"/>
    </row>
    <row r="17" spans="1:15" x14ac:dyDescent="0.2">
      <c r="A17" s="1202" t="s">
        <v>540</v>
      </c>
      <c r="B17" s="1193" t="s">
        <v>539</v>
      </c>
      <c r="C17" s="460">
        <v>2353</v>
      </c>
      <c r="D17" s="1203" t="s">
        <v>508</v>
      </c>
      <c r="E17" s="1203" t="s">
        <v>508</v>
      </c>
      <c r="F17" s="1239">
        <v>2516</v>
      </c>
      <c r="G17" s="1197">
        <f t="shared" si="0"/>
        <v>1593</v>
      </c>
      <c r="H17" s="1198"/>
      <c r="I17" s="1197"/>
      <c r="J17" s="1199" t="s">
        <v>508</v>
      </c>
      <c r="K17" s="1200" t="s">
        <v>508</v>
      </c>
      <c r="L17" s="589"/>
      <c r="M17" s="617">
        <v>1593</v>
      </c>
      <c r="N17" s="1201"/>
      <c r="O17" s="1201"/>
    </row>
    <row r="18" spans="1:15" x14ac:dyDescent="0.2">
      <c r="A18" s="1202" t="s">
        <v>538</v>
      </c>
      <c r="B18" s="1193" t="s">
        <v>508</v>
      </c>
      <c r="C18" s="460">
        <v>671</v>
      </c>
      <c r="D18" s="1203" t="s">
        <v>508</v>
      </c>
      <c r="E18" s="1203" t="s">
        <v>508</v>
      </c>
      <c r="F18" s="1239">
        <v>671</v>
      </c>
      <c r="G18" s="1197">
        <f t="shared" si="0"/>
        <v>4206</v>
      </c>
      <c r="H18" s="1198"/>
      <c r="I18" s="1197"/>
      <c r="J18" s="1199" t="s">
        <v>508</v>
      </c>
      <c r="K18" s="1200" t="s">
        <v>508</v>
      </c>
      <c r="L18" s="589"/>
      <c r="M18" s="617">
        <v>4206</v>
      </c>
      <c r="N18" s="1201"/>
      <c r="O18" s="1201"/>
    </row>
    <row r="19" spans="1:15" x14ac:dyDescent="0.2">
      <c r="A19" s="1202" t="s">
        <v>537</v>
      </c>
      <c r="B19" s="1193" t="s">
        <v>508</v>
      </c>
      <c r="C19" s="460">
        <v>7035</v>
      </c>
      <c r="D19" s="1203" t="s">
        <v>508</v>
      </c>
      <c r="E19" s="1203" t="s">
        <v>508</v>
      </c>
      <c r="F19" s="1239">
        <v>25772</v>
      </c>
      <c r="G19" s="1197">
        <f t="shared" si="0"/>
        <v>35655</v>
      </c>
      <c r="H19" s="1198"/>
      <c r="I19" s="1197"/>
      <c r="J19" s="1199" t="s">
        <v>508</v>
      </c>
      <c r="K19" s="1200" t="s">
        <v>508</v>
      </c>
      <c r="L19" s="589"/>
      <c r="M19" s="617">
        <v>35655</v>
      </c>
      <c r="N19" s="1201"/>
      <c r="O19" s="1201"/>
    </row>
    <row r="20" spans="1:15" ht="13.5" thickBot="1" x14ac:dyDescent="0.25">
      <c r="A20" s="1181" t="s">
        <v>536</v>
      </c>
      <c r="B20" s="1220" t="s">
        <v>508</v>
      </c>
      <c r="C20" s="452">
        <v>0</v>
      </c>
      <c r="D20" s="1206" t="s">
        <v>508</v>
      </c>
      <c r="E20" s="1206" t="s">
        <v>508</v>
      </c>
      <c r="F20" s="1261"/>
      <c r="G20" s="1209">
        <f t="shared" si="0"/>
        <v>0</v>
      </c>
      <c r="H20" s="1208"/>
      <c r="I20" s="1209"/>
      <c r="J20" s="1221" t="s">
        <v>508</v>
      </c>
      <c r="K20" s="1222" t="s">
        <v>508</v>
      </c>
      <c r="L20" s="589"/>
      <c r="M20" s="640">
        <v>0</v>
      </c>
      <c r="N20" s="1223"/>
      <c r="O20" s="1223"/>
    </row>
    <row r="21" spans="1:15" ht="15.75" thickBot="1" x14ac:dyDescent="0.3">
      <c r="A21" s="1688" t="s">
        <v>535</v>
      </c>
      <c r="B21" s="1689" t="s">
        <v>508</v>
      </c>
      <c r="C21" s="1690">
        <v>43126</v>
      </c>
      <c r="D21" s="1691">
        <v>41010</v>
      </c>
      <c r="E21" s="789">
        <v>47819</v>
      </c>
      <c r="F21" s="1691">
        <v>11388</v>
      </c>
      <c r="G21" s="1227">
        <f>M21-F21</f>
        <v>11435</v>
      </c>
      <c r="H21" s="1228"/>
      <c r="I21" s="1229"/>
      <c r="J21" s="1692">
        <f t="shared" ref="J21:J44" si="4">SUM(F21:I21)</f>
        <v>22823</v>
      </c>
      <c r="K21" s="1693">
        <f>IF(E21=0, "x",(J21/E21)*100)</f>
        <v>47.72789058742341</v>
      </c>
      <c r="L21" s="589"/>
      <c r="M21" s="613">
        <v>22823</v>
      </c>
      <c r="N21" s="1694"/>
      <c r="O21" s="1695"/>
    </row>
    <row r="22" spans="1:15" ht="15" x14ac:dyDescent="0.25">
      <c r="A22" s="1202" t="s">
        <v>534</v>
      </c>
      <c r="B22" s="1696" t="s">
        <v>508</v>
      </c>
      <c r="C22" s="402"/>
      <c r="D22" s="1697"/>
      <c r="E22" s="801"/>
      <c r="F22" s="1697"/>
      <c r="G22" s="1235">
        <f t="shared" ref="G22:G39" si="5">M22-F22</f>
        <v>0</v>
      </c>
      <c r="H22" s="1236"/>
      <c r="I22" s="1237"/>
      <c r="J22" s="1698">
        <f t="shared" si="4"/>
        <v>0</v>
      </c>
      <c r="K22" s="1693" t="str">
        <f>IF(E22=0, "x",(J22/E22)*100)</f>
        <v>x</v>
      </c>
      <c r="L22" s="589"/>
      <c r="M22" s="617">
        <v>0</v>
      </c>
      <c r="N22" s="1699"/>
      <c r="O22" s="1700"/>
    </row>
    <row r="23" spans="1:15" ht="15.75" thickBot="1" x14ac:dyDescent="0.3">
      <c r="A23" s="1181" t="s">
        <v>533</v>
      </c>
      <c r="B23" s="1701">
        <v>672</v>
      </c>
      <c r="C23" s="1702">
        <v>10405</v>
      </c>
      <c r="D23" s="1703">
        <v>9800</v>
      </c>
      <c r="E23" s="810">
        <v>9800</v>
      </c>
      <c r="F23" s="1704">
        <v>2450</v>
      </c>
      <c r="G23" s="1705">
        <f t="shared" si="5"/>
        <v>2450</v>
      </c>
      <c r="H23" s="1244"/>
      <c r="I23" s="1245"/>
      <c r="J23" s="1706">
        <f t="shared" si="4"/>
        <v>4900</v>
      </c>
      <c r="K23" s="1707">
        <f t="shared" ref="K23:K44" si="6">IF(E23=0, "x",(J23/E23)*100)</f>
        <v>50</v>
      </c>
      <c r="L23" s="589"/>
      <c r="M23" s="625">
        <v>4900</v>
      </c>
      <c r="N23" s="1708"/>
      <c r="O23" s="1709"/>
    </row>
    <row r="24" spans="1:15" ht="15" x14ac:dyDescent="0.25">
      <c r="A24" s="1192" t="s">
        <v>532</v>
      </c>
      <c r="B24" s="1689">
        <v>501</v>
      </c>
      <c r="C24" s="412">
        <v>6430</v>
      </c>
      <c r="D24" s="1710">
        <v>6550</v>
      </c>
      <c r="E24" s="819">
        <v>6550</v>
      </c>
      <c r="F24" s="1710">
        <v>1627</v>
      </c>
      <c r="G24" s="1251">
        <f t="shared" si="5"/>
        <v>1615</v>
      </c>
      <c r="H24" s="1252"/>
      <c r="I24" s="1219"/>
      <c r="J24" s="1692">
        <f t="shared" si="4"/>
        <v>3242</v>
      </c>
      <c r="K24" s="1693">
        <f t="shared" si="6"/>
        <v>49.496183206106871</v>
      </c>
      <c r="L24" s="589"/>
      <c r="M24" s="635">
        <v>3242</v>
      </c>
      <c r="N24" s="1711"/>
      <c r="O24" s="1712"/>
    </row>
    <row r="25" spans="1:15" ht="15" x14ac:dyDescent="0.25">
      <c r="A25" s="1202" t="s">
        <v>531</v>
      </c>
      <c r="B25" s="1696">
        <v>502</v>
      </c>
      <c r="C25" s="402">
        <v>2774</v>
      </c>
      <c r="D25" s="1713">
        <v>2900</v>
      </c>
      <c r="E25" s="825">
        <v>2900</v>
      </c>
      <c r="F25" s="1713">
        <v>892</v>
      </c>
      <c r="G25" s="1198">
        <f t="shared" si="5"/>
        <v>454</v>
      </c>
      <c r="H25" s="1255"/>
      <c r="I25" s="1197"/>
      <c r="J25" s="1698">
        <f t="shared" si="4"/>
        <v>1346</v>
      </c>
      <c r="K25" s="1714">
        <f t="shared" si="6"/>
        <v>46.413793103448278</v>
      </c>
      <c r="L25" s="589"/>
      <c r="M25" s="617">
        <v>1346</v>
      </c>
      <c r="N25" s="1699"/>
      <c r="O25" s="1700"/>
    </row>
    <row r="26" spans="1:15" ht="15" x14ac:dyDescent="0.25">
      <c r="A26" s="1202" t="s">
        <v>530</v>
      </c>
      <c r="B26" s="1696">
        <v>504</v>
      </c>
      <c r="C26" s="402">
        <v>0</v>
      </c>
      <c r="D26" s="1713">
        <v>0</v>
      </c>
      <c r="E26" s="825">
        <v>0</v>
      </c>
      <c r="F26" s="1713"/>
      <c r="G26" s="1198">
        <f t="shared" si="5"/>
        <v>0</v>
      </c>
      <c r="H26" s="1255"/>
      <c r="I26" s="1197"/>
      <c r="J26" s="1698">
        <f t="shared" si="4"/>
        <v>0</v>
      </c>
      <c r="K26" s="1714" t="str">
        <f t="shared" si="6"/>
        <v>x</v>
      </c>
      <c r="L26" s="589"/>
      <c r="M26" s="617">
        <v>0</v>
      </c>
      <c r="N26" s="1699"/>
      <c r="O26" s="1700"/>
    </row>
    <row r="27" spans="1:15" ht="15" x14ac:dyDescent="0.25">
      <c r="A27" s="1202" t="s">
        <v>529</v>
      </c>
      <c r="B27" s="1696">
        <v>511</v>
      </c>
      <c r="C27" s="402">
        <v>2146</v>
      </c>
      <c r="D27" s="1713">
        <v>1550</v>
      </c>
      <c r="E27" s="825">
        <v>1550</v>
      </c>
      <c r="F27" s="1713">
        <v>245</v>
      </c>
      <c r="G27" s="1198">
        <f t="shared" si="5"/>
        <v>109</v>
      </c>
      <c r="H27" s="1255"/>
      <c r="I27" s="1197"/>
      <c r="J27" s="1698">
        <f t="shared" si="4"/>
        <v>354</v>
      </c>
      <c r="K27" s="1714">
        <f t="shared" si="6"/>
        <v>22.838709677419356</v>
      </c>
      <c r="L27" s="589"/>
      <c r="M27" s="617">
        <v>354</v>
      </c>
      <c r="N27" s="1699"/>
      <c r="O27" s="1700"/>
    </row>
    <row r="28" spans="1:15" ht="15" x14ac:dyDescent="0.25">
      <c r="A28" s="1202" t="s">
        <v>528</v>
      </c>
      <c r="B28" s="1696">
        <v>518</v>
      </c>
      <c r="C28" s="402">
        <v>2439</v>
      </c>
      <c r="D28" s="1713">
        <v>2152</v>
      </c>
      <c r="E28" s="825">
        <v>2500</v>
      </c>
      <c r="F28" s="1713">
        <v>807</v>
      </c>
      <c r="G28" s="1198">
        <f t="shared" si="5"/>
        <v>733</v>
      </c>
      <c r="H28" s="1255"/>
      <c r="I28" s="1197"/>
      <c r="J28" s="1698">
        <f t="shared" si="4"/>
        <v>1540</v>
      </c>
      <c r="K28" s="1714">
        <f t="shared" si="6"/>
        <v>61.6</v>
      </c>
      <c r="L28" s="589"/>
      <c r="M28" s="617">
        <v>1540</v>
      </c>
      <c r="N28" s="1699"/>
      <c r="O28" s="1700"/>
    </row>
    <row r="29" spans="1:15" ht="15" x14ac:dyDescent="0.25">
      <c r="A29" s="1202" t="s">
        <v>527</v>
      </c>
      <c r="B29" s="1696">
        <v>521</v>
      </c>
      <c r="C29" s="402">
        <v>25186</v>
      </c>
      <c r="D29" s="1713">
        <v>23400</v>
      </c>
      <c r="E29" s="825">
        <v>28529</v>
      </c>
      <c r="F29" s="1713">
        <v>6673</v>
      </c>
      <c r="G29" s="1198">
        <f t="shared" si="5"/>
        <v>6848</v>
      </c>
      <c r="H29" s="1255"/>
      <c r="I29" s="1197"/>
      <c r="J29" s="1698">
        <f t="shared" si="4"/>
        <v>13521</v>
      </c>
      <c r="K29" s="1714">
        <f t="shared" si="6"/>
        <v>47.393879911668826</v>
      </c>
      <c r="L29" s="589"/>
      <c r="M29" s="617">
        <v>13521</v>
      </c>
      <c r="N29" s="1699"/>
      <c r="O29" s="1700"/>
    </row>
    <row r="30" spans="1:15" ht="15" x14ac:dyDescent="0.25">
      <c r="A30" s="1202" t="s">
        <v>526</v>
      </c>
      <c r="B30" s="1696" t="s">
        <v>525</v>
      </c>
      <c r="C30" s="402">
        <v>9365</v>
      </c>
      <c r="D30" s="1713">
        <v>8404</v>
      </c>
      <c r="E30" s="825">
        <v>10267</v>
      </c>
      <c r="F30" s="1713">
        <v>2447</v>
      </c>
      <c r="G30" s="1198">
        <f t="shared" si="5"/>
        <v>2589</v>
      </c>
      <c r="H30" s="1255"/>
      <c r="I30" s="1197"/>
      <c r="J30" s="1698">
        <f t="shared" si="4"/>
        <v>5036</v>
      </c>
      <c r="K30" s="1714">
        <f t="shared" si="6"/>
        <v>49.05035550793805</v>
      </c>
      <c r="L30" s="589"/>
      <c r="M30" s="617">
        <v>5036</v>
      </c>
      <c r="N30" s="1699"/>
      <c r="O30" s="1700"/>
    </row>
    <row r="31" spans="1:15" ht="15" x14ac:dyDescent="0.25">
      <c r="A31" s="1202" t="s">
        <v>524</v>
      </c>
      <c r="B31" s="1696">
        <v>557</v>
      </c>
      <c r="C31" s="402">
        <v>0</v>
      </c>
      <c r="D31" s="1713">
        <v>0</v>
      </c>
      <c r="E31" s="825">
        <v>0</v>
      </c>
      <c r="F31" s="1713">
        <v>0</v>
      </c>
      <c r="G31" s="1198">
        <f t="shared" si="5"/>
        <v>0</v>
      </c>
      <c r="H31" s="1255"/>
      <c r="I31" s="1197"/>
      <c r="J31" s="1698">
        <f t="shared" si="4"/>
        <v>0</v>
      </c>
      <c r="K31" s="1714" t="str">
        <f t="shared" si="6"/>
        <v>x</v>
      </c>
      <c r="L31" s="589"/>
      <c r="M31" s="617">
        <v>0</v>
      </c>
      <c r="N31" s="1699"/>
      <c r="O31" s="1700"/>
    </row>
    <row r="32" spans="1:15" ht="15" x14ac:dyDescent="0.25">
      <c r="A32" s="1202" t="s">
        <v>523</v>
      </c>
      <c r="B32" s="1696">
        <v>551</v>
      </c>
      <c r="C32" s="402">
        <v>219</v>
      </c>
      <c r="D32" s="1713">
        <v>179</v>
      </c>
      <c r="E32" s="825">
        <v>268</v>
      </c>
      <c r="F32" s="1713">
        <v>54</v>
      </c>
      <c r="G32" s="1198">
        <f t="shared" si="5"/>
        <v>67</v>
      </c>
      <c r="H32" s="1255"/>
      <c r="I32" s="1197"/>
      <c r="J32" s="1698">
        <f t="shared" si="4"/>
        <v>121</v>
      </c>
      <c r="K32" s="1714">
        <f t="shared" si="6"/>
        <v>45.149253731343286</v>
      </c>
      <c r="L32" s="589"/>
      <c r="M32" s="617">
        <v>121</v>
      </c>
      <c r="N32" s="1699"/>
      <c r="O32" s="1700"/>
    </row>
    <row r="33" spans="1:15" ht="15.75" thickBot="1" x14ac:dyDescent="0.3">
      <c r="A33" s="1169" t="s">
        <v>522</v>
      </c>
      <c r="B33" s="1715" t="s">
        <v>521</v>
      </c>
      <c r="C33" s="390">
        <v>984</v>
      </c>
      <c r="D33" s="1716">
        <v>775</v>
      </c>
      <c r="E33" s="829">
        <v>755</v>
      </c>
      <c r="F33" s="1717">
        <v>227</v>
      </c>
      <c r="G33" s="1259">
        <f t="shared" si="5"/>
        <v>23</v>
      </c>
      <c r="H33" s="1260"/>
      <c r="I33" s="1197"/>
      <c r="J33" s="1706">
        <f t="shared" si="4"/>
        <v>250</v>
      </c>
      <c r="K33" s="1707">
        <f t="shared" si="6"/>
        <v>33.112582781456958</v>
      </c>
      <c r="L33" s="589"/>
      <c r="M33" s="640">
        <v>250</v>
      </c>
      <c r="N33" s="1718"/>
      <c r="O33" s="1719"/>
    </row>
    <row r="34" spans="1:15" ht="15.75" thickBot="1" x14ac:dyDescent="0.3">
      <c r="A34" s="1720" t="s">
        <v>520</v>
      </c>
      <c r="B34" s="1721"/>
      <c r="C34" s="366">
        <f t="shared" ref="C34" si="7">C24+C25+C26+C27+C28+C29+C30+C31+C32+C33</f>
        <v>49543</v>
      </c>
      <c r="D34" s="1722">
        <f t="shared" ref="D34:I34" si="8">SUM(D24:D33)</f>
        <v>45910</v>
      </c>
      <c r="E34" s="1722">
        <f t="shared" si="8"/>
        <v>53319</v>
      </c>
      <c r="F34" s="1723">
        <f t="shared" si="8"/>
        <v>12972</v>
      </c>
      <c r="G34" s="1723">
        <f t="shared" si="8"/>
        <v>12438</v>
      </c>
      <c r="H34" s="1723">
        <f t="shared" si="8"/>
        <v>0</v>
      </c>
      <c r="I34" s="1723">
        <f t="shared" si="8"/>
        <v>0</v>
      </c>
      <c r="J34" s="1724">
        <f t="shared" si="4"/>
        <v>25410</v>
      </c>
      <c r="K34" s="1725">
        <f t="shared" si="6"/>
        <v>47.656557699881844</v>
      </c>
      <c r="L34" s="589"/>
      <c r="M34" s="838">
        <f>SUM(M24:M33)</f>
        <v>25410</v>
      </c>
      <c r="N34" s="1726">
        <f>SUM(N24:N33)</f>
        <v>0</v>
      </c>
      <c r="O34" s="1724">
        <f>SUM(O24:O33)</f>
        <v>0</v>
      </c>
    </row>
    <row r="35" spans="1:15" ht="15" x14ac:dyDescent="0.25">
      <c r="A35" s="1192" t="s">
        <v>519</v>
      </c>
      <c r="B35" s="1689">
        <v>601</v>
      </c>
      <c r="C35" s="411">
        <v>2462</v>
      </c>
      <c r="D35" s="1710">
        <v>2500</v>
      </c>
      <c r="E35" s="819">
        <v>0</v>
      </c>
      <c r="F35" s="1727">
        <v>153</v>
      </c>
      <c r="G35" s="1251">
        <f t="shared" si="5"/>
        <v>-153</v>
      </c>
      <c r="H35" s="1252"/>
      <c r="I35" s="1197"/>
      <c r="J35" s="1692">
        <f t="shared" si="4"/>
        <v>0</v>
      </c>
      <c r="K35" s="1693" t="str">
        <f t="shared" si="6"/>
        <v>x</v>
      </c>
      <c r="L35" s="589"/>
      <c r="M35" s="635">
        <v>0</v>
      </c>
      <c r="N35" s="1711"/>
      <c r="O35" s="1712"/>
    </row>
    <row r="36" spans="1:15" ht="15" x14ac:dyDescent="0.25">
      <c r="A36" s="1202" t="s">
        <v>518</v>
      </c>
      <c r="B36" s="1696">
        <v>602</v>
      </c>
      <c r="C36" s="401">
        <v>2970</v>
      </c>
      <c r="D36" s="1713">
        <v>2400</v>
      </c>
      <c r="E36" s="825">
        <v>5200</v>
      </c>
      <c r="F36" s="1713">
        <v>1400</v>
      </c>
      <c r="G36" s="1198">
        <f t="shared" si="5"/>
        <v>1810</v>
      </c>
      <c r="H36" s="1255"/>
      <c r="I36" s="1197"/>
      <c r="J36" s="1698">
        <f t="shared" si="4"/>
        <v>3210</v>
      </c>
      <c r="K36" s="1714">
        <f t="shared" si="6"/>
        <v>61.730769230769234</v>
      </c>
      <c r="L36" s="589"/>
      <c r="M36" s="617">
        <v>3210</v>
      </c>
      <c r="N36" s="1699"/>
      <c r="O36" s="1700"/>
    </row>
    <row r="37" spans="1:15" ht="15" x14ac:dyDescent="0.25">
      <c r="A37" s="1202" t="s">
        <v>517</v>
      </c>
      <c r="B37" s="1696">
        <v>604</v>
      </c>
      <c r="C37" s="401">
        <v>0</v>
      </c>
      <c r="D37" s="1713">
        <v>0</v>
      </c>
      <c r="E37" s="825">
        <v>0</v>
      </c>
      <c r="F37" s="1713">
        <v>0</v>
      </c>
      <c r="G37" s="1198">
        <f t="shared" si="5"/>
        <v>0</v>
      </c>
      <c r="H37" s="1255"/>
      <c r="I37" s="1197"/>
      <c r="J37" s="1698">
        <f t="shared" si="4"/>
        <v>0</v>
      </c>
      <c r="K37" s="1714" t="str">
        <f t="shared" si="6"/>
        <v>x</v>
      </c>
      <c r="L37" s="589"/>
      <c r="M37" s="617">
        <v>0</v>
      </c>
      <c r="N37" s="1699"/>
      <c r="O37" s="1700"/>
    </row>
    <row r="38" spans="1:15" ht="15" x14ac:dyDescent="0.25">
      <c r="A38" s="1202" t="s">
        <v>516</v>
      </c>
      <c r="B38" s="1696" t="s">
        <v>515</v>
      </c>
      <c r="C38" s="401">
        <v>43126</v>
      </c>
      <c r="D38" s="1713">
        <v>41010</v>
      </c>
      <c r="E38" s="825">
        <v>47819</v>
      </c>
      <c r="F38" s="1713">
        <v>11388</v>
      </c>
      <c r="G38" s="1198">
        <f t="shared" si="5"/>
        <v>11435</v>
      </c>
      <c r="H38" s="1255"/>
      <c r="I38" s="1197"/>
      <c r="J38" s="1698">
        <f t="shared" si="4"/>
        <v>22823</v>
      </c>
      <c r="K38" s="1714">
        <f t="shared" si="6"/>
        <v>47.72789058742341</v>
      </c>
      <c r="L38" s="589"/>
      <c r="M38" s="617">
        <v>22823</v>
      </c>
      <c r="N38" s="1699"/>
      <c r="O38" s="1700"/>
    </row>
    <row r="39" spans="1:15" ht="15.75" thickBot="1" x14ac:dyDescent="0.3">
      <c r="A39" s="1169" t="s">
        <v>514</v>
      </c>
      <c r="B39" s="1715" t="s">
        <v>513</v>
      </c>
      <c r="C39" s="390">
        <v>1161</v>
      </c>
      <c r="D39" s="1716">
        <v>0</v>
      </c>
      <c r="E39" s="829">
        <v>300</v>
      </c>
      <c r="F39" s="1717">
        <v>40</v>
      </c>
      <c r="G39" s="1259">
        <f t="shared" si="5"/>
        <v>142</v>
      </c>
      <c r="H39" s="1260"/>
      <c r="I39" s="1197"/>
      <c r="J39" s="1706">
        <f t="shared" si="4"/>
        <v>182</v>
      </c>
      <c r="K39" s="1707">
        <f t="shared" si="6"/>
        <v>60.666666666666671</v>
      </c>
      <c r="L39" s="589"/>
      <c r="M39" s="640">
        <v>182</v>
      </c>
      <c r="N39" s="1718"/>
      <c r="O39" s="1719"/>
    </row>
    <row r="40" spans="1:15" ht="15.75" thickBot="1" x14ac:dyDescent="0.3">
      <c r="A40" s="1720" t="s">
        <v>512</v>
      </c>
      <c r="B40" s="1721" t="s">
        <v>508</v>
      </c>
      <c r="C40" s="366">
        <f>SUM(C35:C39)</f>
        <v>49719</v>
      </c>
      <c r="D40" s="1722">
        <f t="shared" ref="D40:I40" si="9">SUM(D35:D39)</f>
        <v>45910</v>
      </c>
      <c r="E40" s="1722">
        <f t="shared" si="9"/>
        <v>53319</v>
      </c>
      <c r="F40" s="1724">
        <f t="shared" si="9"/>
        <v>12981</v>
      </c>
      <c r="G40" s="1728">
        <f t="shared" si="9"/>
        <v>13234</v>
      </c>
      <c r="H40" s="1724">
        <f t="shared" si="9"/>
        <v>0</v>
      </c>
      <c r="I40" s="1729">
        <f t="shared" si="9"/>
        <v>0</v>
      </c>
      <c r="J40" s="1730">
        <f t="shared" si="4"/>
        <v>26215</v>
      </c>
      <c r="K40" s="1731">
        <f t="shared" si="6"/>
        <v>49.166338453459367</v>
      </c>
      <c r="L40" s="589"/>
      <c r="M40" s="1724">
        <f>SUM(M35:M39)</f>
        <v>26215</v>
      </c>
      <c r="N40" s="1726">
        <f>SUM(N35:N39)</f>
        <v>0</v>
      </c>
      <c r="O40" s="1724">
        <f>SUM(O35:O39)</f>
        <v>0</v>
      </c>
    </row>
    <row r="41" spans="1:15" ht="16.5" customHeight="1" thickBot="1" x14ac:dyDescent="0.3">
      <c r="A41" s="1169"/>
      <c r="B41" s="1732"/>
      <c r="C41" s="367"/>
      <c r="D41" s="1704"/>
      <c r="E41" s="1704"/>
      <c r="F41" s="1273"/>
      <c r="G41" s="1733"/>
      <c r="H41" s="1734"/>
      <c r="I41" s="1733"/>
      <c r="J41" s="1735"/>
      <c r="K41" s="1693"/>
      <c r="L41" s="589"/>
      <c r="M41" s="1207"/>
      <c r="N41" s="1726"/>
      <c r="O41" s="1726"/>
    </row>
    <row r="42" spans="1:15" ht="15.75" thickBot="1" x14ac:dyDescent="0.3">
      <c r="A42" s="1736" t="s">
        <v>511</v>
      </c>
      <c r="B42" s="1721" t="s">
        <v>508</v>
      </c>
      <c r="C42" s="366">
        <f>C40-C38</f>
        <v>6593</v>
      </c>
      <c r="D42" s="1723">
        <f t="shared" ref="D42:I42" si="10">D40-D38</f>
        <v>4900</v>
      </c>
      <c r="E42" s="1723">
        <f t="shared" si="10"/>
        <v>5500</v>
      </c>
      <c r="F42" s="1724">
        <f t="shared" si="10"/>
        <v>1593</v>
      </c>
      <c r="G42" s="1737">
        <f t="shared" si="10"/>
        <v>1799</v>
      </c>
      <c r="H42" s="1724">
        <f t="shared" si="10"/>
        <v>0</v>
      </c>
      <c r="I42" s="1726">
        <f t="shared" si="10"/>
        <v>0</v>
      </c>
      <c r="J42" s="1735">
        <f t="shared" si="4"/>
        <v>3392</v>
      </c>
      <c r="K42" s="1693">
        <f t="shared" si="6"/>
        <v>61.672727272727265</v>
      </c>
      <c r="L42" s="589"/>
      <c r="M42" s="1724">
        <f>M40-M38</f>
        <v>3392</v>
      </c>
      <c r="N42" s="1726">
        <f>N40-N38</f>
        <v>0</v>
      </c>
      <c r="O42" s="1724">
        <f>O40-O38</f>
        <v>0</v>
      </c>
    </row>
    <row r="43" spans="1:15" ht="15.75" thickBot="1" x14ac:dyDescent="0.3">
      <c r="A43" s="1720" t="s">
        <v>510</v>
      </c>
      <c r="B43" s="1721" t="s">
        <v>508</v>
      </c>
      <c r="C43" s="366">
        <f>C40-C34</f>
        <v>176</v>
      </c>
      <c r="D43" s="1723">
        <f t="shared" ref="D43:I43" si="11">D40-D34</f>
        <v>0</v>
      </c>
      <c r="E43" s="1723">
        <f t="shared" si="11"/>
        <v>0</v>
      </c>
      <c r="F43" s="1724">
        <f t="shared" si="11"/>
        <v>9</v>
      </c>
      <c r="G43" s="1737">
        <f t="shared" si="11"/>
        <v>796</v>
      </c>
      <c r="H43" s="1724">
        <f t="shared" si="11"/>
        <v>0</v>
      </c>
      <c r="I43" s="1726">
        <f t="shared" si="11"/>
        <v>0</v>
      </c>
      <c r="J43" s="1735">
        <f t="shared" si="4"/>
        <v>805</v>
      </c>
      <c r="K43" s="1693" t="str">
        <f t="shared" si="6"/>
        <v>x</v>
      </c>
      <c r="L43" s="589"/>
      <c r="M43" s="1724">
        <f>M40-M34</f>
        <v>805</v>
      </c>
      <c r="N43" s="1726">
        <f>N40-N34</f>
        <v>0</v>
      </c>
      <c r="O43" s="1724">
        <f>O40-O34</f>
        <v>0</v>
      </c>
    </row>
    <row r="44" spans="1:15" ht="15.75" thickBot="1" x14ac:dyDescent="0.3">
      <c r="A44" s="1738" t="s">
        <v>509</v>
      </c>
      <c r="B44" s="1739" t="s">
        <v>508</v>
      </c>
      <c r="C44" s="366">
        <f>C43-C38</f>
        <v>-42950</v>
      </c>
      <c r="D44" s="1723">
        <f t="shared" ref="D44:I44" si="12">D43-D38</f>
        <v>-41010</v>
      </c>
      <c r="E44" s="1723">
        <f t="shared" si="12"/>
        <v>-47819</v>
      </c>
      <c r="F44" s="1724">
        <f t="shared" si="12"/>
        <v>-11379</v>
      </c>
      <c r="G44" s="1737">
        <f t="shared" si="12"/>
        <v>-10639</v>
      </c>
      <c r="H44" s="1724">
        <f t="shared" si="12"/>
        <v>0</v>
      </c>
      <c r="I44" s="1726">
        <f t="shared" si="12"/>
        <v>0</v>
      </c>
      <c r="J44" s="1735">
        <f t="shared" si="4"/>
        <v>-22018</v>
      </c>
      <c r="K44" s="1693">
        <f t="shared" si="6"/>
        <v>46.044459315334905</v>
      </c>
      <c r="L44" s="589"/>
      <c r="M44" s="1724">
        <f>M43-M38</f>
        <v>-22018</v>
      </c>
      <c r="N44" s="1726">
        <f>N43-N38</f>
        <v>0</v>
      </c>
      <c r="O44" s="1724">
        <f>O43-O38</f>
        <v>0</v>
      </c>
    </row>
    <row r="46" spans="1:15" ht="14.25" x14ac:dyDescent="0.2">
      <c r="A46" s="706" t="s">
        <v>507</v>
      </c>
    </row>
    <row r="47" spans="1:15" ht="14.25" x14ac:dyDescent="0.2">
      <c r="A47" s="709" t="s">
        <v>506</v>
      </c>
    </row>
    <row r="48" spans="1:15" ht="14.25" x14ac:dyDescent="0.2">
      <c r="A48" s="710" t="s">
        <v>505</v>
      </c>
    </row>
    <row r="49" spans="1:10" s="568" customFormat="1" ht="14.25" x14ac:dyDescent="0.2">
      <c r="A49" s="710" t="s">
        <v>504</v>
      </c>
      <c r="B49" s="711"/>
      <c r="E49" s="712"/>
      <c r="F49" s="712"/>
      <c r="G49" s="712"/>
      <c r="H49" s="712"/>
      <c r="I49" s="712"/>
      <c r="J49" s="712"/>
    </row>
    <row r="51" spans="1:10" x14ac:dyDescent="0.2">
      <c r="A51" s="1740" t="s">
        <v>637</v>
      </c>
    </row>
    <row r="53" spans="1:10" x14ac:dyDescent="0.2">
      <c r="A53" s="713" t="s">
        <v>638</v>
      </c>
    </row>
    <row r="54" spans="1:10" x14ac:dyDescent="0.2">
      <c r="A54" s="713" t="s">
        <v>639</v>
      </c>
    </row>
    <row r="55" spans="1:10" x14ac:dyDescent="0.2">
      <c r="A55" s="713" t="s">
        <v>640</v>
      </c>
    </row>
    <row r="56" spans="1:10" x14ac:dyDescent="0.2">
      <c r="A56" s="713" t="s">
        <v>641</v>
      </c>
    </row>
    <row r="57" spans="1:10" x14ac:dyDescent="0.2">
      <c r="A57" s="713" t="s">
        <v>642</v>
      </c>
    </row>
    <row r="58" spans="1:10" x14ac:dyDescent="0.2">
      <c r="A58" s="713" t="s">
        <v>643</v>
      </c>
    </row>
    <row r="59" spans="1:10" x14ac:dyDescent="0.2">
      <c r="A59" s="713" t="s">
        <v>644</v>
      </c>
    </row>
    <row r="60" spans="1:10" x14ac:dyDescent="0.2">
      <c r="A60" s="552"/>
    </row>
    <row r="62" spans="1:10" x14ac:dyDescent="0.2">
      <c r="A62" s="713" t="s">
        <v>645</v>
      </c>
      <c r="E62" s="713" t="s">
        <v>646</v>
      </c>
    </row>
  </sheetData>
  <mergeCells count="4">
    <mergeCell ref="C4:O4"/>
    <mergeCell ref="A6:A7"/>
    <mergeCell ref="B6:B7"/>
    <mergeCell ref="F6:I6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B46" sqref="B46"/>
    </sheetView>
  </sheetViews>
  <sheetFormatPr defaultColWidth="8.7109375" defaultRowHeight="12.75" x14ac:dyDescent="0.2"/>
  <cols>
    <col min="1" max="1" width="37.7109375" style="713" customWidth="1"/>
    <col min="2" max="2" width="7.28515625" style="707" customWidth="1"/>
    <col min="3" max="4" width="11.5703125" style="552" customWidth="1"/>
    <col min="5" max="5" width="11.5703125" style="708" customWidth="1"/>
    <col min="6" max="6" width="11.42578125" style="708" customWidth="1"/>
    <col min="7" max="7" width="9.85546875" style="708" customWidth="1"/>
    <col min="8" max="8" width="9.140625" style="708" customWidth="1"/>
    <col min="9" max="9" width="9.28515625" style="708" customWidth="1"/>
    <col min="10" max="10" width="9.140625" style="708" customWidth="1"/>
    <col min="11" max="11" width="12" style="552" customWidth="1"/>
    <col min="12" max="12" width="8.7109375" style="552"/>
    <col min="13" max="13" width="11.85546875" style="552" customWidth="1"/>
    <col min="14" max="14" width="12.5703125" style="552" customWidth="1"/>
    <col min="15" max="15" width="11.85546875" style="552" customWidth="1"/>
    <col min="16" max="16" width="12" style="552" customWidth="1"/>
    <col min="17" max="16384" width="8.7109375" style="552"/>
  </cols>
  <sheetData>
    <row r="1" spans="1:16" ht="24" customHeight="1" x14ac:dyDescent="0.2">
      <c r="A1" s="549"/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1"/>
    </row>
    <row r="2" spans="1:16" x14ac:dyDescent="0.2">
      <c r="A2" s="359"/>
      <c r="B2" s="359"/>
      <c r="C2" s="359"/>
      <c r="D2" s="359"/>
      <c r="E2" s="553"/>
      <c r="F2" s="553"/>
      <c r="G2" s="553"/>
      <c r="H2" s="553"/>
      <c r="I2" s="553"/>
      <c r="J2" s="553"/>
      <c r="K2" s="359"/>
      <c r="L2" s="359"/>
      <c r="M2" s="359"/>
      <c r="N2" s="359"/>
      <c r="O2" s="554"/>
    </row>
    <row r="3" spans="1:16" ht="18.75" x14ac:dyDescent="0.2">
      <c r="A3" s="544" t="s">
        <v>576</v>
      </c>
      <c r="B3" s="359"/>
      <c r="C3" s="359"/>
      <c r="D3" s="359"/>
      <c r="E3" s="553"/>
      <c r="F3" s="555"/>
      <c r="G3" s="555"/>
      <c r="H3" s="553"/>
      <c r="I3" s="553"/>
      <c r="J3" s="553"/>
      <c r="K3" s="359"/>
      <c r="L3" s="359"/>
      <c r="M3" s="359"/>
      <c r="N3" s="359"/>
      <c r="O3" s="359"/>
    </row>
    <row r="4" spans="1:16" ht="21.75" customHeight="1" x14ac:dyDescent="0.2">
      <c r="A4" s="543"/>
      <c r="B4" s="359"/>
      <c r="C4" s="359"/>
      <c r="D4" s="359"/>
      <c r="E4" s="553"/>
      <c r="F4" s="555"/>
      <c r="G4" s="555"/>
      <c r="H4" s="553"/>
      <c r="I4" s="553"/>
      <c r="J4" s="553"/>
      <c r="K4" s="359"/>
      <c r="L4" s="359"/>
      <c r="M4" s="359"/>
      <c r="N4" s="359"/>
      <c r="O4" s="359"/>
    </row>
    <row r="5" spans="1:16" x14ac:dyDescent="0.2">
      <c r="A5" s="536"/>
      <c r="B5" s="359"/>
      <c r="C5" s="359"/>
      <c r="D5" s="359"/>
      <c r="E5" s="553"/>
      <c r="F5" s="555"/>
      <c r="G5" s="555"/>
      <c r="H5" s="553"/>
      <c r="I5" s="553"/>
      <c r="J5" s="553"/>
      <c r="K5" s="359"/>
      <c r="L5" s="359"/>
      <c r="M5" s="359"/>
      <c r="N5" s="359"/>
      <c r="O5" s="359"/>
    </row>
    <row r="6" spans="1:16" ht="6" customHeight="1" x14ac:dyDescent="0.2">
      <c r="A6" s="359"/>
      <c r="B6" s="556"/>
      <c r="C6" s="556"/>
      <c r="D6" s="359"/>
      <c r="E6" s="553"/>
      <c r="F6" s="555"/>
      <c r="G6" s="555"/>
      <c r="H6" s="553"/>
      <c r="I6" s="553"/>
      <c r="J6" s="553"/>
      <c r="K6" s="359"/>
      <c r="L6" s="359"/>
      <c r="M6" s="359"/>
      <c r="N6" s="359"/>
      <c r="O6" s="359"/>
    </row>
    <row r="7" spans="1:16" ht="24.75" customHeight="1" x14ac:dyDescent="0.2">
      <c r="A7" s="540" t="s">
        <v>575</v>
      </c>
      <c r="B7" s="557"/>
      <c r="C7" s="714" t="s">
        <v>647</v>
      </c>
      <c r="D7" s="1741"/>
      <c r="E7" s="1741"/>
      <c r="F7" s="1741"/>
      <c r="G7" s="1741"/>
      <c r="H7" s="1741"/>
      <c r="I7" s="1741"/>
      <c r="J7" s="1741"/>
      <c r="K7" s="1741"/>
      <c r="L7" s="1741"/>
      <c r="M7" s="1741"/>
      <c r="N7" s="1741"/>
      <c r="O7" s="1741"/>
    </row>
    <row r="8" spans="1:16" ht="23.25" customHeight="1" thickBot="1" x14ac:dyDescent="0.25">
      <c r="A8" s="536" t="s">
        <v>573</v>
      </c>
      <c r="B8" s="359"/>
      <c r="C8" s="359"/>
      <c r="D8" s="359"/>
      <c r="E8" s="553"/>
      <c r="F8" s="555"/>
      <c r="G8" s="555"/>
      <c r="H8" s="553"/>
      <c r="I8" s="553"/>
      <c r="J8" s="553"/>
      <c r="K8" s="359"/>
      <c r="L8" s="359"/>
      <c r="M8" s="359"/>
      <c r="N8" s="359"/>
      <c r="O8" s="359"/>
    </row>
    <row r="9" spans="1:16" ht="13.5" thickBot="1" x14ac:dyDescent="0.25">
      <c r="A9" s="716" t="s">
        <v>572</v>
      </c>
      <c r="B9" s="717" t="s">
        <v>571</v>
      </c>
      <c r="C9" s="718" t="s">
        <v>0</v>
      </c>
      <c r="D9" s="719" t="s">
        <v>570</v>
      </c>
      <c r="E9" s="563" t="s">
        <v>569</v>
      </c>
      <c r="F9" s="720" t="s">
        <v>568</v>
      </c>
      <c r="G9" s="721"/>
      <c r="H9" s="721"/>
      <c r="I9" s="722"/>
      <c r="J9" s="719" t="s">
        <v>578</v>
      </c>
      <c r="K9" s="723" t="s">
        <v>566</v>
      </c>
      <c r="L9" s="568"/>
      <c r="M9" s="569" t="s">
        <v>564</v>
      </c>
      <c r="N9" s="719" t="s">
        <v>565</v>
      </c>
      <c r="O9" s="719" t="s">
        <v>564</v>
      </c>
    </row>
    <row r="10" spans="1:16" ht="13.5" thickBot="1" x14ac:dyDescent="0.25">
      <c r="A10" s="1644"/>
      <c r="B10" s="1645"/>
      <c r="C10" s="727" t="s">
        <v>579</v>
      </c>
      <c r="D10" s="728">
        <v>2019</v>
      </c>
      <c r="E10" s="574">
        <v>2019</v>
      </c>
      <c r="F10" s="729" t="s">
        <v>562</v>
      </c>
      <c r="G10" s="730" t="s">
        <v>561</v>
      </c>
      <c r="H10" s="730" t="s">
        <v>560</v>
      </c>
      <c r="I10" s="729" t="s">
        <v>559</v>
      </c>
      <c r="J10" s="728" t="s">
        <v>558</v>
      </c>
      <c r="K10" s="727" t="s">
        <v>557</v>
      </c>
      <c r="L10" s="568"/>
      <c r="M10" s="577" t="s">
        <v>580</v>
      </c>
      <c r="N10" s="728" t="s">
        <v>581</v>
      </c>
      <c r="O10" s="728" t="s">
        <v>582</v>
      </c>
    </row>
    <row r="11" spans="1:16" x14ac:dyDescent="0.2">
      <c r="A11" s="731" t="s">
        <v>583</v>
      </c>
      <c r="B11" s="732"/>
      <c r="C11" s="1646">
        <v>36</v>
      </c>
      <c r="D11" s="1115">
        <v>38</v>
      </c>
      <c r="E11" s="582">
        <v>38</v>
      </c>
      <c r="F11" s="1116">
        <v>38</v>
      </c>
      <c r="G11" s="1647">
        <f>M11</f>
        <v>37</v>
      </c>
      <c r="H11" s="1648"/>
      <c r="I11" s="1649"/>
      <c r="J11" s="1120" t="s">
        <v>508</v>
      </c>
      <c r="K11" s="1121" t="s">
        <v>508</v>
      </c>
      <c r="L11" s="589"/>
      <c r="M11" s="1179">
        <v>37</v>
      </c>
      <c r="N11" s="1650"/>
      <c r="O11" s="1650"/>
    </row>
    <row r="12" spans="1:16" ht="13.5" thickBot="1" x14ac:dyDescent="0.25">
      <c r="A12" s="743" t="s">
        <v>584</v>
      </c>
      <c r="B12" s="744"/>
      <c r="C12" s="1123">
        <v>34.71</v>
      </c>
      <c r="D12" s="1123">
        <v>35</v>
      </c>
      <c r="E12" s="596">
        <v>35</v>
      </c>
      <c r="F12" s="1124">
        <v>34.69</v>
      </c>
      <c r="G12" s="1651">
        <f>M12</f>
        <v>35.288600000000002</v>
      </c>
      <c r="H12" s="1652"/>
      <c r="I12" s="1651"/>
      <c r="J12" s="749" t="s">
        <v>508</v>
      </c>
      <c r="K12" s="1127" t="s">
        <v>508</v>
      </c>
      <c r="L12" s="589"/>
      <c r="M12" s="1190">
        <v>35.288600000000002</v>
      </c>
      <c r="N12" s="1653"/>
      <c r="O12" s="1653"/>
    </row>
    <row r="13" spans="1:16" x14ac:dyDescent="0.2">
      <c r="A13" s="753" t="s">
        <v>585</v>
      </c>
      <c r="B13" s="754" t="s">
        <v>586</v>
      </c>
      <c r="C13" s="755">
        <v>12136</v>
      </c>
      <c r="D13" s="1129" t="s">
        <v>508</v>
      </c>
      <c r="E13" s="1129" t="s">
        <v>508</v>
      </c>
      <c r="F13" s="757">
        <v>12160</v>
      </c>
      <c r="G13" s="758">
        <f>M13</f>
        <v>12206</v>
      </c>
      <c r="H13" s="759"/>
      <c r="I13" s="758"/>
      <c r="J13" s="1130" t="s">
        <v>508</v>
      </c>
      <c r="K13" s="1131" t="s">
        <v>508</v>
      </c>
      <c r="L13" s="589"/>
      <c r="M13" s="613">
        <v>12206</v>
      </c>
      <c r="N13" s="762"/>
      <c r="O13" s="762"/>
    </row>
    <row r="14" spans="1:16" x14ac:dyDescent="0.2">
      <c r="A14" s="763" t="s">
        <v>587</v>
      </c>
      <c r="B14" s="754" t="s">
        <v>588</v>
      </c>
      <c r="C14" s="755">
        <v>11369</v>
      </c>
      <c r="D14" s="799" t="s">
        <v>508</v>
      </c>
      <c r="E14" s="799" t="s">
        <v>508</v>
      </c>
      <c r="F14" s="765">
        <v>11412</v>
      </c>
      <c r="G14" s="758">
        <f t="shared" ref="G14:G23" si="0">M14</f>
        <v>11479</v>
      </c>
      <c r="H14" s="759"/>
      <c r="I14" s="758"/>
      <c r="J14" s="1130" t="s">
        <v>508</v>
      </c>
      <c r="K14" s="1131" t="s">
        <v>508</v>
      </c>
      <c r="L14" s="589"/>
      <c r="M14" s="617">
        <v>11479</v>
      </c>
      <c r="N14" s="762"/>
      <c r="O14" s="762"/>
    </row>
    <row r="15" spans="1:16" x14ac:dyDescent="0.2">
      <c r="A15" s="763" t="s">
        <v>547</v>
      </c>
      <c r="B15" s="754" t="s">
        <v>546</v>
      </c>
      <c r="C15" s="755">
        <v>121</v>
      </c>
      <c r="D15" s="799" t="s">
        <v>508</v>
      </c>
      <c r="E15" s="799" t="s">
        <v>508</v>
      </c>
      <c r="F15" s="765">
        <v>100</v>
      </c>
      <c r="G15" s="758">
        <f t="shared" si="0"/>
        <v>77</v>
      </c>
      <c r="H15" s="759"/>
      <c r="I15" s="758"/>
      <c r="J15" s="1130" t="s">
        <v>508</v>
      </c>
      <c r="K15" s="1131" t="s">
        <v>508</v>
      </c>
      <c r="L15" s="589"/>
      <c r="M15" s="617">
        <v>77</v>
      </c>
      <c r="N15" s="762"/>
      <c r="O15" s="762"/>
    </row>
    <row r="16" spans="1:16" x14ac:dyDescent="0.2">
      <c r="A16" s="763" t="s">
        <v>545</v>
      </c>
      <c r="B16" s="754" t="s">
        <v>508</v>
      </c>
      <c r="C16" s="755">
        <v>1392</v>
      </c>
      <c r="D16" s="799" t="s">
        <v>508</v>
      </c>
      <c r="E16" s="799" t="s">
        <v>508</v>
      </c>
      <c r="F16" s="765">
        <v>7910</v>
      </c>
      <c r="G16" s="758">
        <f t="shared" si="0"/>
        <v>10796</v>
      </c>
      <c r="H16" s="759"/>
      <c r="I16" s="758"/>
      <c r="J16" s="1130" t="s">
        <v>508</v>
      </c>
      <c r="K16" s="1131" t="s">
        <v>508</v>
      </c>
      <c r="L16" s="589"/>
      <c r="M16" s="617">
        <v>10796</v>
      </c>
      <c r="N16" s="762"/>
      <c r="O16" s="762"/>
    </row>
    <row r="17" spans="1:15" ht="13.5" thickBot="1" x14ac:dyDescent="0.25">
      <c r="A17" s="731" t="s">
        <v>544</v>
      </c>
      <c r="B17" s="766" t="s">
        <v>543</v>
      </c>
      <c r="C17" s="767">
        <v>2182</v>
      </c>
      <c r="D17" s="1132" t="s">
        <v>508</v>
      </c>
      <c r="E17" s="1132" t="s">
        <v>508</v>
      </c>
      <c r="F17" s="769">
        <v>4797</v>
      </c>
      <c r="G17" s="758">
        <f t="shared" si="0"/>
        <v>7756</v>
      </c>
      <c r="H17" s="770"/>
      <c r="I17" s="771"/>
      <c r="J17" s="1133" t="s">
        <v>508</v>
      </c>
      <c r="K17" s="1121" t="s">
        <v>508</v>
      </c>
      <c r="L17" s="589"/>
      <c r="M17" s="625">
        <v>7756</v>
      </c>
      <c r="N17" s="773"/>
      <c r="O17" s="773"/>
    </row>
    <row r="18" spans="1:15" ht="15" customHeight="1" thickBot="1" x14ac:dyDescent="0.25">
      <c r="A18" s="774" t="s">
        <v>542</v>
      </c>
      <c r="B18" s="730"/>
      <c r="C18" s="1654">
        <v>4462</v>
      </c>
      <c r="D18" s="776" t="s">
        <v>508</v>
      </c>
      <c r="E18" s="776" t="s">
        <v>508</v>
      </c>
      <c r="F18" s="777">
        <f>F13-F14+F15+F16+F17</f>
        <v>13555</v>
      </c>
      <c r="G18" s="777">
        <f t="shared" ref="G18:I18" si="1">G13-G14+G15+G16+G17</f>
        <v>19356</v>
      </c>
      <c r="H18" s="777">
        <f t="shared" si="1"/>
        <v>0</v>
      </c>
      <c r="I18" s="777">
        <f t="shared" si="1"/>
        <v>0</v>
      </c>
      <c r="J18" s="777" t="s">
        <v>508</v>
      </c>
      <c r="K18" s="778" t="s">
        <v>508</v>
      </c>
      <c r="L18" s="589"/>
      <c r="M18" s="777">
        <f>M13-M14+M15+M16+M17</f>
        <v>19356</v>
      </c>
      <c r="N18" s="777">
        <f t="shared" ref="N18:O18" si="2">N13-N14+N15+N16+N17</f>
        <v>0</v>
      </c>
      <c r="O18" s="777">
        <f t="shared" si="2"/>
        <v>0</v>
      </c>
    </row>
    <row r="19" spans="1:15" x14ac:dyDescent="0.2">
      <c r="A19" s="731" t="s">
        <v>541</v>
      </c>
      <c r="B19" s="766">
        <v>401</v>
      </c>
      <c r="C19" s="767">
        <v>812</v>
      </c>
      <c r="D19" s="1129" t="s">
        <v>508</v>
      </c>
      <c r="E19" s="1129" t="s">
        <v>508</v>
      </c>
      <c r="F19" s="769">
        <v>792</v>
      </c>
      <c r="G19" s="758">
        <f t="shared" si="0"/>
        <v>772</v>
      </c>
      <c r="H19" s="779"/>
      <c r="I19" s="780"/>
      <c r="J19" s="1133" t="s">
        <v>508</v>
      </c>
      <c r="K19" s="1742" t="s">
        <v>508</v>
      </c>
      <c r="L19" s="589"/>
      <c r="M19" s="635">
        <v>772</v>
      </c>
      <c r="N19" s="773"/>
      <c r="O19" s="773"/>
    </row>
    <row r="20" spans="1:15" ht="12.75" customHeight="1" x14ac:dyDescent="0.2">
      <c r="A20" s="763" t="s">
        <v>540</v>
      </c>
      <c r="B20" s="754" t="s">
        <v>539</v>
      </c>
      <c r="C20" s="755">
        <v>358</v>
      </c>
      <c r="D20" s="799" t="s">
        <v>508</v>
      </c>
      <c r="E20" s="799" t="s">
        <v>508</v>
      </c>
      <c r="F20" s="765">
        <v>418</v>
      </c>
      <c r="G20" s="758">
        <f t="shared" si="0"/>
        <v>521</v>
      </c>
      <c r="H20" s="759"/>
      <c r="I20" s="758"/>
      <c r="J20" s="1130" t="s">
        <v>508</v>
      </c>
      <c r="K20" s="1130" t="s">
        <v>508</v>
      </c>
      <c r="L20" s="589"/>
      <c r="M20" s="617">
        <v>521</v>
      </c>
      <c r="N20" s="762"/>
      <c r="O20" s="762"/>
    </row>
    <row r="21" spans="1:15" x14ac:dyDescent="0.2">
      <c r="A21" s="763" t="s">
        <v>538</v>
      </c>
      <c r="B21" s="754" t="s">
        <v>508</v>
      </c>
      <c r="C21" s="755">
        <v>0</v>
      </c>
      <c r="D21" s="799" t="s">
        <v>508</v>
      </c>
      <c r="E21" s="799" t="s">
        <v>508</v>
      </c>
      <c r="F21" s="765">
        <v>0</v>
      </c>
      <c r="G21" s="758">
        <f t="shared" si="0"/>
        <v>0</v>
      </c>
      <c r="H21" s="759"/>
      <c r="I21" s="758"/>
      <c r="J21" s="1130" t="s">
        <v>508</v>
      </c>
      <c r="K21" s="1130" t="s">
        <v>508</v>
      </c>
      <c r="L21" s="589"/>
      <c r="M21" s="617">
        <v>0</v>
      </c>
      <c r="N21" s="762"/>
      <c r="O21" s="762"/>
    </row>
    <row r="22" spans="1:15" x14ac:dyDescent="0.2">
      <c r="A22" s="763" t="s">
        <v>537</v>
      </c>
      <c r="B22" s="754" t="s">
        <v>508</v>
      </c>
      <c r="C22" s="755">
        <v>3190</v>
      </c>
      <c r="D22" s="799" t="s">
        <v>508</v>
      </c>
      <c r="E22" s="799" t="s">
        <v>508</v>
      </c>
      <c r="F22" s="765">
        <v>12186</v>
      </c>
      <c r="G22" s="758">
        <f t="shared" si="0"/>
        <v>16537</v>
      </c>
      <c r="H22" s="759"/>
      <c r="I22" s="758"/>
      <c r="J22" s="1130" t="s">
        <v>508</v>
      </c>
      <c r="K22" s="1130" t="s">
        <v>508</v>
      </c>
      <c r="L22" s="589"/>
      <c r="M22" s="617">
        <v>16537</v>
      </c>
      <c r="N22" s="762"/>
      <c r="O22" s="762"/>
    </row>
    <row r="23" spans="1:15" ht="13.5" thickBot="1" x14ac:dyDescent="0.25">
      <c r="A23" s="743" t="s">
        <v>536</v>
      </c>
      <c r="B23" s="781" t="s">
        <v>508</v>
      </c>
      <c r="C23" s="755">
        <v>0</v>
      </c>
      <c r="D23" s="1132" t="s">
        <v>508</v>
      </c>
      <c r="E23" s="1132" t="s">
        <v>508</v>
      </c>
      <c r="F23" s="782">
        <v>0</v>
      </c>
      <c r="G23" s="771">
        <f t="shared" si="0"/>
        <v>0</v>
      </c>
      <c r="H23" s="770"/>
      <c r="I23" s="771"/>
      <c r="J23" s="1136" t="s">
        <v>508</v>
      </c>
      <c r="K23" s="1664" t="s">
        <v>508</v>
      </c>
      <c r="L23" s="589"/>
      <c r="M23" s="640">
        <v>0</v>
      </c>
      <c r="N23" s="785"/>
      <c r="O23" s="785"/>
    </row>
    <row r="24" spans="1:15" x14ac:dyDescent="0.2">
      <c r="A24" s="753" t="s">
        <v>535</v>
      </c>
      <c r="B24" s="1655" t="s">
        <v>508</v>
      </c>
      <c r="C24" s="1656">
        <v>20806</v>
      </c>
      <c r="D24" s="1501">
        <v>20626</v>
      </c>
      <c r="E24" s="645">
        <v>23069</v>
      </c>
      <c r="F24" s="1501">
        <v>5279</v>
      </c>
      <c r="G24" s="1138">
        <f>M24-F24</f>
        <v>6917</v>
      </c>
      <c r="H24" s="1139"/>
      <c r="I24" s="1140"/>
      <c r="J24" s="1657">
        <f t="shared" ref="J24:J47" si="3">SUM(F24:I24)</f>
        <v>12196</v>
      </c>
      <c r="K24" s="1658">
        <f t="shared" ref="K24:K47" si="4">(J24/E24)*100</f>
        <v>52.867484503012697</v>
      </c>
      <c r="L24" s="589"/>
      <c r="M24" s="613">
        <v>12196</v>
      </c>
      <c r="N24" s="1659"/>
      <c r="O24" s="1660"/>
    </row>
    <row r="25" spans="1:15" x14ac:dyDescent="0.2">
      <c r="A25" s="763" t="s">
        <v>534</v>
      </c>
      <c r="B25" s="754" t="s">
        <v>508</v>
      </c>
      <c r="C25" s="755">
        <v>0</v>
      </c>
      <c r="D25" s="1508">
        <v>0</v>
      </c>
      <c r="E25" s="654">
        <v>0</v>
      </c>
      <c r="F25" s="1508">
        <v>0</v>
      </c>
      <c r="G25" s="1141">
        <f t="shared" ref="G25:G42" si="5">M25-F25</f>
        <v>0</v>
      </c>
      <c r="H25" s="1142"/>
      <c r="I25" s="1143"/>
      <c r="J25" s="1130">
        <f t="shared" si="3"/>
        <v>0</v>
      </c>
      <c r="K25" s="1661" t="e">
        <f t="shared" si="4"/>
        <v>#DIV/0!</v>
      </c>
      <c r="L25" s="589"/>
      <c r="M25" s="617">
        <v>0</v>
      </c>
      <c r="N25" s="762"/>
      <c r="O25" s="765"/>
    </row>
    <row r="26" spans="1:15" ht="13.5" thickBot="1" x14ac:dyDescent="0.25">
      <c r="A26" s="743" t="s">
        <v>533</v>
      </c>
      <c r="B26" s="781">
        <v>672</v>
      </c>
      <c r="C26" s="1662">
        <v>4200</v>
      </c>
      <c r="D26" s="1514">
        <v>4200</v>
      </c>
      <c r="E26" s="663">
        <v>4200</v>
      </c>
      <c r="F26" s="1663">
        <v>1050</v>
      </c>
      <c r="G26" s="1145">
        <f t="shared" si="5"/>
        <v>2100</v>
      </c>
      <c r="H26" s="1146"/>
      <c r="I26" s="1147"/>
      <c r="J26" s="1664">
        <f t="shared" si="3"/>
        <v>3150</v>
      </c>
      <c r="K26" s="1665">
        <f t="shared" si="4"/>
        <v>75</v>
      </c>
      <c r="L26" s="589"/>
      <c r="M26" s="625">
        <v>3150</v>
      </c>
      <c r="N26" s="1666"/>
      <c r="O26" s="1667"/>
    </row>
    <row r="27" spans="1:15" x14ac:dyDescent="0.2">
      <c r="A27" s="753" t="s">
        <v>532</v>
      </c>
      <c r="B27" s="1655">
        <v>501</v>
      </c>
      <c r="C27" s="755">
        <v>2903</v>
      </c>
      <c r="D27" s="1521">
        <v>2848</v>
      </c>
      <c r="E27" s="1668">
        <v>2849</v>
      </c>
      <c r="F27" s="1521">
        <v>641</v>
      </c>
      <c r="G27" s="791">
        <f t="shared" si="5"/>
        <v>721</v>
      </c>
      <c r="H27" s="821"/>
      <c r="I27" s="780"/>
      <c r="J27" s="1657">
        <f t="shared" si="3"/>
        <v>1362</v>
      </c>
      <c r="K27" s="1658">
        <f t="shared" si="4"/>
        <v>47.806247806247804</v>
      </c>
      <c r="L27" s="589"/>
      <c r="M27" s="635">
        <v>1362</v>
      </c>
      <c r="N27" s="1669"/>
      <c r="O27" s="757"/>
    </row>
    <row r="28" spans="1:15" x14ac:dyDescent="0.2">
      <c r="A28" s="763" t="s">
        <v>531</v>
      </c>
      <c r="B28" s="754">
        <v>502</v>
      </c>
      <c r="C28" s="755">
        <v>1531</v>
      </c>
      <c r="D28" s="1529">
        <v>1712</v>
      </c>
      <c r="E28" s="1670">
        <v>1712</v>
      </c>
      <c r="F28" s="1529">
        <v>596</v>
      </c>
      <c r="G28" s="759">
        <f t="shared" si="5"/>
        <v>252</v>
      </c>
      <c r="H28" s="803"/>
      <c r="I28" s="758"/>
      <c r="J28" s="1130">
        <f t="shared" si="3"/>
        <v>848</v>
      </c>
      <c r="K28" s="1661">
        <f t="shared" si="4"/>
        <v>49.532710280373834</v>
      </c>
      <c r="L28" s="589"/>
      <c r="M28" s="617">
        <v>848</v>
      </c>
      <c r="N28" s="762"/>
      <c r="O28" s="765"/>
    </row>
    <row r="29" spans="1:15" x14ac:dyDescent="0.2">
      <c r="A29" s="763" t="s">
        <v>530</v>
      </c>
      <c r="B29" s="754">
        <v>504</v>
      </c>
      <c r="C29" s="755">
        <v>0</v>
      </c>
      <c r="D29" s="1529">
        <v>0</v>
      </c>
      <c r="E29" s="1670">
        <v>0</v>
      </c>
      <c r="F29" s="1529">
        <v>0</v>
      </c>
      <c r="G29" s="759">
        <f t="shared" si="5"/>
        <v>0</v>
      </c>
      <c r="H29" s="803"/>
      <c r="I29" s="758"/>
      <c r="J29" s="1130">
        <f t="shared" si="3"/>
        <v>0</v>
      </c>
      <c r="K29" s="1661" t="e">
        <f t="shared" si="4"/>
        <v>#DIV/0!</v>
      </c>
      <c r="L29" s="589"/>
      <c r="M29" s="617">
        <v>0</v>
      </c>
      <c r="N29" s="762"/>
      <c r="O29" s="765"/>
    </row>
    <row r="30" spans="1:15" x14ac:dyDescent="0.2">
      <c r="A30" s="763" t="s">
        <v>529</v>
      </c>
      <c r="B30" s="754">
        <v>511</v>
      </c>
      <c r="C30" s="755">
        <v>702</v>
      </c>
      <c r="D30" s="1529">
        <v>800</v>
      </c>
      <c r="E30" s="1670">
        <v>800</v>
      </c>
      <c r="F30" s="1529">
        <v>39</v>
      </c>
      <c r="G30" s="759">
        <f t="shared" si="5"/>
        <v>10</v>
      </c>
      <c r="H30" s="803"/>
      <c r="I30" s="758"/>
      <c r="J30" s="1130">
        <f t="shared" si="3"/>
        <v>49</v>
      </c>
      <c r="K30" s="1661">
        <f t="shared" si="4"/>
        <v>6.125</v>
      </c>
      <c r="L30" s="589"/>
      <c r="M30" s="617">
        <v>49</v>
      </c>
      <c r="N30" s="762"/>
      <c r="O30" s="765"/>
    </row>
    <row r="31" spans="1:15" x14ac:dyDescent="0.2">
      <c r="A31" s="763" t="s">
        <v>528</v>
      </c>
      <c r="B31" s="754">
        <v>518</v>
      </c>
      <c r="C31" s="755">
        <v>992</v>
      </c>
      <c r="D31" s="1529">
        <v>984</v>
      </c>
      <c r="E31" s="1670">
        <v>984</v>
      </c>
      <c r="F31" s="1529">
        <v>240</v>
      </c>
      <c r="G31" s="759">
        <f t="shared" si="5"/>
        <v>278</v>
      </c>
      <c r="H31" s="803"/>
      <c r="I31" s="758"/>
      <c r="J31" s="1130">
        <f t="shared" si="3"/>
        <v>518</v>
      </c>
      <c r="K31" s="1661">
        <f t="shared" si="4"/>
        <v>52.642276422764226</v>
      </c>
      <c r="L31" s="589"/>
      <c r="M31" s="617">
        <v>518</v>
      </c>
      <c r="N31" s="762"/>
      <c r="O31" s="765"/>
    </row>
    <row r="32" spans="1:15" x14ac:dyDescent="0.2">
      <c r="A32" s="763" t="s">
        <v>527</v>
      </c>
      <c r="B32" s="754">
        <v>521</v>
      </c>
      <c r="C32" s="755">
        <v>12316</v>
      </c>
      <c r="D32" s="1529">
        <v>12125</v>
      </c>
      <c r="E32" s="1670">
        <v>13938</v>
      </c>
      <c r="F32" s="1529">
        <v>3176</v>
      </c>
      <c r="G32" s="759">
        <f t="shared" si="5"/>
        <v>3570</v>
      </c>
      <c r="H32" s="803"/>
      <c r="I32" s="758"/>
      <c r="J32" s="1130">
        <f t="shared" si="3"/>
        <v>6746</v>
      </c>
      <c r="K32" s="1661">
        <f t="shared" si="4"/>
        <v>48.400057397044051</v>
      </c>
      <c r="L32" s="589"/>
      <c r="M32" s="617">
        <v>6746</v>
      </c>
      <c r="N32" s="762"/>
      <c r="O32" s="765"/>
    </row>
    <row r="33" spans="1:15" x14ac:dyDescent="0.2">
      <c r="A33" s="763" t="s">
        <v>526</v>
      </c>
      <c r="B33" s="754" t="s">
        <v>525</v>
      </c>
      <c r="C33" s="755">
        <v>4491</v>
      </c>
      <c r="D33" s="1529">
        <v>4413</v>
      </c>
      <c r="E33" s="1670">
        <v>5070</v>
      </c>
      <c r="F33" s="1529">
        <v>1207</v>
      </c>
      <c r="G33" s="759">
        <f t="shared" si="5"/>
        <v>1367</v>
      </c>
      <c r="H33" s="803"/>
      <c r="I33" s="758"/>
      <c r="J33" s="1130">
        <f t="shared" si="3"/>
        <v>2574</v>
      </c>
      <c r="K33" s="1661">
        <f t="shared" si="4"/>
        <v>50.769230769230766</v>
      </c>
      <c r="L33" s="589"/>
      <c r="M33" s="617">
        <v>2574</v>
      </c>
      <c r="N33" s="762"/>
      <c r="O33" s="765"/>
    </row>
    <row r="34" spans="1:15" x14ac:dyDescent="0.2">
      <c r="A34" s="763" t="s">
        <v>524</v>
      </c>
      <c r="B34" s="754">
        <v>557</v>
      </c>
      <c r="C34" s="755">
        <v>0</v>
      </c>
      <c r="D34" s="1529">
        <v>0</v>
      </c>
      <c r="E34" s="1670">
        <v>0</v>
      </c>
      <c r="F34" s="1529">
        <v>0</v>
      </c>
      <c r="G34" s="759">
        <f t="shared" si="5"/>
        <v>0</v>
      </c>
      <c r="H34" s="803"/>
      <c r="I34" s="758"/>
      <c r="J34" s="1130">
        <f t="shared" si="3"/>
        <v>0</v>
      </c>
      <c r="K34" s="1661" t="e">
        <f t="shared" si="4"/>
        <v>#DIV/0!</v>
      </c>
      <c r="L34" s="589"/>
      <c r="M34" s="617">
        <v>0</v>
      </c>
      <c r="N34" s="762"/>
      <c r="O34" s="765"/>
    </row>
    <row r="35" spans="1:15" x14ac:dyDescent="0.2">
      <c r="A35" s="763" t="s">
        <v>523</v>
      </c>
      <c r="B35" s="754">
        <v>551</v>
      </c>
      <c r="C35" s="755">
        <v>87</v>
      </c>
      <c r="D35" s="1529">
        <v>80</v>
      </c>
      <c r="E35" s="1670">
        <v>80</v>
      </c>
      <c r="F35" s="1529">
        <v>20</v>
      </c>
      <c r="G35" s="759">
        <f t="shared" si="5"/>
        <v>20</v>
      </c>
      <c r="H35" s="803"/>
      <c r="I35" s="758"/>
      <c r="J35" s="1130">
        <f t="shared" si="3"/>
        <v>40</v>
      </c>
      <c r="K35" s="1661">
        <f t="shared" si="4"/>
        <v>50</v>
      </c>
      <c r="L35" s="589"/>
      <c r="M35" s="617">
        <v>40</v>
      </c>
      <c r="N35" s="762"/>
      <c r="O35" s="765"/>
    </row>
    <row r="36" spans="1:15" ht="13.5" thickBot="1" x14ac:dyDescent="0.25">
      <c r="A36" s="731" t="s">
        <v>522</v>
      </c>
      <c r="B36" s="1671" t="s">
        <v>521</v>
      </c>
      <c r="C36" s="767">
        <v>440</v>
      </c>
      <c r="D36" s="1535">
        <v>303</v>
      </c>
      <c r="E36" s="1672">
        <v>303</v>
      </c>
      <c r="F36" s="1673">
        <v>-20</v>
      </c>
      <c r="G36" s="759">
        <f t="shared" si="5"/>
        <v>6</v>
      </c>
      <c r="H36" s="831"/>
      <c r="I36" s="758"/>
      <c r="J36" s="1664">
        <f t="shared" si="3"/>
        <v>-14</v>
      </c>
      <c r="K36" s="1665">
        <f t="shared" si="4"/>
        <v>-4.6204620462046204</v>
      </c>
      <c r="L36" s="589"/>
      <c r="M36" s="640">
        <v>-14</v>
      </c>
      <c r="N36" s="785"/>
      <c r="O36" s="782"/>
    </row>
    <row r="37" spans="1:15" ht="13.5" thickBot="1" x14ac:dyDescent="0.25">
      <c r="A37" s="774" t="s">
        <v>520</v>
      </c>
      <c r="B37" s="730"/>
      <c r="C37" s="776">
        <v>23462</v>
      </c>
      <c r="D37" s="1540">
        <f t="shared" ref="D37:I37" si="6">SUM(D27:D36)</f>
        <v>23265</v>
      </c>
      <c r="E37" s="1540">
        <f t="shared" si="6"/>
        <v>25736</v>
      </c>
      <c r="F37" s="776">
        <f t="shared" si="6"/>
        <v>5899</v>
      </c>
      <c r="G37" s="776">
        <f t="shared" si="6"/>
        <v>6224</v>
      </c>
      <c r="H37" s="776">
        <f t="shared" si="6"/>
        <v>0</v>
      </c>
      <c r="I37" s="776">
        <f t="shared" si="6"/>
        <v>0</v>
      </c>
      <c r="J37" s="777">
        <f t="shared" si="3"/>
        <v>12123</v>
      </c>
      <c r="K37" s="1675">
        <f t="shared" si="4"/>
        <v>47.10522225676096</v>
      </c>
      <c r="L37" s="589"/>
      <c r="M37" s="1265">
        <f>SUM(M27:M36)</f>
        <v>12123</v>
      </c>
      <c r="N37" s="778">
        <f>SUM(N27:N36)</f>
        <v>0</v>
      </c>
      <c r="O37" s="777">
        <f>SUM(O27:O36)</f>
        <v>0</v>
      </c>
    </row>
    <row r="38" spans="1:15" x14ac:dyDescent="0.2">
      <c r="A38" s="753" t="s">
        <v>519</v>
      </c>
      <c r="B38" s="1655">
        <v>601</v>
      </c>
      <c r="C38" s="1149">
        <v>0</v>
      </c>
      <c r="D38" s="1521">
        <v>0</v>
      </c>
      <c r="E38" s="1668">
        <v>0</v>
      </c>
      <c r="F38" s="1676">
        <v>0</v>
      </c>
      <c r="G38" s="759">
        <f t="shared" si="5"/>
        <v>0</v>
      </c>
      <c r="H38" s="821"/>
      <c r="I38" s="758"/>
      <c r="J38" s="1657">
        <f t="shared" si="3"/>
        <v>0</v>
      </c>
      <c r="K38" s="1658" t="e">
        <f t="shared" si="4"/>
        <v>#DIV/0!</v>
      </c>
      <c r="L38" s="589"/>
      <c r="M38" s="635">
        <v>0</v>
      </c>
      <c r="N38" s="1669"/>
      <c r="O38" s="757"/>
    </row>
    <row r="39" spans="1:15" x14ac:dyDescent="0.2">
      <c r="A39" s="763" t="s">
        <v>518</v>
      </c>
      <c r="B39" s="754">
        <v>602</v>
      </c>
      <c r="C39" s="755">
        <v>2384</v>
      </c>
      <c r="D39" s="1529">
        <v>2293</v>
      </c>
      <c r="E39" s="1670">
        <v>2293</v>
      </c>
      <c r="F39" s="1529">
        <v>639</v>
      </c>
      <c r="G39" s="759">
        <f t="shared" si="5"/>
        <v>674</v>
      </c>
      <c r="H39" s="803"/>
      <c r="I39" s="758"/>
      <c r="J39" s="1130">
        <f t="shared" si="3"/>
        <v>1313</v>
      </c>
      <c r="K39" s="1661">
        <f t="shared" si="4"/>
        <v>57.261229829917134</v>
      </c>
      <c r="L39" s="589"/>
      <c r="M39" s="617">
        <v>1313</v>
      </c>
      <c r="N39" s="762"/>
      <c r="O39" s="765"/>
    </row>
    <row r="40" spans="1:15" x14ac:dyDescent="0.2">
      <c r="A40" s="763" t="s">
        <v>517</v>
      </c>
      <c r="B40" s="754">
        <v>604</v>
      </c>
      <c r="C40" s="755">
        <v>0</v>
      </c>
      <c r="D40" s="1529">
        <v>0</v>
      </c>
      <c r="E40" s="1670">
        <v>0</v>
      </c>
      <c r="F40" s="1529">
        <v>0</v>
      </c>
      <c r="G40" s="759">
        <f t="shared" si="5"/>
        <v>0</v>
      </c>
      <c r="H40" s="803"/>
      <c r="I40" s="758"/>
      <c r="J40" s="1130">
        <f t="shared" si="3"/>
        <v>0</v>
      </c>
      <c r="K40" s="1661" t="e">
        <f t="shared" si="4"/>
        <v>#DIV/0!</v>
      </c>
      <c r="L40" s="589"/>
      <c r="M40" s="617">
        <v>0</v>
      </c>
      <c r="N40" s="762"/>
      <c r="O40" s="765"/>
    </row>
    <row r="41" spans="1:15" x14ac:dyDescent="0.2">
      <c r="A41" s="763" t="s">
        <v>516</v>
      </c>
      <c r="B41" s="754" t="s">
        <v>515</v>
      </c>
      <c r="C41" s="755">
        <v>20806</v>
      </c>
      <c r="D41" s="1529">
        <v>20626</v>
      </c>
      <c r="E41" s="1670">
        <v>23069</v>
      </c>
      <c r="F41" s="1529">
        <v>5279</v>
      </c>
      <c r="G41" s="759">
        <f t="shared" si="5"/>
        <v>6917</v>
      </c>
      <c r="H41" s="803"/>
      <c r="I41" s="758"/>
      <c r="J41" s="1130">
        <f t="shared" si="3"/>
        <v>12196</v>
      </c>
      <c r="K41" s="1661">
        <f t="shared" si="4"/>
        <v>52.867484503012697</v>
      </c>
      <c r="L41" s="589"/>
      <c r="M41" s="617">
        <v>12196</v>
      </c>
      <c r="N41" s="762"/>
      <c r="O41" s="765"/>
    </row>
    <row r="42" spans="1:15" ht="13.5" thickBot="1" x14ac:dyDescent="0.25">
      <c r="A42" s="731" t="s">
        <v>514</v>
      </c>
      <c r="B42" s="1671" t="s">
        <v>513</v>
      </c>
      <c r="C42" s="767">
        <v>374</v>
      </c>
      <c r="D42" s="1535">
        <v>346</v>
      </c>
      <c r="E42" s="1672">
        <v>374</v>
      </c>
      <c r="F42" s="1673">
        <v>36</v>
      </c>
      <c r="G42" s="812">
        <f t="shared" si="5"/>
        <v>105</v>
      </c>
      <c r="H42" s="831"/>
      <c r="I42" s="758"/>
      <c r="J42" s="1664">
        <f t="shared" si="3"/>
        <v>141</v>
      </c>
      <c r="K42" s="1665">
        <f t="shared" si="4"/>
        <v>37.700534759358291</v>
      </c>
      <c r="L42" s="589"/>
      <c r="M42" s="640">
        <v>141</v>
      </c>
      <c r="N42" s="785"/>
      <c r="O42" s="782"/>
    </row>
    <row r="43" spans="1:15" ht="13.5" thickBot="1" x14ac:dyDescent="0.25">
      <c r="A43" s="774" t="s">
        <v>512</v>
      </c>
      <c r="B43" s="730" t="s">
        <v>508</v>
      </c>
      <c r="C43" s="776">
        <v>23564</v>
      </c>
      <c r="D43" s="1540">
        <f t="shared" ref="D43:I43" si="7">SUM(D38:D42)</f>
        <v>23265</v>
      </c>
      <c r="E43" s="1540">
        <f t="shared" si="7"/>
        <v>25736</v>
      </c>
      <c r="F43" s="777">
        <v>5955</v>
      </c>
      <c r="G43" s="1677">
        <f t="shared" si="7"/>
        <v>7696</v>
      </c>
      <c r="H43" s="777">
        <f t="shared" si="7"/>
        <v>0</v>
      </c>
      <c r="I43" s="1743">
        <f t="shared" si="7"/>
        <v>0</v>
      </c>
      <c r="J43" s="777">
        <f t="shared" si="3"/>
        <v>13651</v>
      </c>
      <c r="K43" s="1675">
        <f t="shared" si="4"/>
        <v>53.042430836182774</v>
      </c>
      <c r="L43" s="589"/>
      <c r="M43" s="777">
        <f>SUM(M38:M42)</f>
        <v>13650</v>
      </c>
      <c r="N43" s="778">
        <f>SUM(N38:N42)</f>
        <v>0</v>
      </c>
      <c r="O43" s="777">
        <f>SUM(O38:O42)</f>
        <v>0</v>
      </c>
    </row>
    <row r="44" spans="1:15" ht="5.25" customHeight="1" thickBot="1" x14ac:dyDescent="0.25">
      <c r="A44" s="731"/>
      <c r="B44" s="1678"/>
      <c r="C44" s="767"/>
      <c r="D44" s="1663"/>
      <c r="E44" s="1663"/>
      <c r="F44" s="769"/>
      <c r="G44" s="850"/>
      <c r="H44" s="851">
        <f>N44-G44</f>
        <v>0</v>
      </c>
      <c r="I44" s="850"/>
      <c r="J44" s="787">
        <f t="shared" si="3"/>
        <v>0</v>
      </c>
      <c r="K44" s="1658" t="e">
        <f t="shared" si="4"/>
        <v>#DIV/0!</v>
      </c>
      <c r="L44" s="589"/>
      <c r="M44" s="1133"/>
      <c r="N44" s="778"/>
      <c r="O44" s="778"/>
    </row>
    <row r="45" spans="1:15" ht="13.5" thickBot="1" x14ac:dyDescent="0.25">
      <c r="A45" s="1680" t="s">
        <v>511</v>
      </c>
      <c r="B45" s="730" t="s">
        <v>508</v>
      </c>
      <c r="C45" s="777">
        <v>2758</v>
      </c>
      <c r="D45" s="776">
        <f t="shared" ref="D45:I45" si="8">D43-D41</f>
        <v>2639</v>
      </c>
      <c r="E45" s="776">
        <f t="shared" si="8"/>
        <v>2667</v>
      </c>
      <c r="F45" s="777">
        <f t="shared" si="8"/>
        <v>676</v>
      </c>
      <c r="G45" s="1674">
        <f t="shared" si="8"/>
        <v>779</v>
      </c>
      <c r="H45" s="777">
        <f t="shared" si="8"/>
        <v>0</v>
      </c>
      <c r="I45" s="778">
        <f t="shared" si="8"/>
        <v>0</v>
      </c>
      <c r="J45" s="787">
        <f t="shared" si="3"/>
        <v>1455</v>
      </c>
      <c r="K45" s="1658">
        <f t="shared" si="4"/>
        <v>54.555680539932503</v>
      </c>
      <c r="L45" s="589"/>
      <c r="M45" s="777">
        <f>M43-M41</f>
        <v>1454</v>
      </c>
      <c r="N45" s="778">
        <f>N43-N41</f>
        <v>0</v>
      </c>
      <c r="O45" s="777">
        <f>O43-O41</f>
        <v>0</v>
      </c>
    </row>
    <row r="46" spans="1:15" ht="13.5" thickBot="1" x14ac:dyDescent="0.25">
      <c r="A46" s="774" t="s">
        <v>510</v>
      </c>
      <c r="B46" s="730" t="s">
        <v>508</v>
      </c>
      <c r="C46" s="777">
        <v>102</v>
      </c>
      <c r="D46" s="776">
        <f t="shared" ref="D46:I46" si="9">D43-D37</f>
        <v>0</v>
      </c>
      <c r="E46" s="776">
        <f t="shared" si="9"/>
        <v>0</v>
      </c>
      <c r="F46" s="777">
        <f t="shared" si="9"/>
        <v>56</v>
      </c>
      <c r="G46" s="1674">
        <f t="shared" si="9"/>
        <v>1472</v>
      </c>
      <c r="H46" s="777">
        <f t="shared" si="9"/>
        <v>0</v>
      </c>
      <c r="I46" s="778">
        <f t="shared" si="9"/>
        <v>0</v>
      </c>
      <c r="J46" s="787">
        <f t="shared" si="3"/>
        <v>1528</v>
      </c>
      <c r="K46" s="1658" t="e">
        <f t="shared" si="4"/>
        <v>#DIV/0!</v>
      </c>
      <c r="L46" s="589"/>
      <c r="M46" s="777">
        <f>M43-M37</f>
        <v>1527</v>
      </c>
      <c r="N46" s="778">
        <f>N43-N37</f>
        <v>0</v>
      </c>
      <c r="O46" s="777">
        <f>O43-O37</f>
        <v>0</v>
      </c>
    </row>
    <row r="47" spans="1:15" ht="13.5" thickBot="1" x14ac:dyDescent="0.25">
      <c r="A47" s="1681" t="s">
        <v>509</v>
      </c>
      <c r="B47" s="1682" t="s">
        <v>508</v>
      </c>
      <c r="C47" s="777">
        <v>-20704</v>
      </c>
      <c r="D47" s="776">
        <f t="shared" ref="D47:I47" si="10">D46-D41</f>
        <v>-20626</v>
      </c>
      <c r="E47" s="776">
        <f t="shared" si="10"/>
        <v>-23069</v>
      </c>
      <c r="F47" s="777">
        <f t="shared" si="10"/>
        <v>-5223</v>
      </c>
      <c r="G47" s="1674">
        <f t="shared" si="10"/>
        <v>-5445</v>
      </c>
      <c r="H47" s="777">
        <f t="shared" si="10"/>
        <v>0</v>
      </c>
      <c r="I47" s="778">
        <f t="shared" si="10"/>
        <v>0</v>
      </c>
      <c r="J47" s="787">
        <f t="shared" si="3"/>
        <v>-10668</v>
      </c>
      <c r="K47" s="1675">
        <f t="shared" si="4"/>
        <v>46.2438770644588</v>
      </c>
      <c r="L47" s="589"/>
      <c r="M47" s="777">
        <f>M46-M41</f>
        <v>-10669</v>
      </c>
      <c r="N47" s="778">
        <f>N46-N41</f>
        <v>0</v>
      </c>
      <c r="O47" s="777">
        <f>O46-O41</f>
        <v>0</v>
      </c>
    </row>
    <row r="50" spans="1:10" ht="14.25" x14ac:dyDescent="0.2">
      <c r="A50" s="706" t="s">
        <v>507</v>
      </c>
    </row>
    <row r="51" spans="1:10" ht="14.25" x14ac:dyDescent="0.2">
      <c r="A51" s="709" t="s">
        <v>506</v>
      </c>
    </row>
    <row r="52" spans="1:10" ht="14.25" x14ac:dyDescent="0.2">
      <c r="A52" s="710" t="s">
        <v>505</v>
      </c>
    </row>
    <row r="53" spans="1:10" s="568" customFormat="1" ht="14.25" x14ac:dyDescent="0.2">
      <c r="A53" s="710" t="s">
        <v>504</v>
      </c>
      <c r="B53" s="711"/>
      <c r="E53" s="712"/>
      <c r="F53" s="712"/>
      <c r="G53" s="712"/>
      <c r="H53" s="712"/>
      <c r="I53" s="712"/>
      <c r="J53" s="712"/>
    </row>
    <row r="56" spans="1:10" x14ac:dyDescent="0.2">
      <c r="A56" s="713" t="s">
        <v>648</v>
      </c>
    </row>
    <row r="58" spans="1:10" x14ac:dyDescent="0.2">
      <c r="A58" s="713" t="s">
        <v>649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2"/>
  <sheetViews>
    <sheetView topLeftCell="A318" zoomScaleNormal="100" workbookViewId="0">
      <pane xSplit="6" topLeftCell="G1" activePane="topRight" state="frozen"/>
      <selection pane="topRight" activeCell="L332" sqref="L332"/>
    </sheetView>
  </sheetViews>
  <sheetFormatPr defaultColWidth="9.140625" defaultRowHeight="15" x14ac:dyDescent="0.2"/>
  <cols>
    <col min="1" max="1" width="8.140625" style="67" customWidth="1"/>
    <col min="2" max="2" width="7.85546875" style="67" customWidth="1"/>
    <col min="3" max="3" width="7.42578125" style="67" customWidth="1"/>
    <col min="4" max="4" width="71.7109375" style="67" customWidth="1"/>
    <col min="5" max="5" width="14" style="204" customWidth="1"/>
    <col min="6" max="6" width="13.140625" style="204" customWidth="1"/>
    <col min="7" max="7" width="13.42578125" style="222" customWidth="1"/>
    <col min="8" max="8" width="9.85546875" style="1" customWidth="1"/>
    <col min="9" max="16384" width="9.140625" style="1"/>
  </cols>
  <sheetData>
    <row r="1" spans="1:8" ht="21.75" customHeight="1" x14ac:dyDescent="0.25">
      <c r="A1" s="343" t="s">
        <v>94</v>
      </c>
      <c r="B1" s="344"/>
      <c r="C1" s="344"/>
      <c r="D1" s="53"/>
      <c r="E1" s="203"/>
      <c r="F1" s="203"/>
    </row>
    <row r="2" spans="1:8" ht="0.75" customHeight="1" x14ac:dyDescent="0.25">
      <c r="A2" s="52"/>
      <c r="B2" s="50"/>
      <c r="C2" s="52"/>
      <c r="D2" s="8"/>
    </row>
    <row r="3" spans="1:8" s="50" customFormat="1" ht="24" customHeight="1" x14ac:dyDescent="0.3">
      <c r="A3" s="348" t="s">
        <v>386</v>
      </c>
      <c r="B3" s="348"/>
      <c r="C3" s="348"/>
      <c r="D3" s="344"/>
      <c r="E3" s="205"/>
      <c r="F3" s="205"/>
      <c r="G3" s="223"/>
    </row>
    <row r="4" spans="1:8" s="50" customFormat="1" ht="15" customHeight="1" thickBot="1" x14ac:dyDescent="0.35">
      <c r="A4" s="51"/>
      <c r="B4" s="51"/>
      <c r="C4" s="51"/>
      <c r="D4" s="51"/>
      <c r="E4" s="206"/>
      <c r="F4" s="206"/>
      <c r="G4" s="223"/>
    </row>
    <row r="5" spans="1:8" s="50" customFormat="1" ht="15" customHeight="1" x14ac:dyDescent="0.25">
      <c r="A5" s="24" t="s">
        <v>14</v>
      </c>
      <c r="B5" s="24" t="s">
        <v>449</v>
      </c>
      <c r="C5" s="24" t="s">
        <v>450</v>
      </c>
      <c r="D5" s="23" t="s">
        <v>12</v>
      </c>
      <c r="E5" s="22" t="s">
        <v>11</v>
      </c>
      <c r="F5" s="22" t="s">
        <v>11</v>
      </c>
      <c r="G5" s="22" t="s">
        <v>0</v>
      </c>
      <c r="H5" s="121" t="s">
        <v>383</v>
      </c>
    </row>
    <row r="6" spans="1:8" s="50" customFormat="1" ht="15" customHeight="1" thickBot="1" x14ac:dyDescent="0.3">
      <c r="A6" s="21"/>
      <c r="B6" s="21"/>
      <c r="C6" s="21"/>
      <c r="D6" s="20"/>
      <c r="E6" s="207" t="s">
        <v>10</v>
      </c>
      <c r="F6" s="207" t="s">
        <v>9</v>
      </c>
      <c r="G6" s="209" t="s">
        <v>385</v>
      </c>
      <c r="H6" s="123" t="s">
        <v>384</v>
      </c>
    </row>
    <row r="7" spans="1:8" s="50" customFormat="1" ht="17.45" customHeight="1" thickTop="1" x14ac:dyDescent="0.3">
      <c r="A7" s="98">
        <v>10</v>
      </c>
      <c r="B7" s="99"/>
      <c r="C7" s="99"/>
      <c r="D7" s="98" t="s">
        <v>380</v>
      </c>
      <c r="E7" s="238"/>
      <c r="F7" s="195"/>
      <c r="G7" s="224"/>
      <c r="H7" s="124"/>
    </row>
    <row r="8" spans="1:8" s="50" customFormat="1" ht="13.5" customHeight="1" x14ac:dyDescent="0.3">
      <c r="A8" s="125"/>
      <c r="B8" s="126"/>
      <c r="C8" s="126"/>
      <c r="D8" s="127"/>
      <c r="E8" s="239"/>
      <c r="F8" s="208"/>
      <c r="G8" s="224"/>
      <c r="H8" s="124"/>
    </row>
    <row r="9" spans="1:8" s="50" customFormat="1" ht="15" customHeight="1" x14ac:dyDescent="0.2">
      <c r="A9" s="44"/>
      <c r="B9" s="43">
        <v>2212</v>
      </c>
      <c r="C9" s="13">
        <v>2324</v>
      </c>
      <c r="D9" s="13" t="s">
        <v>410</v>
      </c>
      <c r="E9" s="58">
        <v>0</v>
      </c>
      <c r="F9" s="199">
        <v>0</v>
      </c>
      <c r="G9" s="120">
        <v>124.6</v>
      </c>
      <c r="H9" s="119" t="e">
        <f>(G9/F9)*100</f>
        <v>#DIV/0!</v>
      </c>
    </row>
    <row r="10" spans="1:8" s="50" customFormat="1" ht="15" customHeight="1" x14ac:dyDescent="0.2">
      <c r="A10" s="44"/>
      <c r="B10" s="43">
        <v>3631</v>
      </c>
      <c r="C10" s="13">
        <v>2324</v>
      </c>
      <c r="D10" s="13" t="s">
        <v>359</v>
      </c>
      <c r="E10" s="58">
        <v>0</v>
      </c>
      <c r="F10" s="199">
        <v>0</v>
      </c>
      <c r="G10" s="120">
        <v>383.3</v>
      </c>
      <c r="H10" s="119" t="e">
        <f>(G10/F10)*100</f>
        <v>#DIV/0!</v>
      </c>
    </row>
    <row r="11" spans="1:8" s="50" customFormat="1" ht="15" customHeight="1" thickBot="1" x14ac:dyDescent="0.25">
      <c r="A11" s="44"/>
      <c r="B11" s="43">
        <v>3725</v>
      </c>
      <c r="C11" s="13">
        <v>2324</v>
      </c>
      <c r="D11" s="13" t="s">
        <v>357</v>
      </c>
      <c r="E11" s="58">
        <v>3000</v>
      </c>
      <c r="F11" s="199">
        <v>3030</v>
      </c>
      <c r="G11" s="120">
        <v>1763.9</v>
      </c>
      <c r="H11" s="119">
        <f>(G11/F11)*100</f>
        <v>58.21452145214522</v>
      </c>
    </row>
    <row r="12" spans="1:8" s="50" customFormat="1" ht="15" hidden="1" customHeight="1" thickBot="1" x14ac:dyDescent="0.25">
      <c r="A12" s="44"/>
      <c r="B12" s="43">
        <v>3745</v>
      </c>
      <c r="C12" s="13">
        <v>2324</v>
      </c>
      <c r="D12" s="13" t="s">
        <v>358</v>
      </c>
      <c r="E12" s="58">
        <v>0</v>
      </c>
      <c r="F12" s="199">
        <v>0</v>
      </c>
      <c r="G12" s="130"/>
      <c r="H12" s="131" t="e">
        <f>(#REF!/F12)*100</f>
        <v>#REF!</v>
      </c>
    </row>
    <row r="13" spans="1:8" s="223" customFormat="1" ht="24.75" customHeight="1" thickTop="1" thickBot="1" x14ac:dyDescent="0.3">
      <c r="A13" s="235"/>
      <c r="B13" s="236"/>
      <c r="C13" s="236"/>
      <c r="D13" s="237" t="s">
        <v>378</v>
      </c>
      <c r="E13" s="95">
        <f>SUM(E9:E12)</f>
        <v>3000</v>
      </c>
      <c r="F13" s="202">
        <f t="shared" ref="F13" si="0">SUM(F9:F12)</f>
        <v>3030</v>
      </c>
      <c r="G13" s="226">
        <f t="shared" ref="G13" si="1">SUM(G9:G12)</f>
        <v>2271.8000000000002</v>
      </c>
      <c r="H13" s="129">
        <f>(G13/F13)*100</f>
        <v>74.97689768976899</v>
      </c>
    </row>
    <row r="14" spans="1:8" s="50" customFormat="1" ht="15" customHeight="1" x14ac:dyDescent="0.3">
      <c r="A14" s="51"/>
      <c r="B14" s="51"/>
      <c r="C14" s="51"/>
      <c r="D14" s="51"/>
      <c r="E14" s="206"/>
      <c r="F14" s="206"/>
      <c r="G14" s="223"/>
    </row>
    <row r="15" spans="1:8" ht="27.75" customHeight="1" thickBot="1" x14ac:dyDescent="0.3">
      <c r="A15" s="7"/>
      <c r="B15" s="7"/>
      <c r="C15" s="7"/>
      <c r="D15" s="8"/>
      <c r="E15" s="103"/>
      <c r="F15" s="103"/>
    </row>
    <row r="16" spans="1:8" ht="15.75" x14ac:dyDescent="0.25">
      <c r="A16" s="24" t="s">
        <v>14</v>
      </c>
      <c r="B16" s="24" t="s">
        <v>449</v>
      </c>
      <c r="C16" s="24" t="s">
        <v>450</v>
      </c>
      <c r="D16" s="23" t="s">
        <v>12</v>
      </c>
      <c r="E16" s="22" t="s">
        <v>11</v>
      </c>
      <c r="F16" s="22" t="s">
        <v>11</v>
      </c>
      <c r="G16" s="22" t="s">
        <v>0</v>
      </c>
      <c r="H16" s="121" t="s">
        <v>383</v>
      </c>
    </row>
    <row r="17" spans="1:8" ht="15.75" customHeight="1" thickBot="1" x14ac:dyDescent="0.3">
      <c r="A17" s="21"/>
      <c r="B17" s="21"/>
      <c r="C17" s="21"/>
      <c r="D17" s="20"/>
      <c r="E17" s="207" t="s">
        <v>10</v>
      </c>
      <c r="F17" s="209" t="s">
        <v>9</v>
      </c>
      <c r="G17" s="209" t="s">
        <v>385</v>
      </c>
      <c r="H17" s="123" t="s">
        <v>384</v>
      </c>
    </row>
    <row r="18" spans="1:8" ht="16.5" customHeight="1" thickTop="1" x14ac:dyDescent="0.25">
      <c r="A18" s="39">
        <v>30</v>
      </c>
      <c r="B18" s="30"/>
      <c r="C18" s="30"/>
      <c r="D18" s="29" t="s">
        <v>91</v>
      </c>
      <c r="E18" s="91"/>
      <c r="F18" s="199"/>
      <c r="G18" s="224"/>
      <c r="H18" s="124"/>
    </row>
    <row r="19" spans="1:8" ht="16.5" customHeight="1" x14ac:dyDescent="0.25">
      <c r="A19" s="39"/>
      <c r="B19" s="30"/>
      <c r="C19" s="30"/>
      <c r="D19" s="29"/>
      <c r="E19" s="57"/>
      <c r="F19" s="199"/>
      <c r="G19" s="224"/>
      <c r="H19" s="124"/>
    </row>
    <row r="20" spans="1:8" ht="15" hidden="1" customHeight="1" x14ac:dyDescent="0.25">
      <c r="A20" s="47"/>
      <c r="B20" s="30"/>
      <c r="C20" s="49">
        <v>4113</v>
      </c>
      <c r="D20" s="35" t="s">
        <v>370</v>
      </c>
      <c r="E20" s="58">
        <v>0</v>
      </c>
      <c r="F20" s="199">
        <v>0</v>
      </c>
      <c r="G20" s="120">
        <v>0</v>
      </c>
      <c r="H20" s="119" t="e">
        <f>(#REF!/F20)*100</f>
        <v>#REF!</v>
      </c>
    </row>
    <row r="21" spans="1:8" ht="15" customHeight="1" x14ac:dyDescent="0.2">
      <c r="A21" s="12"/>
      <c r="B21" s="13"/>
      <c r="C21" s="13">
        <v>1361</v>
      </c>
      <c r="D21" s="13" t="s">
        <v>29</v>
      </c>
      <c r="E21" s="58">
        <v>0</v>
      </c>
      <c r="F21" s="199">
        <v>0</v>
      </c>
      <c r="G21" s="120">
        <v>0.5</v>
      </c>
      <c r="H21" s="119" t="e">
        <f t="shared" ref="H21:H70" si="2">(G21/F21)*100</f>
        <v>#DIV/0!</v>
      </c>
    </row>
    <row r="22" spans="1:8" ht="15" customHeight="1" x14ac:dyDescent="0.2">
      <c r="A22" s="12"/>
      <c r="B22" s="13"/>
      <c r="C22" s="13">
        <v>2460</v>
      </c>
      <c r="D22" s="13" t="s">
        <v>90</v>
      </c>
      <c r="E22" s="58">
        <v>0</v>
      </c>
      <c r="F22" s="199">
        <v>0</v>
      </c>
      <c r="G22" s="120">
        <v>6.5</v>
      </c>
      <c r="H22" s="119" t="e">
        <f t="shared" si="2"/>
        <v>#DIV/0!</v>
      </c>
    </row>
    <row r="23" spans="1:8" ht="15" hidden="1" customHeight="1" x14ac:dyDescent="0.2">
      <c r="A23" s="12">
        <v>98008</v>
      </c>
      <c r="B23" s="13"/>
      <c r="C23" s="13">
        <v>4111</v>
      </c>
      <c r="D23" s="13" t="s">
        <v>89</v>
      </c>
      <c r="E23" s="58">
        <v>0</v>
      </c>
      <c r="F23" s="199">
        <v>0</v>
      </c>
      <c r="G23" s="120">
        <v>0</v>
      </c>
      <c r="H23" s="119" t="e">
        <f t="shared" si="2"/>
        <v>#DIV/0!</v>
      </c>
    </row>
    <row r="24" spans="1:8" ht="15" hidden="1" customHeight="1" x14ac:dyDescent="0.2">
      <c r="A24" s="12">
        <v>98071</v>
      </c>
      <c r="B24" s="13"/>
      <c r="C24" s="13">
        <v>4111</v>
      </c>
      <c r="D24" s="13" t="s">
        <v>88</v>
      </c>
      <c r="E24" s="58">
        <v>0</v>
      </c>
      <c r="F24" s="199">
        <v>0</v>
      </c>
      <c r="G24" s="120">
        <v>0</v>
      </c>
      <c r="H24" s="119" t="e">
        <f t="shared" si="2"/>
        <v>#DIV/0!</v>
      </c>
    </row>
    <row r="25" spans="1:8" ht="15" hidden="1" customHeight="1" x14ac:dyDescent="0.2">
      <c r="A25" s="12">
        <v>98187</v>
      </c>
      <c r="B25" s="13"/>
      <c r="C25" s="13">
        <v>4111</v>
      </c>
      <c r="D25" s="13" t="s">
        <v>87</v>
      </c>
      <c r="E25" s="58">
        <v>0</v>
      </c>
      <c r="F25" s="199">
        <v>0</v>
      </c>
      <c r="G25" s="120">
        <v>0</v>
      </c>
      <c r="H25" s="119" t="e">
        <f t="shared" si="2"/>
        <v>#DIV/0!</v>
      </c>
    </row>
    <row r="26" spans="1:8" ht="15" customHeight="1" x14ac:dyDescent="0.2">
      <c r="A26" s="12">
        <v>98348</v>
      </c>
      <c r="B26" s="13"/>
      <c r="C26" s="13">
        <v>4111</v>
      </c>
      <c r="D26" s="13" t="s">
        <v>86</v>
      </c>
      <c r="E26" s="58">
        <v>0</v>
      </c>
      <c r="F26" s="199">
        <v>653</v>
      </c>
      <c r="G26" s="120">
        <v>653</v>
      </c>
      <c r="H26" s="119">
        <f t="shared" si="2"/>
        <v>100</v>
      </c>
    </row>
    <row r="27" spans="1:8" hidden="1" x14ac:dyDescent="0.2">
      <c r="A27" s="12"/>
      <c r="B27" s="13"/>
      <c r="C27" s="13">
        <v>2460</v>
      </c>
      <c r="D27" s="13" t="s">
        <v>311</v>
      </c>
      <c r="E27" s="58">
        <v>0</v>
      </c>
      <c r="F27" s="199">
        <v>0</v>
      </c>
      <c r="G27" s="120">
        <v>0</v>
      </c>
      <c r="H27" s="119" t="e">
        <f t="shared" si="2"/>
        <v>#DIV/0!</v>
      </c>
    </row>
    <row r="28" spans="1:8" hidden="1" x14ac:dyDescent="0.2">
      <c r="A28" s="12">
        <v>98008</v>
      </c>
      <c r="B28" s="13"/>
      <c r="C28" s="13">
        <v>4111</v>
      </c>
      <c r="D28" s="13" t="s">
        <v>312</v>
      </c>
      <c r="E28" s="58">
        <v>0</v>
      </c>
      <c r="F28" s="199">
        <v>0</v>
      </c>
      <c r="G28" s="120">
        <v>0</v>
      </c>
      <c r="H28" s="119" t="e">
        <f t="shared" si="2"/>
        <v>#DIV/0!</v>
      </c>
    </row>
    <row r="29" spans="1:8" ht="15" hidden="1" customHeight="1" x14ac:dyDescent="0.2">
      <c r="A29" s="12">
        <v>98071</v>
      </c>
      <c r="B29" s="13"/>
      <c r="C29" s="13">
        <v>4111</v>
      </c>
      <c r="D29" s="13" t="s">
        <v>315</v>
      </c>
      <c r="E29" s="58"/>
      <c r="F29" s="199"/>
      <c r="G29" s="120">
        <v>0</v>
      </c>
      <c r="H29" s="119" t="e">
        <f t="shared" si="2"/>
        <v>#DIV/0!</v>
      </c>
    </row>
    <row r="30" spans="1:8" ht="15" hidden="1" customHeight="1" x14ac:dyDescent="0.2">
      <c r="A30" s="13">
        <v>13011</v>
      </c>
      <c r="B30" s="13"/>
      <c r="C30" s="13">
        <v>4116</v>
      </c>
      <c r="D30" s="13" t="s">
        <v>85</v>
      </c>
      <c r="E30" s="58"/>
      <c r="F30" s="199"/>
      <c r="G30" s="120">
        <v>0</v>
      </c>
      <c r="H30" s="119" t="e">
        <f t="shared" si="2"/>
        <v>#DIV/0!</v>
      </c>
    </row>
    <row r="31" spans="1:8" ht="15" hidden="1" customHeight="1" x14ac:dyDescent="0.2">
      <c r="A31" s="12">
        <v>13015</v>
      </c>
      <c r="B31" s="13"/>
      <c r="C31" s="13">
        <v>4116</v>
      </c>
      <c r="D31" s="13" t="s">
        <v>84</v>
      </c>
      <c r="E31" s="58"/>
      <c r="F31" s="199"/>
      <c r="G31" s="120">
        <v>0</v>
      </c>
      <c r="H31" s="119" t="e">
        <f t="shared" si="2"/>
        <v>#DIV/0!</v>
      </c>
    </row>
    <row r="32" spans="1:8" ht="15" hidden="1" customHeight="1" x14ac:dyDescent="0.2">
      <c r="A32" s="12">
        <v>13015</v>
      </c>
      <c r="B32" s="13"/>
      <c r="C32" s="13">
        <v>4116</v>
      </c>
      <c r="D32" s="13" t="s">
        <v>84</v>
      </c>
      <c r="E32" s="58"/>
      <c r="F32" s="199"/>
      <c r="G32" s="120">
        <v>0</v>
      </c>
      <c r="H32" s="119" t="e">
        <f t="shared" si="2"/>
        <v>#DIV/0!</v>
      </c>
    </row>
    <row r="33" spans="1:8" ht="15" hidden="1" customHeight="1" x14ac:dyDescent="0.2">
      <c r="A33" s="12">
        <v>13101</v>
      </c>
      <c r="B33" s="13"/>
      <c r="C33" s="13">
        <v>4116</v>
      </c>
      <c r="D33" s="13" t="s">
        <v>83</v>
      </c>
      <c r="E33" s="58"/>
      <c r="F33" s="199"/>
      <c r="G33" s="120">
        <v>0</v>
      </c>
      <c r="H33" s="119" t="e">
        <f t="shared" si="2"/>
        <v>#DIV/0!</v>
      </c>
    </row>
    <row r="34" spans="1:8" x14ac:dyDescent="0.2">
      <c r="A34" s="12">
        <v>13013</v>
      </c>
      <c r="B34" s="13"/>
      <c r="C34" s="13">
        <v>4116</v>
      </c>
      <c r="D34" s="13" t="s">
        <v>411</v>
      </c>
      <c r="E34" s="58">
        <v>0</v>
      </c>
      <c r="F34" s="199">
        <v>2304.4</v>
      </c>
      <c r="G34" s="120">
        <v>2304.4</v>
      </c>
      <c r="H34" s="119">
        <f t="shared" si="2"/>
        <v>100</v>
      </c>
    </row>
    <row r="35" spans="1:8" x14ac:dyDescent="0.2">
      <c r="A35" s="12">
        <v>13013</v>
      </c>
      <c r="B35" s="13"/>
      <c r="C35" s="13">
        <v>4116</v>
      </c>
      <c r="D35" s="13" t="s">
        <v>412</v>
      </c>
      <c r="E35" s="58">
        <v>1729</v>
      </c>
      <c r="F35" s="199">
        <v>1729</v>
      </c>
      <c r="G35" s="120">
        <v>1728.3</v>
      </c>
      <c r="H35" s="119">
        <f t="shared" si="2"/>
        <v>99.959514170040492</v>
      </c>
    </row>
    <row r="36" spans="1:8" ht="15" hidden="1" customHeight="1" x14ac:dyDescent="0.2">
      <c r="A36" s="13"/>
      <c r="B36" s="13"/>
      <c r="C36" s="13">
        <v>4116</v>
      </c>
      <c r="D36" s="13" t="s">
        <v>205</v>
      </c>
      <c r="E36" s="58"/>
      <c r="F36" s="199"/>
      <c r="G36" s="120">
        <v>0</v>
      </c>
      <c r="H36" s="119" t="e">
        <f t="shared" si="2"/>
        <v>#DIV/0!</v>
      </c>
    </row>
    <row r="37" spans="1:8" ht="15" hidden="1" customHeight="1" x14ac:dyDescent="0.2">
      <c r="A37" s="13"/>
      <c r="B37" s="13"/>
      <c r="C37" s="13">
        <v>4116</v>
      </c>
      <c r="D37" s="13" t="s">
        <v>205</v>
      </c>
      <c r="E37" s="58"/>
      <c r="F37" s="199"/>
      <c r="G37" s="120">
        <v>0</v>
      </c>
      <c r="H37" s="119" t="e">
        <f t="shared" si="2"/>
        <v>#DIV/0!</v>
      </c>
    </row>
    <row r="38" spans="1:8" ht="15" hidden="1" customHeight="1" x14ac:dyDescent="0.2">
      <c r="A38" s="13"/>
      <c r="B38" s="13"/>
      <c r="C38" s="13">
        <v>4116</v>
      </c>
      <c r="D38" s="13" t="s">
        <v>206</v>
      </c>
      <c r="E38" s="58"/>
      <c r="F38" s="199"/>
      <c r="G38" s="120">
        <v>0</v>
      </c>
      <c r="H38" s="119" t="e">
        <f t="shared" si="2"/>
        <v>#DIV/0!</v>
      </c>
    </row>
    <row r="39" spans="1:8" ht="15" hidden="1" customHeight="1" x14ac:dyDescent="0.2">
      <c r="A39" s="12"/>
      <c r="B39" s="13"/>
      <c r="C39" s="13">
        <v>4132</v>
      </c>
      <c r="D39" s="13" t="s">
        <v>82</v>
      </c>
      <c r="E39" s="58"/>
      <c r="F39" s="199"/>
      <c r="G39" s="120">
        <v>0</v>
      </c>
      <c r="H39" s="119" t="e">
        <f t="shared" si="2"/>
        <v>#DIV/0!</v>
      </c>
    </row>
    <row r="40" spans="1:8" ht="15" hidden="1" customHeight="1" x14ac:dyDescent="0.2">
      <c r="A40" s="12">
        <v>14004</v>
      </c>
      <c r="B40" s="13"/>
      <c r="C40" s="13">
        <v>4122</v>
      </c>
      <c r="D40" s="13" t="s">
        <v>81</v>
      </c>
      <c r="E40" s="58"/>
      <c r="F40" s="199"/>
      <c r="G40" s="120">
        <v>0</v>
      </c>
      <c r="H40" s="119" t="e">
        <f t="shared" si="2"/>
        <v>#DIV/0!</v>
      </c>
    </row>
    <row r="41" spans="1:8" ht="15" hidden="1" customHeight="1" x14ac:dyDescent="0.2">
      <c r="A41" s="38"/>
      <c r="B41" s="32"/>
      <c r="C41" s="32">
        <v>4216</v>
      </c>
      <c r="D41" s="32" t="s">
        <v>80</v>
      </c>
      <c r="E41" s="58"/>
      <c r="F41" s="199"/>
      <c r="G41" s="120">
        <v>0</v>
      </c>
      <c r="H41" s="119" t="e">
        <f t="shared" si="2"/>
        <v>#DIV/0!</v>
      </c>
    </row>
    <row r="42" spans="1:8" ht="15" hidden="1" customHeight="1" x14ac:dyDescent="0.2">
      <c r="A42" s="13"/>
      <c r="B42" s="13"/>
      <c r="C42" s="13">
        <v>4216</v>
      </c>
      <c r="D42" s="13" t="s">
        <v>79</v>
      </c>
      <c r="E42" s="58"/>
      <c r="F42" s="199"/>
      <c r="G42" s="120">
        <v>0</v>
      </c>
      <c r="H42" s="119" t="e">
        <f t="shared" si="2"/>
        <v>#DIV/0!</v>
      </c>
    </row>
    <row r="43" spans="1:8" ht="15" hidden="1" customHeight="1" x14ac:dyDescent="0.2">
      <c r="A43" s="13"/>
      <c r="B43" s="13"/>
      <c r="C43" s="13">
        <v>4152</v>
      </c>
      <c r="D43" s="32" t="s">
        <v>93</v>
      </c>
      <c r="E43" s="58"/>
      <c r="F43" s="199"/>
      <c r="G43" s="120">
        <v>0</v>
      </c>
      <c r="H43" s="119" t="e">
        <f t="shared" si="2"/>
        <v>#DIV/0!</v>
      </c>
    </row>
    <row r="44" spans="1:8" ht="15" hidden="1" customHeight="1" x14ac:dyDescent="0.2">
      <c r="A44" s="12">
        <v>617</v>
      </c>
      <c r="B44" s="13"/>
      <c r="C44" s="13">
        <v>4222</v>
      </c>
      <c r="D44" s="13" t="s">
        <v>78</v>
      </c>
      <c r="E44" s="58"/>
      <c r="F44" s="199"/>
      <c r="G44" s="120">
        <v>0</v>
      </c>
      <c r="H44" s="119" t="e">
        <f t="shared" si="2"/>
        <v>#DIV/0!</v>
      </c>
    </row>
    <row r="45" spans="1:8" ht="15" hidden="1" customHeight="1" x14ac:dyDescent="0.2">
      <c r="A45" s="12"/>
      <c r="B45" s="13">
        <v>3341</v>
      </c>
      <c r="C45" s="13">
        <v>2111</v>
      </c>
      <c r="D45" s="13" t="s">
        <v>77</v>
      </c>
      <c r="E45" s="58"/>
      <c r="F45" s="199"/>
      <c r="G45" s="120">
        <v>0</v>
      </c>
      <c r="H45" s="119" t="e">
        <f t="shared" si="2"/>
        <v>#DIV/0!</v>
      </c>
    </row>
    <row r="46" spans="1:8" ht="15.75" hidden="1" x14ac:dyDescent="0.25">
      <c r="A46" s="47"/>
      <c r="B46" s="30"/>
      <c r="C46" s="49">
        <v>4122</v>
      </c>
      <c r="D46" s="35" t="s">
        <v>352</v>
      </c>
      <c r="E46" s="58">
        <v>0</v>
      </c>
      <c r="F46" s="199">
        <v>0</v>
      </c>
      <c r="G46" s="120">
        <v>0</v>
      </c>
      <c r="H46" s="119" t="e">
        <f t="shared" si="2"/>
        <v>#DIV/0!</v>
      </c>
    </row>
    <row r="47" spans="1:8" ht="15.75" hidden="1" x14ac:dyDescent="0.25">
      <c r="A47" s="47"/>
      <c r="B47" s="30"/>
      <c r="C47" s="49">
        <v>4122</v>
      </c>
      <c r="D47" s="35" t="s">
        <v>351</v>
      </c>
      <c r="E47" s="58">
        <v>0</v>
      </c>
      <c r="F47" s="199">
        <v>0</v>
      </c>
      <c r="G47" s="120">
        <v>0</v>
      </c>
      <c r="H47" s="119" t="e">
        <f t="shared" si="2"/>
        <v>#DIV/0!</v>
      </c>
    </row>
    <row r="48" spans="1:8" ht="15.75" hidden="1" x14ac:dyDescent="0.25">
      <c r="A48" s="47"/>
      <c r="B48" s="30"/>
      <c r="C48" s="49">
        <v>4122</v>
      </c>
      <c r="D48" s="35" t="s">
        <v>353</v>
      </c>
      <c r="E48" s="58">
        <v>0</v>
      </c>
      <c r="F48" s="199">
        <v>0</v>
      </c>
      <c r="G48" s="120">
        <v>0</v>
      </c>
      <c r="H48" s="119" t="e">
        <f t="shared" si="2"/>
        <v>#DIV/0!</v>
      </c>
    </row>
    <row r="49" spans="1:8" hidden="1" x14ac:dyDescent="0.2">
      <c r="A49" s="46"/>
      <c r="B49" s="45">
        <v>3699</v>
      </c>
      <c r="C49" s="43">
        <v>2111</v>
      </c>
      <c r="D49" s="42" t="s">
        <v>356</v>
      </c>
      <c r="E49" s="58">
        <v>0</v>
      </c>
      <c r="F49" s="199">
        <v>0</v>
      </c>
      <c r="G49" s="120">
        <v>0</v>
      </c>
      <c r="H49" s="119" t="e">
        <f t="shared" si="2"/>
        <v>#DIV/0!</v>
      </c>
    </row>
    <row r="50" spans="1:8" x14ac:dyDescent="0.2">
      <c r="A50" s="12"/>
      <c r="B50" s="13">
        <v>3349</v>
      </c>
      <c r="C50" s="13">
        <v>2111</v>
      </c>
      <c r="D50" s="13" t="s">
        <v>207</v>
      </c>
      <c r="E50" s="58">
        <v>1000</v>
      </c>
      <c r="F50" s="199">
        <v>1000</v>
      </c>
      <c r="G50" s="120">
        <v>378.9</v>
      </c>
      <c r="H50" s="119">
        <f t="shared" si="2"/>
        <v>37.889999999999993</v>
      </c>
    </row>
    <row r="51" spans="1:8" ht="15" customHeight="1" x14ac:dyDescent="0.2">
      <c r="A51" s="12"/>
      <c r="B51" s="13">
        <v>5512</v>
      </c>
      <c r="C51" s="13">
        <v>2111</v>
      </c>
      <c r="D51" s="13" t="s">
        <v>76</v>
      </c>
      <c r="E51" s="58">
        <v>0</v>
      </c>
      <c r="F51" s="199">
        <v>0</v>
      </c>
      <c r="G51" s="120">
        <v>5</v>
      </c>
      <c r="H51" s="119" t="e">
        <f t="shared" si="2"/>
        <v>#DIV/0!</v>
      </c>
    </row>
    <row r="52" spans="1:8" ht="15" customHeight="1" x14ac:dyDescent="0.2">
      <c r="A52" s="12"/>
      <c r="B52" s="13">
        <v>5512</v>
      </c>
      <c r="C52" s="13">
        <v>2322</v>
      </c>
      <c r="D52" s="13" t="s">
        <v>75</v>
      </c>
      <c r="E52" s="58">
        <v>0</v>
      </c>
      <c r="F52" s="199">
        <v>0</v>
      </c>
      <c r="G52" s="120">
        <v>11.2</v>
      </c>
      <c r="H52" s="119" t="e">
        <f t="shared" si="2"/>
        <v>#DIV/0!</v>
      </c>
    </row>
    <row r="53" spans="1:8" ht="15" hidden="1" customHeight="1" x14ac:dyDescent="0.2">
      <c r="A53" s="12"/>
      <c r="B53" s="13">
        <v>5512</v>
      </c>
      <c r="C53" s="13">
        <v>2324</v>
      </c>
      <c r="D53" s="13" t="s">
        <v>208</v>
      </c>
      <c r="E53" s="58"/>
      <c r="F53" s="199"/>
      <c r="G53" s="120">
        <v>0</v>
      </c>
      <c r="H53" s="119" t="e">
        <f t="shared" si="2"/>
        <v>#DIV/0!</v>
      </c>
    </row>
    <row r="54" spans="1:8" ht="15" hidden="1" customHeight="1" x14ac:dyDescent="0.2">
      <c r="A54" s="12"/>
      <c r="B54" s="13">
        <v>5512</v>
      </c>
      <c r="C54" s="13">
        <v>3113</v>
      </c>
      <c r="D54" s="13" t="s">
        <v>209</v>
      </c>
      <c r="E54" s="58"/>
      <c r="F54" s="199"/>
      <c r="G54" s="120">
        <v>0</v>
      </c>
      <c r="H54" s="119" t="e">
        <f t="shared" si="2"/>
        <v>#DIV/0!</v>
      </c>
    </row>
    <row r="55" spans="1:8" ht="15" hidden="1" customHeight="1" x14ac:dyDescent="0.2">
      <c r="A55" s="12"/>
      <c r="B55" s="13">
        <v>5512</v>
      </c>
      <c r="C55" s="13">
        <v>3122</v>
      </c>
      <c r="D55" s="13" t="s">
        <v>74</v>
      </c>
      <c r="E55" s="58"/>
      <c r="F55" s="199"/>
      <c r="G55" s="120">
        <v>0</v>
      </c>
      <c r="H55" s="119" t="e">
        <f t="shared" si="2"/>
        <v>#DIV/0!</v>
      </c>
    </row>
    <row r="56" spans="1:8" hidden="1" x14ac:dyDescent="0.2">
      <c r="A56" s="44"/>
      <c r="B56" s="43">
        <v>3599</v>
      </c>
      <c r="C56" s="13">
        <v>2321</v>
      </c>
      <c r="D56" s="13" t="s">
        <v>360</v>
      </c>
      <c r="E56" s="58">
        <v>0</v>
      </c>
      <c r="F56" s="199">
        <v>0</v>
      </c>
      <c r="G56" s="120">
        <v>0</v>
      </c>
      <c r="H56" s="119" t="e">
        <f t="shared" si="2"/>
        <v>#DIV/0!</v>
      </c>
    </row>
    <row r="57" spans="1:8" x14ac:dyDescent="0.2">
      <c r="A57" s="12"/>
      <c r="B57" s="13">
        <v>6171</v>
      </c>
      <c r="C57" s="13">
        <v>2111</v>
      </c>
      <c r="D57" s="13" t="s">
        <v>226</v>
      </c>
      <c r="E57" s="58">
        <v>152</v>
      </c>
      <c r="F57" s="199">
        <v>152</v>
      </c>
      <c r="G57" s="120">
        <v>75.400000000000006</v>
      </c>
      <c r="H57" s="119">
        <f t="shared" si="2"/>
        <v>49.60526315789474</v>
      </c>
    </row>
    <row r="58" spans="1:8" x14ac:dyDescent="0.2">
      <c r="A58" s="12"/>
      <c r="B58" s="13">
        <v>6171</v>
      </c>
      <c r="C58" s="13">
        <v>2132</v>
      </c>
      <c r="D58" s="13" t="s">
        <v>224</v>
      </c>
      <c r="E58" s="58">
        <v>87</v>
      </c>
      <c r="F58" s="199">
        <v>87</v>
      </c>
      <c r="G58" s="120">
        <v>87.1</v>
      </c>
      <c r="H58" s="119">
        <f t="shared" si="2"/>
        <v>100.11494252873563</v>
      </c>
    </row>
    <row r="59" spans="1:8" ht="15" hidden="1" customHeight="1" x14ac:dyDescent="0.2">
      <c r="A59" s="12"/>
      <c r="B59" s="13">
        <v>6171</v>
      </c>
      <c r="C59" s="13">
        <v>2212</v>
      </c>
      <c r="D59" s="13" t="s">
        <v>210</v>
      </c>
      <c r="E59" s="58"/>
      <c r="F59" s="199"/>
      <c r="G59" s="120">
        <v>0</v>
      </c>
      <c r="H59" s="119" t="e">
        <f t="shared" si="2"/>
        <v>#DIV/0!</v>
      </c>
    </row>
    <row r="60" spans="1:8" ht="15" hidden="1" customHeight="1" x14ac:dyDescent="0.2">
      <c r="A60" s="12"/>
      <c r="B60" s="13">
        <v>6171</v>
      </c>
      <c r="C60" s="13">
        <v>2133</v>
      </c>
      <c r="D60" s="13" t="s">
        <v>73</v>
      </c>
      <c r="E60" s="58"/>
      <c r="F60" s="199"/>
      <c r="G60" s="120">
        <v>0</v>
      </c>
      <c r="H60" s="119" t="e">
        <f t="shared" si="2"/>
        <v>#DIV/0!</v>
      </c>
    </row>
    <row r="61" spans="1:8" ht="15" hidden="1" customHeight="1" x14ac:dyDescent="0.2">
      <c r="A61" s="12"/>
      <c r="B61" s="13">
        <v>6171</v>
      </c>
      <c r="C61" s="13">
        <v>2310</v>
      </c>
      <c r="D61" s="13" t="s">
        <v>72</v>
      </c>
      <c r="E61" s="58"/>
      <c r="F61" s="199"/>
      <c r="G61" s="120">
        <v>0</v>
      </c>
      <c r="H61" s="119" t="e">
        <f t="shared" si="2"/>
        <v>#DIV/0!</v>
      </c>
    </row>
    <row r="62" spans="1:8" ht="15" hidden="1" customHeight="1" x14ac:dyDescent="0.2">
      <c r="A62" s="12"/>
      <c r="B62" s="13">
        <v>6171</v>
      </c>
      <c r="C62" s="13">
        <v>2322</v>
      </c>
      <c r="D62" s="13" t="s">
        <v>211</v>
      </c>
      <c r="E62" s="58"/>
      <c r="F62" s="199"/>
      <c r="G62" s="120">
        <v>0</v>
      </c>
      <c r="H62" s="119" t="e">
        <f t="shared" si="2"/>
        <v>#DIV/0!</v>
      </c>
    </row>
    <row r="63" spans="1:8" x14ac:dyDescent="0.2">
      <c r="A63" s="12"/>
      <c r="B63" s="13">
        <v>6171</v>
      </c>
      <c r="C63" s="13">
        <v>2324</v>
      </c>
      <c r="D63" s="13" t="s">
        <v>225</v>
      </c>
      <c r="E63" s="58">
        <v>0</v>
      </c>
      <c r="F63" s="199">
        <v>0</v>
      </c>
      <c r="G63" s="120">
        <v>116.6</v>
      </c>
      <c r="H63" s="119" t="e">
        <f t="shared" si="2"/>
        <v>#DIV/0!</v>
      </c>
    </row>
    <row r="64" spans="1:8" ht="15" hidden="1" customHeight="1" x14ac:dyDescent="0.2">
      <c r="A64" s="12"/>
      <c r="B64" s="13">
        <v>6171</v>
      </c>
      <c r="C64" s="13">
        <v>2329</v>
      </c>
      <c r="D64" s="13" t="s">
        <v>71</v>
      </c>
      <c r="E64" s="58"/>
      <c r="F64" s="199"/>
      <c r="G64" s="120">
        <v>0</v>
      </c>
      <c r="H64" s="119" t="e">
        <f t="shared" si="2"/>
        <v>#DIV/0!</v>
      </c>
    </row>
    <row r="65" spans="1:8" ht="15" hidden="1" customHeight="1" x14ac:dyDescent="0.2">
      <c r="A65" s="12"/>
      <c r="B65" s="13">
        <v>6409</v>
      </c>
      <c r="C65" s="13">
        <v>2328</v>
      </c>
      <c r="D65" s="13" t="s">
        <v>70</v>
      </c>
      <c r="E65" s="58"/>
      <c r="F65" s="199"/>
      <c r="G65" s="120">
        <v>0</v>
      </c>
      <c r="H65" s="119" t="e">
        <f t="shared" si="2"/>
        <v>#DIV/0!</v>
      </c>
    </row>
    <row r="66" spans="1:8" hidden="1" x14ac:dyDescent="0.2">
      <c r="A66" s="12"/>
      <c r="B66" s="13">
        <v>6171</v>
      </c>
      <c r="C66" s="13">
        <v>2329</v>
      </c>
      <c r="D66" s="13" t="s">
        <v>323</v>
      </c>
      <c r="E66" s="58">
        <v>0</v>
      </c>
      <c r="F66" s="199">
        <v>0</v>
      </c>
      <c r="G66" s="120">
        <v>0</v>
      </c>
      <c r="H66" s="119" t="e">
        <f t="shared" si="2"/>
        <v>#DIV/0!</v>
      </c>
    </row>
    <row r="67" spans="1:8" x14ac:dyDescent="0.2">
      <c r="A67" s="12"/>
      <c r="B67" s="13">
        <v>6171</v>
      </c>
      <c r="C67" s="13">
        <v>3113</v>
      </c>
      <c r="D67" s="13" t="s">
        <v>448</v>
      </c>
      <c r="E67" s="58">
        <v>0</v>
      </c>
      <c r="F67" s="199">
        <v>0</v>
      </c>
      <c r="G67" s="120">
        <v>34.5</v>
      </c>
      <c r="H67" s="119" t="e">
        <f t="shared" si="2"/>
        <v>#DIV/0!</v>
      </c>
    </row>
    <row r="68" spans="1:8" hidden="1" x14ac:dyDescent="0.2">
      <c r="A68" s="12"/>
      <c r="B68" s="13">
        <v>6330</v>
      </c>
      <c r="C68" s="13">
        <v>4132</v>
      </c>
      <c r="D68" s="13" t="s">
        <v>32</v>
      </c>
      <c r="E68" s="58">
        <v>0</v>
      </c>
      <c r="F68" s="199">
        <v>0</v>
      </c>
      <c r="G68" s="120">
        <v>0</v>
      </c>
      <c r="H68" s="119" t="e">
        <f t="shared" si="2"/>
        <v>#DIV/0!</v>
      </c>
    </row>
    <row r="69" spans="1:8" ht="17.25" customHeight="1" x14ac:dyDescent="0.2">
      <c r="A69" s="12"/>
      <c r="B69" s="13">
        <v>6409</v>
      </c>
      <c r="C69" s="13">
        <v>2328</v>
      </c>
      <c r="D69" s="13" t="s">
        <v>317</v>
      </c>
      <c r="E69" s="58">
        <v>0</v>
      </c>
      <c r="F69" s="199">
        <v>0</v>
      </c>
      <c r="G69" s="267">
        <v>0</v>
      </c>
      <c r="H69" s="119" t="e">
        <f t="shared" si="2"/>
        <v>#DIV/0!</v>
      </c>
    </row>
    <row r="70" spans="1:8" ht="17.25" customHeight="1" x14ac:dyDescent="0.2">
      <c r="A70" s="12"/>
      <c r="B70" s="13">
        <v>6409</v>
      </c>
      <c r="C70" s="13">
        <v>2329</v>
      </c>
      <c r="D70" s="13" t="s">
        <v>444</v>
      </c>
      <c r="E70" s="58">
        <v>0</v>
      </c>
      <c r="F70" s="199">
        <v>0</v>
      </c>
      <c r="G70" s="267">
        <v>5.4</v>
      </c>
      <c r="H70" s="119" t="e">
        <f t="shared" si="2"/>
        <v>#DIV/0!</v>
      </c>
    </row>
    <row r="71" spans="1:8" ht="15.75" thickBot="1" x14ac:dyDescent="0.25">
      <c r="A71" s="10"/>
      <c r="B71" s="11"/>
      <c r="C71" s="11"/>
      <c r="D71" s="11"/>
      <c r="E71" s="240"/>
      <c r="F71" s="210"/>
      <c r="G71" s="225"/>
      <c r="H71" s="128"/>
    </row>
    <row r="72" spans="1:8" s="6" customFormat="1" ht="21.75" customHeight="1" thickTop="1" thickBot="1" x14ac:dyDescent="0.3">
      <c r="A72" s="259"/>
      <c r="B72" s="41"/>
      <c r="C72" s="41"/>
      <c r="D72" s="40" t="s">
        <v>69</v>
      </c>
      <c r="E72" s="226">
        <f t="shared" ref="E72:F72" si="3">SUM(E20:E71)</f>
        <v>2968</v>
      </c>
      <c r="F72" s="226">
        <f t="shared" si="3"/>
        <v>5925.4</v>
      </c>
      <c r="G72" s="226">
        <f t="shared" ref="G72" si="4">SUM(G20:G71)</f>
        <v>5406.7999999999993</v>
      </c>
      <c r="H72" s="129">
        <f>(G72/F72)*100</f>
        <v>91.247848246531873</v>
      </c>
    </row>
    <row r="73" spans="1:8" ht="15" customHeight="1" x14ac:dyDescent="0.25">
      <c r="A73" s="7"/>
      <c r="B73" s="7"/>
      <c r="C73" s="7"/>
      <c r="D73" s="8"/>
      <c r="E73" s="103"/>
      <c r="F73" s="103"/>
    </row>
    <row r="74" spans="1:8" ht="12.75" hidden="1" customHeight="1" x14ac:dyDescent="0.25">
      <c r="A74" s="7"/>
      <c r="B74" s="7"/>
      <c r="C74" s="7"/>
      <c r="D74" s="8"/>
      <c r="E74" s="103"/>
      <c r="F74" s="103"/>
    </row>
    <row r="75" spans="1:8" ht="29.25" customHeight="1" thickBot="1" x14ac:dyDescent="0.3">
      <c r="A75" s="7"/>
      <c r="B75" s="7"/>
      <c r="C75" s="7"/>
      <c r="D75" s="8"/>
      <c r="E75" s="103"/>
      <c r="F75" s="103"/>
    </row>
    <row r="76" spans="1:8" ht="15.75" x14ac:dyDescent="0.25">
      <c r="A76" s="24" t="s">
        <v>14</v>
      </c>
      <c r="B76" s="24" t="s">
        <v>449</v>
      </c>
      <c r="C76" s="24" t="s">
        <v>450</v>
      </c>
      <c r="D76" s="23" t="s">
        <v>12</v>
      </c>
      <c r="E76" s="22" t="s">
        <v>11</v>
      </c>
      <c r="F76" s="22" t="s">
        <v>11</v>
      </c>
      <c r="G76" s="22" t="s">
        <v>0</v>
      </c>
      <c r="H76" s="121" t="s">
        <v>383</v>
      </c>
    </row>
    <row r="77" spans="1:8" ht="15.75" customHeight="1" thickBot="1" x14ac:dyDescent="0.3">
      <c r="A77" s="21"/>
      <c r="B77" s="21"/>
      <c r="C77" s="21"/>
      <c r="D77" s="20"/>
      <c r="E77" s="207" t="s">
        <v>10</v>
      </c>
      <c r="F77" s="209" t="s">
        <v>9</v>
      </c>
      <c r="G77" s="207" t="s">
        <v>385</v>
      </c>
      <c r="H77" s="132" t="s">
        <v>384</v>
      </c>
    </row>
    <row r="78" spans="1:8" ht="16.5" customHeight="1" thickTop="1" x14ac:dyDescent="0.25">
      <c r="A78" s="30">
        <v>50</v>
      </c>
      <c r="B78" s="30"/>
      <c r="C78" s="30"/>
      <c r="D78" s="29" t="s">
        <v>381</v>
      </c>
      <c r="E78" s="57"/>
      <c r="F78" s="212"/>
      <c r="G78" s="227"/>
      <c r="H78" s="136"/>
    </row>
    <row r="79" spans="1:8" ht="16.5" customHeight="1" x14ac:dyDescent="0.25">
      <c r="A79" s="39"/>
      <c r="B79" s="30"/>
      <c r="C79" s="30"/>
      <c r="D79" s="29"/>
      <c r="E79" s="57"/>
      <c r="F79" s="213"/>
      <c r="G79" s="224"/>
      <c r="H79" s="124"/>
    </row>
    <row r="80" spans="1:8" x14ac:dyDescent="0.2">
      <c r="A80" s="12"/>
      <c r="B80" s="13"/>
      <c r="C80" s="13">
        <v>1353</v>
      </c>
      <c r="D80" s="13" t="s">
        <v>58</v>
      </c>
      <c r="E80" s="58">
        <v>600</v>
      </c>
      <c r="F80" s="199">
        <v>600</v>
      </c>
      <c r="G80" s="120">
        <v>342.6</v>
      </c>
      <c r="H80" s="119">
        <f t="shared" ref="H80:H104" si="5">(G80/F80)*100</f>
        <v>57.100000000000009</v>
      </c>
    </row>
    <row r="81" spans="1:8" x14ac:dyDescent="0.2">
      <c r="A81" s="13"/>
      <c r="B81" s="13"/>
      <c r="C81" s="13">
        <v>1359</v>
      </c>
      <c r="D81" s="13" t="s">
        <v>57</v>
      </c>
      <c r="E81" s="58">
        <v>0</v>
      </c>
      <c r="F81" s="199">
        <v>0</v>
      </c>
      <c r="G81" s="120">
        <v>32</v>
      </c>
      <c r="H81" s="119" t="e">
        <f t="shared" si="5"/>
        <v>#DIV/0!</v>
      </c>
    </row>
    <row r="82" spans="1:8" x14ac:dyDescent="0.2">
      <c r="A82" s="13"/>
      <c r="B82" s="13"/>
      <c r="C82" s="13">
        <v>1361</v>
      </c>
      <c r="D82" s="13" t="s">
        <v>29</v>
      </c>
      <c r="E82" s="58">
        <v>8200</v>
      </c>
      <c r="F82" s="199">
        <v>8200</v>
      </c>
      <c r="G82" s="120">
        <v>4461.3999999999996</v>
      </c>
      <c r="H82" s="119">
        <f t="shared" si="5"/>
        <v>54.407317073170724</v>
      </c>
    </row>
    <row r="83" spans="1:8" x14ac:dyDescent="0.2">
      <c r="A83" s="13">
        <v>13011</v>
      </c>
      <c r="B83" s="13"/>
      <c r="C83" s="13">
        <v>4116</v>
      </c>
      <c r="D83" s="13" t="s">
        <v>438</v>
      </c>
      <c r="E83" s="58">
        <v>0</v>
      </c>
      <c r="F83" s="199">
        <v>3190.3</v>
      </c>
      <c r="G83" s="120">
        <v>3190.3</v>
      </c>
      <c r="H83" s="119">
        <f t="shared" si="5"/>
        <v>100</v>
      </c>
    </row>
    <row r="84" spans="1:8" x14ac:dyDescent="0.2">
      <c r="A84" s="13">
        <v>13015</v>
      </c>
      <c r="B84" s="13"/>
      <c r="C84" s="13">
        <v>4116</v>
      </c>
      <c r="D84" s="13" t="s">
        <v>439</v>
      </c>
      <c r="E84" s="58">
        <v>0</v>
      </c>
      <c r="F84" s="199">
        <v>548.6</v>
      </c>
      <c r="G84" s="120">
        <v>548.6</v>
      </c>
      <c r="H84" s="119">
        <f t="shared" si="5"/>
        <v>100</v>
      </c>
    </row>
    <row r="85" spans="1:8" x14ac:dyDescent="0.2">
      <c r="A85" s="13"/>
      <c r="B85" s="13"/>
      <c r="C85" s="13">
        <v>4121</v>
      </c>
      <c r="D85" s="13" t="s">
        <v>56</v>
      </c>
      <c r="E85" s="58">
        <v>384</v>
      </c>
      <c r="F85" s="199">
        <v>384</v>
      </c>
      <c r="G85" s="120">
        <v>180</v>
      </c>
      <c r="H85" s="119">
        <f t="shared" si="5"/>
        <v>46.875</v>
      </c>
    </row>
    <row r="86" spans="1:8" x14ac:dyDescent="0.2">
      <c r="A86" s="12"/>
      <c r="B86" s="13">
        <v>2169</v>
      </c>
      <c r="C86" s="13">
        <v>2212</v>
      </c>
      <c r="D86" s="13" t="s">
        <v>325</v>
      </c>
      <c r="E86" s="58">
        <v>150</v>
      </c>
      <c r="F86" s="199">
        <v>150</v>
      </c>
      <c r="G86" s="120">
        <v>90.1</v>
      </c>
      <c r="H86" s="119">
        <f t="shared" si="5"/>
        <v>60.06666666666667</v>
      </c>
    </row>
    <row r="87" spans="1:8" hidden="1" x14ac:dyDescent="0.2">
      <c r="A87" s="12">
        <v>13013</v>
      </c>
      <c r="B87" s="13">
        <v>2219</v>
      </c>
      <c r="C87" s="13">
        <v>2212</v>
      </c>
      <c r="D87" s="13" t="s">
        <v>340</v>
      </c>
      <c r="E87" s="58">
        <v>0</v>
      </c>
      <c r="F87" s="199">
        <v>0</v>
      </c>
      <c r="G87" s="120">
        <v>0</v>
      </c>
      <c r="H87" s="119" t="e">
        <f t="shared" si="5"/>
        <v>#DIV/0!</v>
      </c>
    </row>
    <row r="88" spans="1:8" x14ac:dyDescent="0.2">
      <c r="A88" s="12"/>
      <c r="B88" s="13">
        <v>2169</v>
      </c>
      <c r="C88" s="13">
        <v>2324</v>
      </c>
      <c r="D88" s="13" t="s">
        <v>326</v>
      </c>
      <c r="E88" s="58">
        <v>0</v>
      </c>
      <c r="F88" s="199">
        <v>0</v>
      </c>
      <c r="G88" s="120">
        <v>1</v>
      </c>
      <c r="H88" s="119" t="e">
        <f t="shared" si="5"/>
        <v>#DIV/0!</v>
      </c>
    </row>
    <row r="89" spans="1:8" hidden="1" x14ac:dyDescent="0.2">
      <c r="A89" s="13"/>
      <c r="B89" s="13">
        <v>2219</v>
      </c>
      <c r="C89" s="13">
        <v>2324</v>
      </c>
      <c r="D89" s="13" t="s">
        <v>219</v>
      </c>
      <c r="E89" s="58">
        <v>0</v>
      </c>
      <c r="F89" s="199">
        <v>0</v>
      </c>
      <c r="G89" s="120">
        <v>0</v>
      </c>
      <c r="H89" s="119" t="e">
        <f t="shared" si="5"/>
        <v>#DIV/0!</v>
      </c>
    </row>
    <row r="90" spans="1:8" hidden="1" x14ac:dyDescent="0.2">
      <c r="A90" s="13"/>
      <c r="B90" s="13">
        <v>2229</v>
      </c>
      <c r="C90" s="13">
        <v>2212</v>
      </c>
      <c r="D90" s="13" t="s">
        <v>327</v>
      </c>
      <c r="E90" s="58">
        <v>0</v>
      </c>
      <c r="F90" s="199">
        <v>0</v>
      </c>
      <c r="G90" s="120">
        <v>0</v>
      </c>
      <c r="H90" s="119" t="e">
        <f t="shared" si="5"/>
        <v>#DIV/0!</v>
      </c>
    </row>
    <row r="91" spans="1:8" hidden="1" x14ac:dyDescent="0.2">
      <c r="A91" s="12"/>
      <c r="B91" s="13">
        <v>2229</v>
      </c>
      <c r="C91" s="13">
        <v>2324</v>
      </c>
      <c r="D91" s="13" t="s">
        <v>92</v>
      </c>
      <c r="E91" s="58">
        <v>0</v>
      </c>
      <c r="F91" s="199">
        <v>0</v>
      </c>
      <c r="G91" s="120">
        <v>0</v>
      </c>
      <c r="H91" s="119" t="e">
        <f t="shared" si="5"/>
        <v>#DIV/0!</v>
      </c>
    </row>
    <row r="92" spans="1:8" x14ac:dyDescent="0.2">
      <c r="A92" s="13"/>
      <c r="B92" s="13">
        <v>2299</v>
      </c>
      <c r="C92" s="13">
        <v>2212</v>
      </c>
      <c r="D92" s="13" t="s">
        <v>220</v>
      </c>
      <c r="E92" s="58">
        <v>22000</v>
      </c>
      <c r="F92" s="199">
        <v>22000</v>
      </c>
      <c r="G92" s="120">
        <v>10937.9</v>
      </c>
      <c r="H92" s="119">
        <f t="shared" si="5"/>
        <v>49.717727272727267</v>
      </c>
    </row>
    <row r="93" spans="1:8" x14ac:dyDescent="0.2">
      <c r="A93" s="12"/>
      <c r="B93" s="13">
        <v>3599</v>
      </c>
      <c r="C93" s="13">
        <v>2324</v>
      </c>
      <c r="D93" s="13" t="s">
        <v>213</v>
      </c>
      <c r="E93" s="58">
        <v>5</v>
      </c>
      <c r="F93" s="199">
        <v>5</v>
      </c>
      <c r="G93" s="120">
        <v>0.9</v>
      </c>
      <c r="H93" s="119">
        <f t="shared" si="5"/>
        <v>18</v>
      </c>
    </row>
    <row r="94" spans="1:8" x14ac:dyDescent="0.2">
      <c r="A94" s="13"/>
      <c r="B94" s="13">
        <v>4171</v>
      </c>
      <c r="C94" s="13">
        <v>2229</v>
      </c>
      <c r="D94" s="13" t="s">
        <v>65</v>
      </c>
      <c r="E94" s="58">
        <v>25</v>
      </c>
      <c r="F94" s="199">
        <v>25</v>
      </c>
      <c r="G94" s="120">
        <v>1.4</v>
      </c>
      <c r="H94" s="119">
        <f t="shared" si="5"/>
        <v>5.6</v>
      </c>
    </row>
    <row r="95" spans="1:8" x14ac:dyDescent="0.2">
      <c r="A95" s="13"/>
      <c r="B95" s="13">
        <v>4379</v>
      </c>
      <c r="C95" s="13">
        <v>2212</v>
      </c>
      <c r="D95" s="33" t="s">
        <v>64</v>
      </c>
      <c r="E95" s="58">
        <v>2</v>
      </c>
      <c r="F95" s="199">
        <v>2</v>
      </c>
      <c r="G95" s="120">
        <v>0.2</v>
      </c>
      <c r="H95" s="119">
        <f t="shared" si="5"/>
        <v>10</v>
      </c>
    </row>
    <row r="96" spans="1:8" x14ac:dyDescent="0.2">
      <c r="A96" s="13"/>
      <c r="B96" s="13">
        <v>5512</v>
      </c>
      <c r="C96" s="13">
        <v>2324</v>
      </c>
      <c r="D96" s="13" t="s">
        <v>423</v>
      </c>
      <c r="E96" s="58">
        <v>0</v>
      </c>
      <c r="F96" s="199">
        <v>0</v>
      </c>
      <c r="G96" s="120">
        <v>1</v>
      </c>
      <c r="H96" s="119" t="e">
        <f t="shared" si="5"/>
        <v>#DIV/0!</v>
      </c>
    </row>
    <row r="97" spans="1:8" x14ac:dyDescent="0.2">
      <c r="A97" s="13"/>
      <c r="B97" s="13">
        <v>6171</v>
      </c>
      <c r="C97" s="13">
        <v>2212</v>
      </c>
      <c r="D97" s="13" t="s">
        <v>432</v>
      </c>
      <c r="E97" s="58">
        <v>0</v>
      </c>
      <c r="F97" s="199">
        <v>0</v>
      </c>
      <c r="G97" s="120">
        <v>1.5</v>
      </c>
      <c r="H97" s="119" t="e">
        <f t="shared" si="5"/>
        <v>#DIV/0!</v>
      </c>
    </row>
    <row r="98" spans="1:8" x14ac:dyDescent="0.2">
      <c r="A98" s="13"/>
      <c r="B98" s="13">
        <v>6171</v>
      </c>
      <c r="C98" s="13">
        <v>2324</v>
      </c>
      <c r="D98" s="13" t="s">
        <v>223</v>
      </c>
      <c r="E98" s="58">
        <v>322</v>
      </c>
      <c r="F98" s="199">
        <v>322</v>
      </c>
      <c r="G98" s="120">
        <v>142.19999999999999</v>
      </c>
      <c r="H98" s="119">
        <f t="shared" si="5"/>
        <v>44.161490683229808</v>
      </c>
    </row>
    <row r="99" spans="1:8" hidden="1" x14ac:dyDescent="0.2">
      <c r="A99" s="13"/>
      <c r="B99" s="13">
        <v>6171</v>
      </c>
      <c r="C99" s="13">
        <v>2329</v>
      </c>
      <c r="D99" s="13" t="s">
        <v>221</v>
      </c>
      <c r="E99" s="58"/>
      <c r="F99" s="199"/>
      <c r="G99" s="120">
        <v>0</v>
      </c>
      <c r="H99" s="119" t="e">
        <f t="shared" si="5"/>
        <v>#DIV/0!</v>
      </c>
    </row>
    <row r="100" spans="1:8" ht="18" hidden="1" customHeight="1" x14ac:dyDescent="0.2">
      <c r="A100" s="13"/>
      <c r="B100" s="13"/>
      <c r="C100" s="13">
        <v>4116</v>
      </c>
      <c r="D100" s="13" t="s">
        <v>342</v>
      </c>
      <c r="E100" s="58">
        <v>0</v>
      </c>
      <c r="F100" s="199">
        <v>0</v>
      </c>
      <c r="G100" s="120">
        <v>0</v>
      </c>
      <c r="H100" s="119" t="e">
        <f t="shared" si="5"/>
        <v>#DIV/0!</v>
      </c>
    </row>
    <row r="101" spans="1:8" ht="25.5" hidden="1" customHeight="1" x14ac:dyDescent="0.2">
      <c r="A101" s="13"/>
      <c r="B101" s="13"/>
      <c r="C101" s="13">
        <v>4116</v>
      </c>
      <c r="D101" s="13" t="s">
        <v>373</v>
      </c>
      <c r="E101" s="58">
        <v>0</v>
      </c>
      <c r="F101" s="199">
        <v>0</v>
      </c>
      <c r="G101" s="120">
        <v>0</v>
      </c>
      <c r="H101" s="119" t="e">
        <f t="shared" si="5"/>
        <v>#DIV/0!</v>
      </c>
    </row>
    <row r="102" spans="1:8" hidden="1" x14ac:dyDescent="0.2">
      <c r="A102" s="33"/>
      <c r="B102" s="13"/>
      <c r="C102" s="13">
        <v>4116</v>
      </c>
      <c r="D102" s="13" t="s">
        <v>374</v>
      </c>
      <c r="E102" s="58">
        <v>0</v>
      </c>
      <c r="F102" s="199">
        <v>0</v>
      </c>
      <c r="G102" s="120">
        <v>0</v>
      </c>
      <c r="H102" s="119" t="e">
        <f t="shared" si="5"/>
        <v>#DIV/0!</v>
      </c>
    </row>
    <row r="103" spans="1:8" x14ac:dyDescent="0.2">
      <c r="A103" s="13"/>
      <c r="B103" s="13">
        <v>6330</v>
      </c>
      <c r="C103" s="13">
        <v>4132</v>
      </c>
      <c r="D103" s="13" t="s">
        <v>32</v>
      </c>
      <c r="E103" s="58">
        <v>0</v>
      </c>
      <c r="F103" s="199">
        <v>0</v>
      </c>
      <c r="G103" s="120">
        <v>93.9</v>
      </c>
      <c r="H103" s="119" t="e">
        <f t="shared" si="5"/>
        <v>#DIV/0!</v>
      </c>
    </row>
    <row r="104" spans="1:8" ht="15.75" thickBot="1" x14ac:dyDescent="0.25">
      <c r="A104" s="13"/>
      <c r="B104" s="13">
        <v>6409</v>
      </c>
      <c r="C104" s="13">
        <v>2329</v>
      </c>
      <c r="D104" s="13" t="s">
        <v>19</v>
      </c>
      <c r="E104" s="58">
        <v>0</v>
      </c>
      <c r="F104" s="199">
        <v>0</v>
      </c>
      <c r="G104" s="120">
        <v>30</v>
      </c>
      <c r="H104" s="119" t="e">
        <f t="shared" si="5"/>
        <v>#DIV/0!</v>
      </c>
    </row>
    <row r="105" spans="1:8" s="6" customFormat="1" ht="21.75" customHeight="1" thickTop="1" thickBot="1" x14ac:dyDescent="0.3">
      <c r="A105" s="9"/>
      <c r="B105" s="41"/>
      <c r="C105" s="41"/>
      <c r="D105" s="40" t="s">
        <v>62</v>
      </c>
      <c r="E105" s="95">
        <f t="shared" ref="E105:G105" si="6">SUM(E80:E104)</f>
        <v>31688</v>
      </c>
      <c r="F105" s="202">
        <f t="shared" si="6"/>
        <v>35426.9</v>
      </c>
      <c r="G105" s="226">
        <f t="shared" si="6"/>
        <v>20055.000000000007</v>
      </c>
      <c r="H105" s="129">
        <f>(G105/F105)*100</f>
        <v>56.609525530035107</v>
      </c>
    </row>
    <row r="106" spans="1:8" s="135" customFormat="1" ht="21.75" customHeight="1" x14ac:dyDescent="0.25">
      <c r="D106" s="133"/>
      <c r="E106" s="103"/>
      <c r="F106" s="103"/>
      <c r="G106" s="134"/>
      <c r="H106" s="61"/>
    </row>
    <row r="107" spans="1:8" s="135" customFormat="1" ht="21.75" customHeight="1" thickBot="1" x14ac:dyDescent="0.3">
      <c r="D107" s="133"/>
      <c r="E107" s="103"/>
      <c r="F107" s="103"/>
      <c r="G107" s="134"/>
      <c r="H107" s="61"/>
    </row>
    <row r="108" spans="1:8" ht="15.75" x14ac:dyDescent="0.25">
      <c r="A108" s="24" t="s">
        <v>14</v>
      </c>
      <c r="B108" s="24" t="s">
        <v>449</v>
      </c>
      <c r="C108" s="24" t="s">
        <v>450</v>
      </c>
      <c r="D108" s="23" t="s">
        <v>12</v>
      </c>
      <c r="E108" s="22" t="s">
        <v>11</v>
      </c>
      <c r="F108" s="22" t="s">
        <v>11</v>
      </c>
      <c r="G108" s="22" t="s">
        <v>0</v>
      </c>
      <c r="H108" s="121" t="s">
        <v>383</v>
      </c>
    </row>
    <row r="109" spans="1:8" ht="15.75" customHeight="1" thickBot="1" x14ac:dyDescent="0.3">
      <c r="A109" s="21"/>
      <c r="B109" s="21"/>
      <c r="C109" s="21"/>
      <c r="D109" s="20"/>
      <c r="E109" s="207" t="s">
        <v>10</v>
      </c>
      <c r="F109" s="209" t="s">
        <v>9</v>
      </c>
      <c r="G109" s="207" t="s">
        <v>385</v>
      </c>
      <c r="H109" s="132" t="s">
        <v>384</v>
      </c>
    </row>
    <row r="110" spans="1:8" ht="16.5" customHeight="1" thickTop="1" x14ac:dyDescent="0.25">
      <c r="A110" s="30">
        <v>90</v>
      </c>
      <c r="B110" s="30"/>
      <c r="C110" s="30"/>
      <c r="D110" s="29" t="s">
        <v>55</v>
      </c>
      <c r="E110" s="57"/>
      <c r="F110" s="212"/>
      <c r="G110" s="228"/>
      <c r="H110" s="140"/>
    </row>
    <row r="111" spans="1:8" hidden="1" x14ac:dyDescent="0.2">
      <c r="A111" s="13"/>
      <c r="B111" s="13"/>
      <c r="C111" s="13">
        <v>4116</v>
      </c>
      <c r="D111" s="13" t="s">
        <v>227</v>
      </c>
      <c r="E111" s="241">
        <v>0</v>
      </c>
      <c r="F111" s="214">
        <v>0</v>
      </c>
      <c r="G111" s="120">
        <v>0</v>
      </c>
      <c r="H111" s="119" t="e">
        <f>(#REF!/F111)*100</f>
        <v>#REF!</v>
      </c>
    </row>
    <row r="112" spans="1:8" hidden="1" x14ac:dyDescent="0.2">
      <c r="A112" s="13"/>
      <c r="B112" s="13"/>
      <c r="C112" s="13">
        <v>4116</v>
      </c>
      <c r="D112" s="13" t="s">
        <v>54</v>
      </c>
      <c r="E112" s="241">
        <v>0</v>
      </c>
      <c r="F112" s="214">
        <v>0</v>
      </c>
      <c r="G112" s="120">
        <v>0</v>
      </c>
      <c r="H112" s="119" t="e">
        <f>(#REF!/F112)*100</f>
        <v>#REF!</v>
      </c>
    </row>
    <row r="113" spans="1:8" hidden="1" x14ac:dyDescent="0.2">
      <c r="A113" s="12"/>
      <c r="B113" s="13"/>
      <c r="C113" s="13">
        <v>4116</v>
      </c>
      <c r="D113" s="13" t="s">
        <v>228</v>
      </c>
      <c r="E113" s="241">
        <v>0</v>
      </c>
      <c r="F113" s="214">
        <v>0</v>
      </c>
      <c r="G113" s="120">
        <v>0</v>
      </c>
      <c r="H113" s="119" t="e">
        <f>(#REF!/F113)*100</f>
        <v>#REF!</v>
      </c>
    </row>
    <row r="114" spans="1:8" x14ac:dyDescent="0.2">
      <c r="A114" s="12"/>
      <c r="B114" s="13"/>
      <c r="C114" s="13"/>
      <c r="D114" s="13"/>
      <c r="E114" s="241"/>
      <c r="F114" s="214"/>
      <c r="G114" s="120"/>
      <c r="H114" s="119"/>
    </row>
    <row r="115" spans="1:8" ht="15" customHeight="1" x14ac:dyDescent="0.2">
      <c r="A115" s="13">
        <v>14033</v>
      </c>
      <c r="B115" s="13"/>
      <c r="C115" s="13">
        <v>4116</v>
      </c>
      <c r="D115" s="13" t="s">
        <v>302</v>
      </c>
      <c r="E115" s="58">
        <v>760</v>
      </c>
      <c r="F115" s="199">
        <v>886.3</v>
      </c>
      <c r="G115" s="120">
        <v>250.4</v>
      </c>
      <c r="H115" s="119">
        <f t="shared" ref="H115:H136" si="7">(G115/F115)*100</f>
        <v>28.252284779420062</v>
      </c>
    </row>
    <row r="116" spans="1:8" ht="15" customHeight="1" x14ac:dyDescent="0.2">
      <c r="A116" s="13">
        <v>13013</v>
      </c>
      <c r="B116" s="13"/>
      <c r="C116" s="13">
        <v>4116</v>
      </c>
      <c r="D116" s="13" t="s">
        <v>330</v>
      </c>
      <c r="E116" s="58">
        <v>1648</v>
      </c>
      <c r="F116" s="199">
        <v>1648</v>
      </c>
      <c r="G116" s="120">
        <v>764.1</v>
      </c>
      <c r="H116" s="119">
        <f t="shared" si="7"/>
        <v>46.365291262135919</v>
      </c>
    </row>
    <row r="117" spans="1:8" ht="13.5" customHeight="1" x14ac:dyDescent="0.2">
      <c r="A117" s="12">
        <v>14032</v>
      </c>
      <c r="B117" s="13"/>
      <c r="C117" s="13">
        <v>4116</v>
      </c>
      <c r="D117" s="13" t="s">
        <v>445</v>
      </c>
      <c r="E117" s="58">
        <v>0</v>
      </c>
      <c r="F117" s="199">
        <v>0</v>
      </c>
      <c r="G117" s="120">
        <v>50</v>
      </c>
      <c r="H117" s="119" t="e">
        <f t="shared" si="7"/>
        <v>#DIV/0!</v>
      </c>
    </row>
    <row r="118" spans="1:8" ht="15" customHeight="1" x14ac:dyDescent="0.2">
      <c r="A118" s="15"/>
      <c r="B118" s="15"/>
      <c r="C118" s="15">
        <v>4121</v>
      </c>
      <c r="D118" s="13" t="s">
        <v>331</v>
      </c>
      <c r="E118" s="58">
        <v>500</v>
      </c>
      <c r="F118" s="199">
        <v>500</v>
      </c>
      <c r="G118" s="120">
        <v>300</v>
      </c>
      <c r="H118" s="119">
        <f t="shared" si="7"/>
        <v>60</v>
      </c>
    </row>
    <row r="119" spans="1:8" ht="15" hidden="1" customHeight="1" x14ac:dyDescent="0.2">
      <c r="A119" s="13"/>
      <c r="B119" s="13"/>
      <c r="C119" s="13">
        <v>4216</v>
      </c>
      <c r="D119" s="139" t="s">
        <v>379</v>
      </c>
      <c r="E119" s="58">
        <v>0</v>
      </c>
      <c r="F119" s="199">
        <v>0</v>
      </c>
      <c r="G119" s="120">
        <v>0</v>
      </c>
      <c r="H119" s="119" t="e">
        <f t="shared" si="7"/>
        <v>#DIV/0!</v>
      </c>
    </row>
    <row r="120" spans="1:8" ht="15" hidden="1" customHeight="1" x14ac:dyDescent="0.2">
      <c r="A120" s="13"/>
      <c r="B120" s="13"/>
      <c r="C120" s="13">
        <v>4216</v>
      </c>
      <c r="D120" s="15" t="s">
        <v>229</v>
      </c>
      <c r="E120" s="58"/>
      <c r="F120" s="199"/>
      <c r="G120" s="120">
        <v>0</v>
      </c>
      <c r="H120" s="119" t="e">
        <f t="shared" si="7"/>
        <v>#DIV/0!</v>
      </c>
    </row>
    <row r="121" spans="1:8" ht="15" customHeight="1" x14ac:dyDescent="0.2">
      <c r="A121" s="13"/>
      <c r="B121" s="13">
        <v>2219</v>
      </c>
      <c r="C121" s="13">
        <v>2111</v>
      </c>
      <c r="D121" s="13" t="s">
        <v>53</v>
      </c>
      <c r="E121" s="58">
        <v>7500</v>
      </c>
      <c r="F121" s="199">
        <v>7500</v>
      </c>
      <c r="G121" s="120">
        <v>4853.3</v>
      </c>
      <c r="H121" s="119">
        <f t="shared" si="7"/>
        <v>64.710666666666668</v>
      </c>
    </row>
    <row r="122" spans="1:8" ht="15" hidden="1" customHeight="1" x14ac:dyDescent="0.2">
      <c r="A122" s="13"/>
      <c r="B122" s="13">
        <v>2219</v>
      </c>
      <c r="C122" s="13">
        <v>2322</v>
      </c>
      <c r="D122" s="13" t="s">
        <v>292</v>
      </c>
      <c r="E122" s="58">
        <v>0</v>
      </c>
      <c r="F122" s="199">
        <v>0</v>
      </c>
      <c r="G122" s="120">
        <v>0</v>
      </c>
      <c r="H122" s="119" t="e">
        <f t="shared" si="7"/>
        <v>#DIV/0!</v>
      </c>
    </row>
    <row r="123" spans="1:8" hidden="1" x14ac:dyDescent="0.2">
      <c r="A123" s="13"/>
      <c r="B123" s="13">
        <v>2219</v>
      </c>
      <c r="C123" s="13">
        <v>2329</v>
      </c>
      <c r="D123" s="13" t="s">
        <v>52</v>
      </c>
      <c r="E123" s="58"/>
      <c r="F123" s="199"/>
      <c r="G123" s="120">
        <v>0</v>
      </c>
      <c r="H123" s="119" t="e">
        <f t="shared" si="7"/>
        <v>#DIV/0!</v>
      </c>
    </row>
    <row r="124" spans="1:8" hidden="1" x14ac:dyDescent="0.2">
      <c r="A124" s="13"/>
      <c r="B124" s="13">
        <v>3419</v>
      </c>
      <c r="C124" s="13">
        <v>2321</v>
      </c>
      <c r="D124" s="13" t="s">
        <v>309</v>
      </c>
      <c r="E124" s="58"/>
      <c r="F124" s="199"/>
      <c r="G124" s="120">
        <v>0</v>
      </c>
      <c r="H124" s="119" t="e">
        <f t="shared" si="7"/>
        <v>#DIV/0!</v>
      </c>
    </row>
    <row r="125" spans="1:8" hidden="1" x14ac:dyDescent="0.2">
      <c r="A125" s="13"/>
      <c r="B125" s="13">
        <v>4379</v>
      </c>
      <c r="C125" s="13">
        <v>2212</v>
      </c>
      <c r="D125" s="13" t="s">
        <v>328</v>
      </c>
      <c r="E125" s="58">
        <v>0</v>
      </c>
      <c r="F125" s="199">
        <v>0</v>
      </c>
      <c r="G125" s="120">
        <v>0</v>
      </c>
      <c r="H125" s="119" t="e">
        <f t="shared" si="7"/>
        <v>#DIV/0!</v>
      </c>
    </row>
    <row r="126" spans="1:8" x14ac:dyDescent="0.2">
      <c r="A126" s="13"/>
      <c r="B126" s="13">
        <v>5311</v>
      </c>
      <c r="C126" s="13">
        <v>2111</v>
      </c>
      <c r="D126" s="13" t="s">
        <v>51</v>
      </c>
      <c r="E126" s="58">
        <v>435</v>
      </c>
      <c r="F126" s="199">
        <v>435</v>
      </c>
      <c r="G126" s="120">
        <v>214.2</v>
      </c>
      <c r="H126" s="119">
        <f t="shared" si="7"/>
        <v>49.241379310344826</v>
      </c>
    </row>
    <row r="127" spans="1:8" ht="13.9" customHeight="1" x14ac:dyDescent="0.2">
      <c r="A127" s="13"/>
      <c r="B127" s="13">
        <v>5311</v>
      </c>
      <c r="C127" s="13">
        <v>2212</v>
      </c>
      <c r="D127" s="13" t="s">
        <v>230</v>
      </c>
      <c r="E127" s="58">
        <v>1600</v>
      </c>
      <c r="F127" s="199">
        <v>1600</v>
      </c>
      <c r="G127" s="120">
        <v>133.80000000000001</v>
      </c>
      <c r="H127" s="119">
        <f t="shared" si="7"/>
        <v>8.3625000000000007</v>
      </c>
    </row>
    <row r="128" spans="1:8" ht="18" hidden="1" customHeight="1" x14ac:dyDescent="0.2">
      <c r="A128" s="33"/>
      <c r="B128" s="33">
        <v>5311</v>
      </c>
      <c r="C128" s="33">
        <v>2310</v>
      </c>
      <c r="D128" s="33" t="s">
        <v>235</v>
      </c>
      <c r="E128" s="58"/>
      <c r="F128" s="199"/>
      <c r="G128" s="120">
        <v>0</v>
      </c>
      <c r="H128" s="119" t="e">
        <f t="shared" si="7"/>
        <v>#DIV/0!</v>
      </c>
    </row>
    <row r="129" spans="1:8" ht="16.5" customHeight="1" x14ac:dyDescent="0.2">
      <c r="A129" s="13">
        <v>777</v>
      </c>
      <c r="B129" s="13">
        <v>5311</v>
      </c>
      <c r="C129" s="13">
        <v>2212</v>
      </c>
      <c r="D129" s="13" t="s">
        <v>329</v>
      </c>
      <c r="E129" s="58">
        <v>0</v>
      </c>
      <c r="F129" s="199">
        <v>0</v>
      </c>
      <c r="G129" s="120">
        <v>361.4</v>
      </c>
      <c r="H129" s="119" t="e">
        <f t="shared" si="7"/>
        <v>#DIV/0!</v>
      </c>
    </row>
    <row r="130" spans="1:8" x14ac:dyDescent="0.2">
      <c r="A130" s="33"/>
      <c r="B130" s="33">
        <v>5311</v>
      </c>
      <c r="C130" s="33">
        <v>2322</v>
      </c>
      <c r="D130" s="33" t="s">
        <v>236</v>
      </c>
      <c r="E130" s="58">
        <v>0</v>
      </c>
      <c r="F130" s="199">
        <v>0</v>
      </c>
      <c r="G130" s="120">
        <v>2.4</v>
      </c>
      <c r="H130" s="119" t="e">
        <f t="shared" si="7"/>
        <v>#DIV/0!</v>
      </c>
    </row>
    <row r="131" spans="1:8" x14ac:dyDescent="0.2">
      <c r="A131" s="13"/>
      <c r="B131" s="13">
        <v>5311</v>
      </c>
      <c r="C131" s="13">
        <v>2324</v>
      </c>
      <c r="D131" s="13" t="s">
        <v>231</v>
      </c>
      <c r="E131" s="58">
        <v>50</v>
      </c>
      <c r="F131" s="199">
        <v>50</v>
      </c>
      <c r="G131" s="120">
        <v>168.2</v>
      </c>
      <c r="H131" s="119">
        <f t="shared" si="7"/>
        <v>336.4</v>
      </c>
    </row>
    <row r="132" spans="1:8" x14ac:dyDescent="0.2">
      <c r="A132" s="33"/>
      <c r="B132" s="33">
        <v>5311</v>
      </c>
      <c r="C132" s="33">
        <v>2329</v>
      </c>
      <c r="D132" s="33" t="s">
        <v>232</v>
      </c>
      <c r="E132" s="58">
        <v>0</v>
      </c>
      <c r="F132" s="199">
        <v>0</v>
      </c>
      <c r="G132" s="120">
        <v>13.1</v>
      </c>
      <c r="H132" s="119" t="e">
        <f t="shared" si="7"/>
        <v>#DIV/0!</v>
      </c>
    </row>
    <row r="133" spans="1:8" ht="15.75" hidden="1" customHeight="1" x14ac:dyDescent="0.2">
      <c r="A133" s="33"/>
      <c r="B133" s="33">
        <v>5311</v>
      </c>
      <c r="C133" s="33">
        <v>2329</v>
      </c>
      <c r="D133" s="33" t="s">
        <v>232</v>
      </c>
      <c r="E133" s="58"/>
      <c r="F133" s="199"/>
      <c r="G133" s="120">
        <v>0</v>
      </c>
      <c r="H133" s="119" t="e">
        <f t="shared" si="7"/>
        <v>#DIV/0!</v>
      </c>
    </row>
    <row r="134" spans="1:8" x14ac:dyDescent="0.2">
      <c r="A134" s="33"/>
      <c r="B134" s="33">
        <v>5311</v>
      </c>
      <c r="C134" s="33">
        <v>3113</v>
      </c>
      <c r="D134" s="33" t="s">
        <v>233</v>
      </c>
      <c r="E134" s="58">
        <v>0</v>
      </c>
      <c r="F134" s="199">
        <v>0</v>
      </c>
      <c r="G134" s="120">
        <v>31.7</v>
      </c>
      <c r="H134" s="119" t="e">
        <f t="shared" si="7"/>
        <v>#DIV/0!</v>
      </c>
    </row>
    <row r="135" spans="1:8" x14ac:dyDescent="0.2">
      <c r="A135" s="33"/>
      <c r="B135" s="33">
        <v>6409</v>
      </c>
      <c r="C135" s="33">
        <v>2328</v>
      </c>
      <c r="D135" s="33" t="s">
        <v>234</v>
      </c>
      <c r="E135" s="58">
        <v>0</v>
      </c>
      <c r="F135" s="199">
        <v>0</v>
      </c>
      <c r="G135" s="120">
        <v>0</v>
      </c>
      <c r="H135" s="119" t="e">
        <f t="shared" si="7"/>
        <v>#DIV/0!</v>
      </c>
    </row>
    <row r="136" spans="1:8" x14ac:dyDescent="0.2">
      <c r="A136" s="13"/>
      <c r="B136" s="13">
        <v>6171</v>
      </c>
      <c r="C136" s="13">
        <v>2212</v>
      </c>
      <c r="D136" s="33" t="s">
        <v>300</v>
      </c>
      <c r="E136" s="58">
        <v>0</v>
      </c>
      <c r="F136" s="199">
        <v>0</v>
      </c>
      <c r="G136" s="120">
        <v>0.2</v>
      </c>
      <c r="H136" s="119" t="e">
        <f t="shared" si="7"/>
        <v>#DIV/0!</v>
      </c>
    </row>
    <row r="137" spans="1:8" ht="15.75" thickBot="1" x14ac:dyDescent="0.25">
      <c r="A137" s="11"/>
      <c r="B137" s="11"/>
      <c r="C137" s="11"/>
      <c r="D137" s="11"/>
      <c r="E137" s="240"/>
      <c r="F137" s="210"/>
      <c r="G137" s="230"/>
      <c r="H137" s="138"/>
    </row>
    <row r="138" spans="1:8" s="6" customFormat="1" ht="21.75" customHeight="1" thickTop="1" thickBot="1" x14ac:dyDescent="0.3">
      <c r="A138" s="41"/>
      <c r="B138" s="41"/>
      <c r="C138" s="41"/>
      <c r="D138" s="40" t="s">
        <v>50</v>
      </c>
      <c r="E138" s="95">
        <f>SUM(E111:E137)</f>
        <v>12493</v>
      </c>
      <c r="F138" s="202">
        <f>SUM(F111:F137)</f>
        <v>12619.3</v>
      </c>
      <c r="G138" s="226">
        <f t="shared" ref="G138" si="8">SUM(G111:G137)</f>
        <v>7142.7999999999993</v>
      </c>
      <c r="H138" s="129">
        <f>(G138/F138)*100</f>
        <v>56.602188710942755</v>
      </c>
    </row>
    <row r="139" spans="1:8" ht="15" customHeight="1" thickBot="1" x14ac:dyDescent="0.3">
      <c r="A139" s="7"/>
      <c r="B139" s="7"/>
      <c r="C139" s="7"/>
      <c r="D139" s="8"/>
      <c r="E139" s="103"/>
      <c r="F139" s="103"/>
    </row>
    <row r="140" spans="1:8" ht="15" hidden="1" customHeight="1" x14ac:dyDescent="0.25">
      <c r="A140" s="7"/>
      <c r="B140" s="7"/>
      <c r="C140" s="7"/>
      <c r="D140" s="8"/>
      <c r="E140" s="103"/>
      <c r="F140" s="103"/>
    </row>
    <row r="141" spans="1:8" ht="15" hidden="1" customHeight="1" x14ac:dyDescent="0.25">
      <c r="A141" s="7"/>
      <c r="B141" s="7"/>
      <c r="C141" s="7"/>
      <c r="D141" s="8"/>
      <c r="E141" s="103"/>
      <c r="F141" s="103"/>
    </row>
    <row r="142" spans="1:8" ht="15" hidden="1" customHeight="1" x14ac:dyDescent="0.25">
      <c r="A142" s="7"/>
      <c r="B142" s="7"/>
      <c r="C142" s="7"/>
      <c r="D142" s="8"/>
      <c r="E142" s="103"/>
      <c r="F142" s="103"/>
    </row>
    <row r="143" spans="1:8" ht="15" hidden="1" customHeight="1" x14ac:dyDescent="0.25">
      <c r="A143" s="7"/>
      <c r="B143" s="7"/>
      <c r="C143" s="7"/>
      <c r="D143" s="8"/>
      <c r="E143" s="103"/>
      <c r="F143" s="103"/>
    </row>
    <row r="144" spans="1:8" ht="15" hidden="1" customHeight="1" x14ac:dyDescent="0.25">
      <c r="A144" s="7"/>
      <c r="B144" s="7"/>
      <c r="C144" s="7"/>
      <c r="D144" s="8"/>
      <c r="E144" s="103"/>
      <c r="F144" s="103"/>
    </row>
    <row r="145" spans="1:8" ht="15" hidden="1" customHeight="1" x14ac:dyDescent="0.25">
      <c r="A145" s="7"/>
      <c r="B145" s="7"/>
      <c r="C145" s="7"/>
      <c r="D145" s="8"/>
      <c r="E145" s="103"/>
      <c r="F145" s="103"/>
    </row>
    <row r="146" spans="1:8" ht="15" hidden="1" customHeight="1" thickBot="1" x14ac:dyDescent="0.3">
      <c r="A146" s="7"/>
      <c r="B146" s="7"/>
      <c r="C146" s="7"/>
      <c r="D146" s="8"/>
      <c r="E146" s="203"/>
      <c r="F146" s="203"/>
    </row>
    <row r="147" spans="1:8" ht="15" hidden="1" customHeight="1" thickBot="1" x14ac:dyDescent="0.3">
      <c r="A147" s="7"/>
      <c r="B147" s="7"/>
      <c r="C147" s="7"/>
      <c r="D147" s="8"/>
      <c r="E147" s="103"/>
      <c r="F147" s="103"/>
    </row>
    <row r="148" spans="1:8" ht="15.75" x14ac:dyDescent="0.25">
      <c r="A148" s="24" t="s">
        <v>14</v>
      </c>
      <c r="B148" s="24" t="s">
        <v>449</v>
      </c>
      <c r="C148" s="24" t="s">
        <v>450</v>
      </c>
      <c r="D148" s="23" t="s">
        <v>12</v>
      </c>
      <c r="E148" s="22" t="s">
        <v>11</v>
      </c>
      <c r="F148" s="22" t="s">
        <v>11</v>
      </c>
      <c r="G148" s="22" t="s">
        <v>0</v>
      </c>
      <c r="H148" s="121" t="s">
        <v>383</v>
      </c>
    </row>
    <row r="149" spans="1:8" ht="15.75" customHeight="1" thickBot="1" x14ac:dyDescent="0.3">
      <c r="A149" s="21"/>
      <c r="B149" s="21"/>
      <c r="C149" s="21"/>
      <c r="D149" s="20"/>
      <c r="E149" s="207" t="s">
        <v>10</v>
      </c>
      <c r="F149" s="209" t="s">
        <v>9</v>
      </c>
      <c r="G149" s="207" t="s">
        <v>385</v>
      </c>
      <c r="H149" s="132" t="s">
        <v>384</v>
      </c>
    </row>
    <row r="150" spans="1:8" ht="18.75" customHeight="1" thickTop="1" x14ac:dyDescent="0.25">
      <c r="A150" s="30">
        <v>100</v>
      </c>
      <c r="B150" s="345" t="s">
        <v>382</v>
      </c>
      <c r="C150" s="346"/>
      <c r="D150" s="347"/>
      <c r="E150" s="57"/>
      <c r="F150" s="212"/>
      <c r="G150" s="228"/>
      <c r="H150" s="140"/>
    </row>
    <row r="151" spans="1:8" x14ac:dyDescent="0.2">
      <c r="A151" s="13"/>
      <c r="B151" s="13"/>
      <c r="C151" s="13"/>
      <c r="D151" s="13"/>
      <c r="E151" s="58"/>
      <c r="F151" s="199"/>
      <c r="G151" s="229"/>
      <c r="H151" s="137"/>
    </row>
    <row r="152" spans="1:8" x14ac:dyDescent="0.2">
      <c r="A152" s="33"/>
      <c r="B152" s="13"/>
      <c r="C152" s="13">
        <v>1333</v>
      </c>
      <c r="D152" s="13" t="s">
        <v>61</v>
      </c>
      <c r="E152" s="58">
        <v>600</v>
      </c>
      <c r="F152" s="199">
        <v>600</v>
      </c>
      <c r="G152" s="120">
        <v>229.8</v>
      </c>
      <c r="H152" s="119">
        <f t="shared" ref="H152:H165" si="9">(G152/F152)*100</f>
        <v>38.299999999999997</v>
      </c>
    </row>
    <row r="153" spans="1:8" x14ac:dyDescent="0.2">
      <c r="A153" s="33"/>
      <c r="B153" s="13"/>
      <c r="C153" s="13">
        <v>1334</v>
      </c>
      <c r="D153" s="13" t="s">
        <v>60</v>
      </c>
      <c r="E153" s="58">
        <v>250</v>
      </c>
      <c r="F153" s="199">
        <v>250</v>
      </c>
      <c r="G153" s="120">
        <v>142.30000000000001</v>
      </c>
      <c r="H153" s="119">
        <f t="shared" si="9"/>
        <v>56.92</v>
      </c>
    </row>
    <row r="154" spans="1:8" x14ac:dyDescent="0.2">
      <c r="A154" s="33"/>
      <c r="B154" s="13"/>
      <c r="C154" s="13">
        <v>1335</v>
      </c>
      <c r="D154" s="13" t="s">
        <v>59</v>
      </c>
      <c r="E154" s="58">
        <v>25</v>
      </c>
      <c r="F154" s="199">
        <v>25</v>
      </c>
      <c r="G154" s="120">
        <v>22.5</v>
      </c>
      <c r="H154" s="119">
        <f t="shared" si="9"/>
        <v>90</v>
      </c>
    </row>
    <row r="155" spans="1:8" x14ac:dyDescent="0.2">
      <c r="A155" s="33"/>
      <c r="B155" s="13"/>
      <c r="C155" s="13">
        <v>1356</v>
      </c>
      <c r="D155" s="13" t="s">
        <v>215</v>
      </c>
      <c r="E155" s="242">
        <v>11000</v>
      </c>
      <c r="F155" s="215">
        <v>11000</v>
      </c>
      <c r="G155" s="120">
        <v>6483.4</v>
      </c>
      <c r="H155" s="119">
        <f t="shared" si="9"/>
        <v>58.939999999999991</v>
      </c>
    </row>
    <row r="156" spans="1:8" x14ac:dyDescent="0.2">
      <c r="A156" s="13"/>
      <c r="B156" s="13"/>
      <c r="C156" s="13">
        <v>1361</v>
      </c>
      <c r="D156" s="13" t="s">
        <v>29</v>
      </c>
      <c r="E156" s="58">
        <v>2040</v>
      </c>
      <c r="F156" s="199">
        <v>2040</v>
      </c>
      <c r="G156" s="120">
        <v>1287.0999999999999</v>
      </c>
      <c r="H156" s="119">
        <f t="shared" si="9"/>
        <v>63.093137254901954</v>
      </c>
    </row>
    <row r="157" spans="1:8" ht="15.75" hidden="1" x14ac:dyDescent="0.25">
      <c r="A157" s="34"/>
      <c r="B157" s="34"/>
      <c r="C157" s="13">
        <v>4216</v>
      </c>
      <c r="D157" s="13" t="s">
        <v>49</v>
      </c>
      <c r="E157" s="58">
        <v>0</v>
      </c>
      <c r="F157" s="199">
        <v>0</v>
      </c>
      <c r="G157" s="120">
        <v>0</v>
      </c>
      <c r="H157" s="119" t="e">
        <f t="shared" si="9"/>
        <v>#DIV/0!</v>
      </c>
    </row>
    <row r="158" spans="1:8" ht="15" customHeight="1" x14ac:dyDescent="0.2">
      <c r="A158" s="33"/>
      <c r="B158" s="33">
        <v>1070</v>
      </c>
      <c r="C158" s="33">
        <v>2212</v>
      </c>
      <c r="D158" s="33" t="s">
        <v>216</v>
      </c>
      <c r="E158" s="58">
        <v>35</v>
      </c>
      <c r="F158" s="199">
        <v>35</v>
      </c>
      <c r="G158" s="120">
        <v>7.6</v>
      </c>
      <c r="H158" s="119">
        <f t="shared" si="9"/>
        <v>21.714285714285715</v>
      </c>
    </row>
    <row r="159" spans="1:8" x14ac:dyDescent="0.2">
      <c r="A159" s="13"/>
      <c r="B159" s="13">
        <v>2169</v>
      </c>
      <c r="C159" s="13">
        <v>2212</v>
      </c>
      <c r="D159" s="13" t="s">
        <v>237</v>
      </c>
      <c r="E159" s="58">
        <v>200</v>
      </c>
      <c r="F159" s="199">
        <v>200</v>
      </c>
      <c r="G159" s="120">
        <v>197.5</v>
      </c>
      <c r="H159" s="119">
        <f t="shared" si="9"/>
        <v>98.75</v>
      </c>
    </row>
    <row r="160" spans="1:8" hidden="1" x14ac:dyDescent="0.2">
      <c r="A160" s="33"/>
      <c r="B160" s="33">
        <v>3635</v>
      </c>
      <c r="C160" s="33">
        <v>3122</v>
      </c>
      <c r="D160" s="13" t="s">
        <v>48</v>
      </c>
      <c r="E160" s="58"/>
      <c r="F160" s="199"/>
      <c r="G160" s="120">
        <v>0</v>
      </c>
      <c r="H160" s="119" t="e">
        <f t="shared" si="9"/>
        <v>#DIV/0!</v>
      </c>
    </row>
    <row r="161" spans="1:8" ht="15" customHeight="1" x14ac:dyDescent="0.2">
      <c r="A161" s="33"/>
      <c r="B161" s="33">
        <v>2369</v>
      </c>
      <c r="C161" s="33">
        <v>2212</v>
      </c>
      <c r="D161" s="33" t="s">
        <v>217</v>
      </c>
      <c r="E161" s="58">
        <v>15</v>
      </c>
      <c r="F161" s="199">
        <v>15</v>
      </c>
      <c r="G161" s="120">
        <v>0</v>
      </c>
      <c r="H161" s="119">
        <f t="shared" si="9"/>
        <v>0</v>
      </c>
    </row>
    <row r="162" spans="1:8" ht="15" customHeight="1" x14ac:dyDescent="0.2">
      <c r="A162" s="33"/>
      <c r="B162" s="13">
        <v>3322</v>
      </c>
      <c r="C162" s="13">
        <v>2212</v>
      </c>
      <c r="D162" s="13" t="s">
        <v>218</v>
      </c>
      <c r="E162" s="58">
        <v>20</v>
      </c>
      <c r="F162" s="199">
        <v>20</v>
      </c>
      <c r="G162" s="120">
        <v>179</v>
      </c>
      <c r="H162" s="119">
        <f t="shared" si="9"/>
        <v>894.99999999999989</v>
      </c>
    </row>
    <row r="163" spans="1:8" ht="15" customHeight="1" x14ac:dyDescent="0.2">
      <c r="A163" s="33"/>
      <c r="B163" s="33">
        <v>3749</v>
      </c>
      <c r="C163" s="33">
        <v>2212</v>
      </c>
      <c r="D163" s="33" t="s">
        <v>304</v>
      </c>
      <c r="E163" s="58">
        <v>8</v>
      </c>
      <c r="F163" s="199">
        <v>8</v>
      </c>
      <c r="G163" s="120">
        <v>20.7</v>
      </c>
      <c r="H163" s="119">
        <f t="shared" si="9"/>
        <v>258.75</v>
      </c>
    </row>
    <row r="164" spans="1:8" ht="15" customHeight="1" x14ac:dyDescent="0.2">
      <c r="A164" s="33"/>
      <c r="B164" s="13">
        <v>6171</v>
      </c>
      <c r="C164" s="13">
        <v>2212</v>
      </c>
      <c r="D164" s="13" t="s">
        <v>222</v>
      </c>
      <c r="E164" s="58">
        <v>3</v>
      </c>
      <c r="F164" s="199">
        <v>3</v>
      </c>
      <c r="G164" s="120">
        <v>13.2</v>
      </c>
      <c r="H164" s="119">
        <f t="shared" si="9"/>
        <v>439.99999999999994</v>
      </c>
    </row>
    <row r="165" spans="1:8" ht="15.75" thickBot="1" x14ac:dyDescent="0.25">
      <c r="A165" s="33"/>
      <c r="B165" s="33">
        <v>6171</v>
      </c>
      <c r="C165" s="33">
        <v>2324</v>
      </c>
      <c r="D165" s="13" t="s">
        <v>238</v>
      </c>
      <c r="E165" s="58">
        <v>58</v>
      </c>
      <c r="F165" s="199">
        <v>58</v>
      </c>
      <c r="G165" s="120">
        <v>41.9</v>
      </c>
      <c r="H165" s="119">
        <f t="shared" si="9"/>
        <v>72.241379310344826</v>
      </c>
    </row>
    <row r="166" spans="1:8" ht="15" hidden="1" customHeight="1" x14ac:dyDescent="0.2">
      <c r="A166" s="33"/>
      <c r="B166" s="13">
        <v>2169</v>
      </c>
      <c r="C166" s="64">
        <v>2324</v>
      </c>
      <c r="D166" s="13" t="s">
        <v>347</v>
      </c>
      <c r="E166" s="58">
        <v>0</v>
      </c>
      <c r="F166" s="199">
        <v>0</v>
      </c>
      <c r="G166" s="120">
        <v>0</v>
      </c>
      <c r="H166" s="119" t="e">
        <f>(#REF!/F166)*100</f>
        <v>#REF!</v>
      </c>
    </row>
    <row r="167" spans="1:8" ht="15" hidden="1" customHeight="1" x14ac:dyDescent="0.2">
      <c r="A167" s="33"/>
      <c r="B167" s="13">
        <v>6171</v>
      </c>
      <c r="C167" s="13">
        <v>2212</v>
      </c>
      <c r="D167" s="13" t="s">
        <v>319</v>
      </c>
      <c r="E167" s="58"/>
      <c r="F167" s="199"/>
      <c r="G167" s="120">
        <v>0</v>
      </c>
      <c r="H167" s="119" t="e">
        <f>(#REF!/F167)*100</f>
        <v>#REF!</v>
      </c>
    </row>
    <row r="168" spans="1:8" ht="15" hidden="1" customHeight="1" thickBot="1" x14ac:dyDescent="0.25">
      <c r="A168" s="11"/>
      <c r="B168" s="33"/>
      <c r="C168" s="33"/>
      <c r="D168" s="33"/>
      <c r="E168" s="59"/>
      <c r="F168" s="201"/>
      <c r="G168" s="130"/>
      <c r="H168" s="131"/>
    </row>
    <row r="169" spans="1:8" s="6" customFormat="1" ht="21.75" customHeight="1" thickTop="1" thickBot="1" x14ac:dyDescent="0.3">
      <c r="A169" s="41"/>
      <c r="B169" s="41"/>
      <c r="C169" s="41"/>
      <c r="D169" s="40" t="s">
        <v>47</v>
      </c>
      <c r="E169" s="95">
        <f t="shared" ref="E169:G169" si="10">SUM(E152:E168)</f>
        <v>14254</v>
      </c>
      <c r="F169" s="202">
        <f t="shared" si="10"/>
        <v>14254</v>
      </c>
      <c r="G169" s="226">
        <f t="shared" si="10"/>
        <v>8625.0000000000018</v>
      </c>
      <c r="H169" s="129">
        <f>(G169/F169)*100</f>
        <v>60.509330714185502</v>
      </c>
    </row>
    <row r="170" spans="1:8" ht="15" customHeight="1" x14ac:dyDescent="0.25">
      <c r="A170" s="7"/>
      <c r="B170" s="7"/>
      <c r="C170" s="7"/>
      <c r="D170" s="8"/>
      <c r="E170" s="103"/>
      <c r="F170" s="103"/>
    </row>
    <row r="171" spans="1:8" ht="0.75" customHeight="1" x14ac:dyDescent="0.25">
      <c r="A171" s="7"/>
      <c r="B171" s="7"/>
      <c r="C171" s="7"/>
      <c r="D171" s="8"/>
      <c r="E171" s="103"/>
      <c r="F171" s="103"/>
    </row>
    <row r="172" spans="1:8" ht="15" hidden="1" customHeight="1" x14ac:dyDescent="0.25">
      <c r="A172" s="7"/>
      <c r="B172" s="7"/>
      <c r="C172" s="7"/>
      <c r="D172" s="8"/>
      <c r="E172" s="103"/>
      <c r="F172" s="103"/>
    </row>
    <row r="173" spans="1:8" ht="6.75" customHeight="1" thickBot="1" x14ac:dyDescent="0.3">
      <c r="A173" s="7"/>
      <c r="B173" s="7"/>
      <c r="C173" s="7"/>
      <c r="D173" s="8"/>
      <c r="E173" s="103"/>
      <c r="F173" s="103"/>
    </row>
    <row r="174" spans="1:8" ht="15.75" x14ac:dyDescent="0.25">
      <c r="A174" s="24" t="s">
        <v>14</v>
      </c>
      <c r="B174" s="24" t="s">
        <v>449</v>
      </c>
      <c r="C174" s="24" t="s">
        <v>450</v>
      </c>
      <c r="D174" s="23" t="s">
        <v>12</v>
      </c>
      <c r="E174" s="22" t="s">
        <v>11</v>
      </c>
      <c r="F174" s="22" t="s">
        <v>11</v>
      </c>
      <c r="G174" s="22" t="s">
        <v>0</v>
      </c>
      <c r="H174" s="121" t="s">
        <v>383</v>
      </c>
    </row>
    <row r="175" spans="1:8" ht="15.75" customHeight="1" thickBot="1" x14ac:dyDescent="0.3">
      <c r="A175" s="21"/>
      <c r="B175" s="21"/>
      <c r="C175" s="21"/>
      <c r="D175" s="20"/>
      <c r="E175" s="207" t="s">
        <v>10</v>
      </c>
      <c r="F175" s="209" t="s">
        <v>9</v>
      </c>
      <c r="G175" s="207" t="s">
        <v>385</v>
      </c>
      <c r="H175" s="132" t="s">
        <v>384</v>
      </c>
    </row>
    <row r="176" spans="1:8" ht="20.25" customHeight="1" thickTop="1" x14ac:dyDescent="0.25">
      <c r="A176" s="19">
        <v>110</v>
      </c>
      <c r="B176" s="34"/>
      <c r="C176" s="34"/>
      <c r="D176" s="34" t="s">
        <v>46</v>
      </c>
      <c r="E176" s="57"/>
      <c r="F176" s="212"/>
      <c r="G176" s="228"/>
      <c r="H176" s="140"/>
    </row>
    <row r="177" spans="1:8" ht="16.5" customHeight="1" x14ac:dyDescent="0.25">
      <c r="A177" s="19"/>
      <c r="B177" s="34"/>
      <c r="C177" s="34"/>
      <c r="D177" s="34"/>
      <c r="E177" s="57"/>
      <c r="F177" s="213"/>
      <c r="G177" s="224"/>
      <c r="H177" s="124"/>
    </row>
    <row r="178" spans="1:8" x14ac:dyDescent="0.2">
      <c r="A178" s="13"/>
      <c r="B178" s="13"/>
      <c r="C178" s="13">
        <v>1111</v>
      </c>
      <c r="D178" s="13" t="s">
        <v>424</v>
      </c>
      <c r="E178" s="58">
        <v>94418</v>
      </c>
      <c r="F178" s="199">
        <v>94418</v>
      </c>
      <c r="G178" s="120">
        <v>46265.1</v>
      </c>
      <c r="H178" s="119">
        <f t="shared" ref="H178:H226" si="11">(G178/F178)*100</f>
        <v>49.000296553623244</v>
      </c>
    </row>
    <row r="179" spans="1:8" x14ac:dyDescent="0.2">
      <c r="A179" s="13"/>
      <c r="B179" s="13"/>
      <c r="C179" s="13">
        <v>1112</v>
      </c>
      <c r="D179" s="13" t="s">
        <v>425</v>
      </c>
      <c r="E179" s="58">
        <v>2083</v>
      </c>
      <c r="F179" s="199">
        <v>2083</v>
      </c>
      <c r="G179" s="120">
        <v>581.70000000000005</v>
      </c>
      <c r="H179" s="119">
        <f t="shared" si="11"/>
        <v>27.926068170907349</v>
      </c>
    </row>
    <row r="180" spans="1:8" x14ac:dyDescent="0.2">
      <c r="A180" s="13"/>
      <c r="B180" s="13"/>
      <c r="C180" s="13">
        <v>1113</v>
      </c>
      <c r="D180" s="13" t="s">
        <v>426</v>
      </c>
      <c r="E180" s="58">
        <v>6723</v>
      </c>
      <c r="F180" s="199">
        <v>6723</v>
      </c>
      <c r="G180" s="120">
        <v>3601.5</v>
      </c>
      <c r="H180" s="119">
        <f t="shared" si="11"/>
        <v>53.569834895136104</v>
      </c>
    </row>
    <row r="181" spans="1:8" x14ac:dyDescent="0.2">
      <c r="A181" s="13"/>
      <c r="B181" s="13"/>
      <c r="C181" s="13">
        <v>1121</v>
      </c>
      <c r="D181" s="13" t="s">
        <v>45</v>
      </c>
      <c r="E181" s="58">
        <v>69573</v>
      </c>
      <c r="F181" s="199">
        <v>69573</v>
      </c>
      <c r="G181" s="120">
        <v>33742.199999999997</v>
      </c>
      <c r="H181" s="119">
        <f t="shared" si="11"/>
        <v>48.498986675865638</v>
      </c>
    </row>
    <row r="182" spans="1:8" x14ac:dyDescent="0.2">
      <c r="A182" s="13"/>
      <c r="B182" s="13"/>
      <c r="C182" s="13">
        <v>1122</v>
      </c>
      <c r="D182" s="13" t="s">
        <v>44</v>
      </c>
      <c r="E182" s="58">
        <v>12000</v>
      </c>
      <c r="F182" s="199">
        <v>16192</v>
      </c>
      <c r="G182" s="120">
        <v>16192</v>
      </c>
      <c r="H182" s="119">
        <f t="shared" si="11"/>
        <v>100</v>
      </c>
    </row>
    <row r="183" spans="1:8" x14ac:dyDescent="0.2">
      <c r="A183" s="13"/>
      <c r="B183" s="13"/>
      <c r="C183" s="13">
        <v>1211</v>
      </c>
      <c r="D183" s="13" t="s">
        <v>43</v>
      </c>
      <c r="E183" s="58">
        <v>166730</v>
      </c>
      <c r="F183" s="199">
        <v>166730</v>
      </c>
      <c r="G183" s="120">
        <v>82184.2</v>
      </c>
      <c r="H183" s="119">
        <f t="shared" si="11"/>
        <v>49.291789120134347</v>
      </c>
    </row>
    <row r="184" spans="1:8" x14ac:dyDescent="0.2">
      <c r="A184" s="13"/>
      <c r="B184" s="13"/>
      <c r="C184" s="13">
        <v>1340</v>
      </c>
      <c r="D184" s="13" t="s">
        <v>42</v>
      </c>
      <c r="E184" s="58">
        <v>13100</v>
      </c>
      <c r="F184" s="199">
        <v>13100</v>
      </c>
      <c r="G184" s="120">
        <v>11785.4</v>
      </c>
      <c r="H184" s="119">
        <f t="shared" si="11"/>
        <v>89.9648854961832</v>
      </c>
    </row>
    <row r="185" spans="1:8" x14ac:dyDescent="0.2">
      <c r="A185" s="13"/>
      <c r="B185" s="13"/>
      <c r="C185" s="13">
        <v>1341</v>
      </c>
      <c r="D185" s="13" t="s">
        <v>41</v>
      </c>
      <c r="E185" s="58">
        <v>850</v>
      </c>
      <c r="F185" s="199">
        <v>850</v>
      </c>
      <c r="G185" s="120">
        <v>805.7</v>
      </c>
      <c r="H185" s="119">
        <f t="shared" si="11"/>
        <v>94.788235294117655</v>
      </c>
    </row>
    <row r="186" spans="1:8" ht="15" customHeight="1" x14ac:dyDescent="0.25">
      <c r="A186" s="37"/>
      <c r="B186" s="34"/>
      <c r="C186" s="35">
        <v>1342</v>
      </c>
      <c r="D186" s="35" t="s">
        <v>40</v>
      </c>
      <c r="E186" s="58">
        <v>120</v>
      </c>
      <c r="F186" s="199">
        <v>120</v>
      </c>
      <c r="G186" s="120">
        <v>41.4</v>
      </c>
      <c r="H186" s="119">
        <f t="shared" si="11"/>
        <v>34.5</v>
      </c>
    </row>
    <row r="187" spans="1:8" x14ac:dyDescent="0.2">
      <c r="A187" s="36"/>
      <c r="B187" s="35"/>
      <c r="C187" s="35">
        <v>1343</v>
      </c>
      <c r="D187" s="35" t="s">
        <v>39</v>
      </c>
      <c r="E187" s="58">
        <v>1100</v>
      </c>
      <c r="F187" s="199">
        <v>1100</v>
      </c>
      <c r="G187" s="120">
        <v>715.9</v>
      </c>
      <c r="H187" s="119">
        <f t="shared" si="11"/>
        <v>65.081818181818178</v>
      </c>
    </row>
    <row r="188" spans="1:8" x14ac:dyDescent="0.2">
      <c r="A188" s="12"/>
      <c r="B188" s="13"/>
      <c r="C188" s="13">
        <v>1345</v>
      </c>
      <c r="D188" s="13" t="s">
        <v>239</v>
      </c>
      <c r="E188" s="58">
        <v>240</v>
      </c>
      <c r="F188" s="199">
        <v>240</v>
      </c>
      <c r="G188" s="120">
        <v>128.69999999999999</v>
      </c>
      <c r="H188" s="119">
        <f t="shared" si="11"/>
        <v>53.625</v>
      </c>
    </row>
    <row r="189" spans="1:8" x14ac:dyDescent="0.2">
      <c r="A189" s="13"/>
      <c r="B189" s="13"/>
      <c r="C189" s="13">
        <v>1361</v>
      </c>
      <c r="D189" s="13" t="s">
        <v>38</v>
      </c>
      <c r="E189" s="58">
        <v>0</v>
      </c>
      <c r="F189" s="199">
        <v>0</v>
      </c>
      <c r="G189" s="120">
        <v>1</v>
      </c>
      <c r="H189" s="119" t="e">
        <f t="shared" si="11"/>
        <v>#DIV/0!</v>
      </c>
    </row>
    <row r="190" spans="1:8" x14ac:dyDescent="0.2">
      <c r="A190" s="13"/>
      <c r="B190" s="13"/>
      <c r="C190" s="13">
        <v>1381</v>
      </c>
      <c r="D190" s="13" t="s">
        <v>427</v>
      </c>
      <c r="E190" s="58">
        <v>0</v>
      </c>
      <c r="F190" s="199">
        <v>0</v>
      </c>
      <c r="G190" s="120">
        <v>955.8</v>
      </c>
      <c r="H190" s="119" t="e">
        <f t="shared" si="11"/>
        <v>#DIV/0!</v>
      </c>
    </row>
    <row r="191" spans="1:8" hidden="1" x14ac:dyDescent="0.2">
      <c r="A191" s="13"/>
      <c r="B191" s="13"/>
      <c r="C191" s="13">
        <v>1382</v>
      </c>
      <c r="D191" s="13" t="s">
        <v>294</v>
      </c>
      <c r="E191" s="58"/>
      <c r="F191" s="199"/>
      <c r="G191" s="120">
        <v>0</v>
      </c>
      <c r="H191" s="119" t="e">
        <f t="shared" si="11"/>
        <v>#DIV/0!</v>
      </c>
    </row>
    <row r="192" spans="1:8" hidden="1" x14ac:dyDescent="0.2">
      <c r="A192" s="13"/>
      <c r="B192" s="13"/>
      <c r="C192" s="13">
        <v>1383</v>
      </c>
      <c r="D192" s="13" t="s">
        <v>245</v>
      </c>
      <c r="E192" s="58"/>
      <c r="F192" s="199"/>
      <c r="G192" s="120">
        <v>0</v>
      </c>
      <c r="H192" s="119" t="e">
        <f t="shared" si="11"/>
        <v>#DIV/0!</v>
      </c>
    </row>
    <row r="193" spans="1:8" x14ac:dyDescent="0.2">
      <c r="A193" s="13"/>
      <c r="B193" s="13"/>
      <c r="C193" s="13">
        <v>1511</v>
      </c>
      <c r="D193" s="13" t="s">
        <v>37</v>
      </c>
      <c r="E193" s="58">
        <v>23000</v>
      </c>
      <c r="F193" s="199">
        <v>23000</v>
      </c>
      <c r="G193" s="120">
        <v>15776.7</v>
      </c>
      <c r="H193" s="119">
        <f t="shared" si="11"/>
        <v>68.59434782608696</v>
      </c>
    </row>
    <row r="194" spans="1:8" x14ac:dyDescent="0.2">
      <c r="A194" s="13"/>
      <c r="B194" s="13"/>
      <c r="C194" s="13">
        <v>2451</v>
      </c>
      <c r="D194" s="13" t="s">
        <v>433</v>
      </c>
      <c r="E194" s="58">
        <v>0</v>
      </c>
      <c r="F194" s="199">
        <v>90</v>
      </c>
      <c r="G194" s="120">
        <v>313</v>
      </c>
      <c r="H194" s="119">
        <f t="shared" si="11"/>
        <v>347.77777777777777</v>
      </c>
    </row>
    <row r="195" spans="1:8" hidden="1" x14ac:dyDescent="0.2">
      <c r="A195" s="13"/>
      <c r="B195" s="13"/>
      <c r="C195" s="13">
        <v>3201</v>
      </c>
      <c r="D195" s="13" t="s">
        <v>372</v>
      </c>
      <c r="E195" s="58">
        <v>0</v>
      </c>
      <c r="F195" s="199">
        <v>0</v>
      </c>
      <c r="G195" s="120">
        <v>0</v>
      </c>
      <c r="H195" s="119" t="e">
        <f t="shared" si="11"/>
        <v>#DIV/0!</v>
      </c>
    </row>
    <row r="196" spans="1:8" x14ac:dyDescent="0.2">
      <c r="A196" s="13"/>
      <c r="B196" s="13"/>
      <c r="C196" s="13">
        <v>4112</v>
      </c>
      <c r="D196" s="13" t="s">
        <v>36</v>
      </c>
      <c r="E196" s="58">
        <v>41223</v>
      </c>
      <c r="F196" s="199">
        <v>44026.3</v>
      </c>
      <c r="G196" s="130">
        <v>22013.4</v>
      </c>
      <c r="H196" s="119">
        <f t="shared" si="11"/>
        <v>50.000567842403285</v>
      </c>
    </row>
    <row r="197" spans="1:8" x14ac:dyDescent="0.2">
      <c r="A197" s="12">
        <v>33063</v>
      </c>
      <c r="B197" s="13"/>
      <c r="C197" s="13">
        <v>4116</v>
      </c>
      <c r="D197" s="13" t="s">
        <v>212</v>
      </c>
      <c r="E197" s="58">
        <v>0</v>
      </c>
      <c r="F197" s="199">
        <v>5431.7</v>
      </c>
      <c r="G197" s="120">
        <v>5431.3</v>
      </c>
      <c r="H197" s="119">
        <f t="shared" si="11"/>
        <v>99.992635823038839</v>
      </c>
    </row>
    <row r="198" spans="1:8" x14ac:dyDescent="0.2">
      <c r="A198" s="12">
        <v>13013</v>
      </c>
      <c r="B198" s="13"/>
      <c r="C198" s="13">
        <v>4116</v>
      </c>
      <c r="D198" s="13" t="s">
        <v>428</v>
      </c>
      <c r="E198" s="58">
        <v>0</v>
      </c>
      <c r="F198" s="199">
        <v>89</v>
      </c>
      <c r="G198" s="120">
        <v>88.9</v>
      </c>
      <c r="H198" s="119">
        <f t="shared" si="11"/>
        <v>99.887640449438209</v>
      </c>
    </row>
    <row r="199" spans="1:8" hidden="1" x14ac:dyDescent="0.2">
      <c r="A199" s="12">
        <v>34053</v>
      </c>
      <c r="B199" s="13"/>
      <c r="C199" s="13">
        <v>4116</v>
      </c>
      <c r="D199" s="13" t="s">
        <v>343</v>
      </c>
      <c r="E199" s="58">
        <v>0</v>
      </c>
      <c r="F199" s="199">
        <v>0</v>
      </c>
      <c r="G199" s="120">
        <v>0</v>
      </c>
      <c r="H199" s="119" t="e">
        <f t="shared" si="11"/>
        <v>#DIV/0!</v>
      </c>
    </row>
    <row r="200" spans="1:8" hidden="1" x14ac:dyDescent="0.2">
      <c r="A200" s="12">
        <v>34070</v>
      </c>
      <c r="B200" s="13"/>
      <c r="C200" s="13">
        <v>4116</v>
      </c>
      <c r="D200" s="13" t="s">
        <v>301</v>
      </c>
      <c r="E200" s="58">
        <v>0</v>
      </c>
      <c r="F200" s="199">
        <v>0</v>
      </c>
      <c r="G200" s="120">
        <v>0</v>
      </c>
      <c r="H200" s="119" t="e">
        <f t="shared" si="11"/>
        <v>#DIV/0!</v>
      </c>
    </row>
    <row r="201" spans="1:8" hidden="1" x14ac:dyDescent="0.2">
      <c r="A201" s="12">
        <v>341</v>
      </c>
      <c r="B201" s="13"/>
      <c r="C201" s="13">
        <v>4122</v>
      </c>
      <c r="D201" s="13" t="s">
        <v>313</v>
      </c>
      <c r="E201" s="58">
        <v>0</v>
      </c>
      <c r="F201" s="199">
        <v>0</v>
      </c>
      <c r="G201" s="120">
        <v>0</v>
      </c>
      <c r="H201" s="119" t="e">
        <f t="shared" si="11"/>
        <v>#DIV/0!</v>
      </c>
    </row>
    <row r="202" spans="1:8" hidden="1" x14ac:dyDescent="0.2">
      <c r="A202" s="13">
        <v>431</v>
      </c>
      <c r="B202" s="13"/>
      <c r="C202" s="13">
        <v>4122</v>
      </c>
      <c r="D202" s="13" t="s">
        <v>290</v>
      </c>
      <c r="E202" s="58">
        <v>0</v>
      </c>
      <c r="F202" s="199">
        <v>0</v>
      </c>
      <c r="G202" s="120">
        <v>0</v>
      </c>
      <c r="H202" s="119" t="e">
        <f t="shared" si="11"/>
        <v>#DIV/0!</v>
      </c>
    </row>
    <row r="203" spans="1:8" x14ac:dyDescent="0.2">
      <c r="A203" s="13">
        <v>435</v>
      </c>
      <c r="B203" s="13"/>
      <c r="C203" s="13">
        <v>4122</v>
      </c>
      <c r="D203" s="13" t="s">
        <v>291</v>
      </c>
      <c r="E203" s="58">
        <v>0</v>
      </c>
      <c r="F203" s="199">
        <v>1736</v>
      </c>
      <c r="G203" s="120">
        <v>1736</v>
      </c>
      <c r="H203" s="119">
        <f t="shared" si="11"/>
        <v>100</v>
      </c>
    </row>
    <row r="204" spans="1:8" hidden="1" x14ac:dyDescent="0.2">
      <c r="A204" s="13">
        <v>214</v>
      </c>
      <c r="B204" s="13"/>
      <c r="C204" s="13">
        <v>4122</v>
      </c>
      <c r="D204" s="13" t="s">
        <v>307</v>
      </c>
      <c r="E204" s="58">
        <v>0</v>
      </c>
      <c r="F204" s="199">
        <v>0</v>
      </c>
      <c r="G204" s="120">
        <v>0</v>
      </c>
      <c r="H204" s="119" t="e">
        <f t="shared" si="11"/>
        <v>#DIV/0!</v>
      </c>
    </row>
    <row r="205" spans="1:8" hidden="1" x14ac:dyDescent="0.2">
      <c r="A205" s="13">
        <v>331</v>
      </c>
      <c r="B205" s="13"/>
      <c r="C205" s="13">
        <v>4122</v>
      </c>
      <c r="D205" s="13" t="s">
        <v>308</v>
      </c>
      <c r="E205" s="58">
        <v>0</v>
      </c>
      <c r="F205" s="199">
        <v>0</v>
      </c>
      <c r="G205" s="130">
        <v>0</v>
      </c>
      <c r="H205" s="119" t="e">
        <f t="shared" si="11"/>
        <v>#DIV/0!</v>
      </c>
    </row>
    <row r="206" spans="1:8" x14ac:dyDescent="0.2">
      <c r="A206" s="12">
        <v>13305</v>
      </c>
      <c r="B206" s="13"/>
      <c r="C206" s="13">
        <v>4122</v>
      </c>
      <c r="D206" s="13" t="s">
        <v>293</v>
      </c>
      <c r="E206" s="58">
        <v>0</v>
      </c>
      <c r="F206" s="199">
        <v>29629.599999999999</v>
      </c>
      <c r="G206" s="120">
        <v>29629.599999999999</v>
      </c>
      <c r="H206" s="119">
        <f t="shared" si="11"/>
        <v>100</v>
      </c>
    </row>
    <row r="207" spans="1:8" x14ac:dyDescent="0.2">
      <c r="A207" s="13">
        <v>13014</v>
      </c>
      <c r="B207" s="13"/>
      <c r="C207" s="13">
        <v>4122</v>
      </c>
      <c r="D207" s="13" t="s">
        <v>324</v>
      </c>
      <c r="E207" s="58">
        <v>0</v>
      </c>
      <c r="F207" s="199">
        <v>2.2999999999999998</v>
      </c>
      <c r="G207" s="120">
        <v>2.2000000000000002</v>
      </c>
      <c r="H207" s="119">
        <f t="shared" si="11"/>
        <v>95.652173913043498</v>
      </c>
    </row>
    <row r="208" spans="1:8" x14ac:dyDescent="0.2">
      <c r="A208" s="13"/>
      <c r="B208" s="13">
        <v>3113</v>
      </c>
      <c r="C208" s="13">
        <v>2119</v>
      </c>
      <c r="D208" s="13" t="s">
        <v>68</v>
      </c>
      <c r="E208" s="58">
        <v>143</v>
      </c>
      <c r="F208" s="199">
        <v>143</v>
      </c>
      <c r="G208" s="120">
        <v>0</v>
      </c>
      <c r="H208" s="119">
        <f t="shared" si="11"/>
        <v>0</v>
      </c>
    </row>
    <row r="209" spans="1:8" x14ac:dyDescent="0.2">
      <c r="A209" s="13"/>
      <c r="B209" s="13">
        <v>3113</v>
      </c>
      <c r="C209" s="13">
        <v>2122</v>
      </c>
      <c r="D209" s="13" t="s">
        <v>413</v>
      </c>
      <c r="E209" s="58">
        <v>0</v>
      </c>
      <c r="F209" s="199">
        <v>214</v>
      </c>
      <c r="G209" s="120">
        <v>214</v>
      </c>
      <c r="H209" s="119">
        <f t="shared" si="11"/>
        <v>100</v>
      </c>
    </row>
    <row r="210" spans="1:8" x14ac:dyDescent="0.2">
      <c r="A210" s="13">
        <v>4205</v>
      </c>
      <c r="B210" s="13">
        <v>3113</v>
      </c>
      <c r="C210" s="13">
        <v>2229</v>
      </c>
      <c r="D210" s="13" t="s">
        <v>434</v>
      </c>
      <c r="E210" s="58">
        <v>0</v>
      </c>
      <c r="F210" s="199">
        <v>44.2</v>
      </c>
      <c r="G210" s="120">
        <v>44.1</v>
      </c>
      <c r="H210" s="119">
        <f t="shared" si="11"/>
        <v>99.773755656108591</v>
      </c>
    </row>
    <row r="211" spans="1:8" x14ac:dyDescent="0.2">
      <c r="A211" s="13"/>
      <c r="B211" s="13">
        <v>3313</v>
      </c>
      <c r="C211" s="13">
        <v>2132</v>
      </c>
      <c r="D211" s="13" t="s">
        <v>67</v>
      </c>
      <c r="E211" s="58">
        <v>332</v>
      </c>
      <c r="F211" s="199">
        <v>332</v>
      </c>
      <c r="G211" s="120">
        <v>0</v>
      </c>
      <c r="H211" s="119">
        <f t="shared" si="11"/>
        <v>0</v>
      </c>
    </row>
    <row r="212" spans="1:8" x14ac:dyDescent="0.2">
      <c r="A212" s="13"/>
      <c r="B212" s="13">
        <v>3313</v>
      </c>
      <c r="C212" s="13">
        <v>2133</v>
      </c>
      <c r="D212" s="13" t="s">
        <v>66</v>
      </c>
      <c r="E212" s="58">
        <v>18</v>
      </c>
      <c r="F212" s="199">
        <v>18</v>
      </c>
      <c r="G212" s="120">
        <v>0</v>
      </c>
      <c r="H212" s="119">
        <f t="shared" si="11"/>
        <v>0</v>
      </c>
    </row>
    <row r="213" spans="1:8" x14ac:dyDescent="0.2">
      <c r="A213" s="13"/>
      <c r="B213" s="13">
        <v>3412</v>
      </c>
      <c r="C213" s="13">
        <v>2324</v>
      </c>
      <c r="D213" s="13" t="s">
        <v>214</v>
      </c>
      <c r="E213" s="58">
        <v>0</v>
      </c>
      <c r="F213" s="199">
        <v>0</v>
      </c>
      <c r="G213" s="120">
        <v>5.3</v>
      </c>
      <c r="H213" s="119" t="e">
        <f t="shared" si="11"/>
        <v>#DIV/0!</v>
      </c>
    </row>
    <row r="214" spans="1:8" x14ac:dyDescent="0.2">
      <c r="A214" s="13"/>
      <c r="B214" s="13">
        <v>3412</v>
      </c>
      <c r="C214" s="13">
        <v>3113</v>
      </c>
      <c r="D214" s="13" t="s">
        <v>318</v>
      </c>
      <c r="E214" s="58">
        <v>0</v>
      </c>
      <c r="F214" s="199">
        <v>0</v>
      </c>
      <c r="G214" s="120">
        <v>4.5</v>
      </c>
      <c r="H214" s="119" t="e">
        <f t="shared" si="11"/>
        <v>#DIV/0!</v>
      </c>
    </row>
    <row r="215" spans="1:8" hidden="1" x14ac:dyDescent="0.2">
      <c r="A215" s="13"/>
      <c r="B215" s="13">
        <v>4359</v>
      </c>
      <c r="C215" s="13">
        <v>2122</v>
      </c>
      <c r="D215" s="13" t="s">
        <v>344</v>
      </c>
      <c r="E215" s="58">
        <v>0</v>
      </c>
      <c r="F215" s="199">
        <v>0</v>
      </c>
      <c r="G215" s="120">
        <v>0</v>
      </c>
      <c r="H215" s="119" t="e">
        <f t="shared" si="11"/>
        <v>#DIV/0!</v>
      </c>
    </row>
    <row r="216" spans="1:8" ht="15.6" customHeight="1" x14ac:dyDescent="0.2">
      <c r="A216" s="13"/>
      <c r="B216" s="13">
        <v>6171</v>
      </c>
      <c r="C216" s="13">
        <v>2212</v>
      </c>
      <c r="D216" s="13" t="s">
        <v>240</v>
      </c>
      <c r="E216" s="58">
        <v>10</v>
      </c>
      <c r="F216" s="199">
        <v>10</v>
      </c>
      <c r="G216" s="120">
        <v>8.5</v>
      </c>
      <c r="H216" s="119">
        <f t="shared" si="11"/>
        <v>85</v>
      </c>
    </row>
    <row r="217" spans="1:8" ht="15.6" hidden="1" customHeight="1" x14ac:dyDescent="0.2">
      <c r="A217" s="13"/>
      <c r="B217" s="13">
        <v>6171</v>
      </c>
      <c r="C217" s="13">
        <v>2324</v>
      </c>
      <c r="D217" s="13" t="s">
        <v>241</v>
      </c>
      <c r="E217" s="58"/>
      <c r="F217" s="199"/>
      <c r="G217" s="120">
        <v>0</v>
      </c>
      <c r="H217" s="119" t="e">
        <f t="shared" si="11"/>
        <v>#DIV/0!</v>
      </c>
    </row>
    <row r="218" spans="1:8" ht="15.6" customHeight="1" x14ac:dyDescent="0.2">
      <c r="A218" s="13"/>
      <c r="B218" s="13">
        <v>6310</v>
      </c>
      <c r="C218" s="13">
        <v>2141</v>
      </c>
      <c r="D218" s="13" t="s">
        <v>244</v>
      </c>
      <c r="E218" s="58">
        <v>10</v>
      </c>
      <c r="F218" s="199">
        <v>10</v>
      </c>
      <c r="G218" s="120">
        <v>1.8</v>
      </c>
      <c r="H218" s="119">
        <f t="shared" si="11"/>
        <v>18</v>
      </c>
    </row>
    <row r="219" spans="1:8" hidden="1" x14ac:dyDescent="0.2">
      <c r="A219" s="13"/>
      <c r="B219" s="13">
        <v>6310</v>
      </c>
      <c r="C219" s="13">
        <v>2324</v>
      </c>
      <c r="D219" s="13" t="s">
        <v>35</v>
      </c>
      <c r="E219" s="58"/>
      <c r="F219" s="199"/>
      <c r="G219" s="120">
        <v>0</v>
      </c>
      <c r="H219" s="119" t="e">
        <f t="shared" si="11"/>
        <v>#DIV/0!</v>
      </c>
    </row>
    <row r="220" spans="1:8" hidden="1" x14ac:dyDescent="0.2">
      <c r="A220" s="13"/>
      <c r="B220" s="13">
        <v>6310</v>
      </c>
      <c r="C220" s="13">
        <v>2142</v>
      </c>
      <c r="D220" s="13" t="s">
        <v>242</v>
      </c>
      <c r="E220" s="58">
        <v>0</v>
      </c>
      <c r="F220" s="199">
        <v>0</v>
      </c>
      <c r="G220" s="120">
        <v>0</v>
      </c>
      <c r="H220" s="119" t="e">
        <f t="shared" si="11"/>
        <v>#DIV/0!</v>
      </c>
    </row>
    <row r="221" spans="1:8" hidden="1" x14ac:dyDescent="0.2">
      <c r="A221" s="13"/>
      <c r="B221" s="13">
        <v>6310</v>
      </c>
      <c r="C221" s="13">
        <v>2143</v>
      </c>
      <c r="D221" s="13" t="s">
        <v>34</v>
      </c>
      <c r="E221" s="58">
        <v>0</v>
      </c>
      <c r="F221" s="199">
        <v>0</v>
      </c>
      <c r="G221" s="120">
        <v>0</v>
      </c>
      <c r="H221" s="119" t="e">
        <f t="shared" si="11"/>
        <v>#DIV/0!</v>
      </c>
    </row>
    <row r="222" spans="1:8" hidden="1" x14ac:dyDescent="0.2">
      <c r="A222" s="13"/>
      <c r="B222" s="13">
        <v>6310</v>
      </c>
      <c r="C222" s="13">
        <v>2329</v>
      </c>
      <c r="D222" s="13" t="s">
        <v>33</v>
      </c>
      <c r="E222" s="58"/>
      <c r="F222" s="199"/>
      <c r="G222" s="120">
        <v>0</v>
      </c>
      <c r="H222" s="119" t="e">
        <f t="shared" si="11"/>
        <v>#DIV/0!</v>
      </c>
    </row>
    <row r="223" spans="1:8" hidden="1" x14ac:dyDescent="0.2">
      <c r="A223" s="13"/>
      <c r="B223" s="13">
        <v>6330</v>
      </c>
      <c r="C223" s="13">
        <v>4132</v>
      </c>
      <c r="D223" s="13" t="s">
        <v>32</v>
      </c>
      <c r="E223" s="58">
        <v>0</v>
      </c>
      <c r="F223" s="199">
        <v>0</v>
      </c>
      <c r="G223" s="120">
        <v>0</v>
      </c>
      <c r="H223" s="119" t="e">
        <f t="shared" si="11"/>
        <v>#DIV/0!</v>
      </c>
    </row>
    <row r="224" spans="1:8" hidden="1" x14ac:dyDescent="0.2">
      <c r="A224" s="13"/>
      <c r="B224" s="13">
        <v>6409</v>
      </c>
      <c r="C224" s="13">
        <v>2328</v>
      </c>
      <c r="D224" s="13" t="s">
        <v>243</v>
      </c>
      <c r="E224" s="58">
        <v>0</v>
      </c>
      <c r="F224" s="199">
        <v>0</v>
      </c>
      <c r="G224" s="120">
        <v>0</v>
      </c>
      <c r="H224" s="119" t="e">
        <f t="shared" si="11"/>
        <v>#DIV/0!</v>
      </c>
    </row>
    <row r="225" spans="1:8" x14ac:dyDescent="0.2">
      <c r="A225" s="33"/>
      <c r="B225" s="13">
        <v>6402</v>
      </c>
      <c r="C225" s="13">
        <v>2229</v>
      </c>
      <c r="D225" s="13" t="s">
        <v>63</v>
      </c>
      <c r="E225" s="58">
        <v>0</v>
      </c>
      <c r="F225" s="199">
        <v>0</v>
      </c>
      <c r="G225" s="120">
        <v>0.4</v>
      </c>
      <c r="H225" s="119" t="e">
        <f t="shared" si="11"/>
        <v>#DIV/0!</v>
      </c>
    </row>
    <row r="226" spans="1:8" x14ac:dyDescent="0.2">
      <c r="A226" s="33"/>
      <c r="B226" s="13">
        <v>6409</v>
      </c>
      <c r="C226" s="13">
        <v>2328</v>
      </c>
      <c r="D226" s="13" t="s">
        <v>414</v>
      </c>
      <c r="E226" s="58">
        <v>0</v>
      </c>
      <c r="F226" s="199">
        <v>0</v>
      </c>
      <c r="G226" s="120">
        <v>20.5</v>
      </c>
      <c r="H226" s="119" t="e">
        <f t="shared" si="11"/>
        <v>#DIV/0!</v>
      </c>
    </row>
    <row r="227" spans="1:8" hidden="1" x14ac:dyDescent="0.2">
      <c r="A227" s="33"/>
      <c r="B227" s="13">
        <v>6409</v>
      </c>
      <c r="C227" s="13">
        <v>2329</v>
      </c>
      <c r="D227" s="13" t="s">
        <v>19</v>
      </c>
      <c r="E227" s="58">
        <v>0</v>
      </c>
      <c r="F227" s="199">
        <v>0</v>
      </c>
      <c r="G227" s="120">
        <v>0</v>
      </c>
      <c r="H227" s="119" t="e">
        <f>(#REF!/F227)*100</f>
        <v>#REF!</v>
      </c>
    </row>
    <row r="228" spans="1:8" ht="15.75" customHeight="1" thickBot="1" x14ac:dyDescent="0.3">
      <c r="A228" s="11"/>
      <c r="B228" s="11"/>
      <c r="C228" s="11"/>
      <c r="D228" s="11"/>
      <c r="E228" s="243"/>
      <c r="F228" s="216"/>
      <c r="G228" s="230"/>
      <c r="H228" s="138"/>
    </row>
    <row r="229" spans="1:8" s="6" customFormat="1" ht="21.75" customHeight="1" thickTop="1" thickBot="1" x14ac:dyDescent="0.3">
      <c r="A229" s="9"/>
      <c r="B229" s="9"/>
      <c r="C229" s="9"/>
      <c r="D229" s="28" t="s">
        <v>31</v>
      </c>
      <c r="E229" s="232">
        <f t="shared" ref="E229:G229" si="12">SUM(E178:E228)</f>
        <v>431673</v>
      </c>
      <c r="F229" s="211">
        <f t="shared" si="12"/>
        <v>475905.1</v>
      </c>
      <c r="G229" s="231">
        <f t="shared" si="12"/>
        <v>272290.8</v>
      </c>
      <c r="H229" s="129">
        <f>(G229/F229)*100</f>
        <v>57.215356591051446</v>
      </c>
    </row>
    <row r="230" spans="1:8" ht="15" customHeight="1" x14ac:dyDescent="0.25">
      <c r="A230" s="7"/>
      <c r="B230" s="7"/>
      <c r="C230" s="7"/>
      <c r="D230" s="8"/>
      <c r="E230" s="217"/>
      <c r="F230" s="217"/>
    </row>
    <row r="231" spans="1:8" ht="0.75" customHeight="1" thickBot="1" x14ac:dyDescent="0.25">
      <c r="A231" s="6"/>
      <c r="B231" s="7"/>
      <c r="C231" s="7"/>
      <c r="D231" s="7"/>
      <c r="E231" s="61"/>
      <c r="F231" s="61"/>
    </row>
    <row r="232" spans="1:8" ht="15.75" hidden="1" thickBot="1" x14ac:dyDescent="0.25">
      <c r="A232" s="6"/>
      <c r="B232" s="7"/>
      <c r="C232" s="7"/>
      <c r="D232" s="7"/>
      <c r="E232" s="61"/>
      <c r="F232" s="61"/>
    </row>
    <row r="233" spans="1:8" ht="15" hidden="1" customHeight="1" thickBot="1" x14ac:dyDescent="0.25">
      <c r="A233" s="6"/>
      <c r="B233" s="7"/>
      <c r="C233" s="7"/>
      <c r="D233" s="7"/>
      <c r="E233" s="61"/>
      <c r="F233" s="61"/>
    </row>
    <row r="234" spans="1:8" ht="15.75" x14ac:dyDescent="0.25">
      <c r="A234" s="24" t="s">
        <v>14</v>
      </c>
      <c r="B234" s="24" t="s">
        <v>449</v>
      </c>
      <c r="C234" s="24" t="s">
        <v>450</v>
      </c>
      <c r="D234" s="23" t="s">
        <v>12</v>
      </c>
      <c r="E234" s="22" t="s">
        <v>11</v>
      </c>
      <c r="F234" s="22" t="s">
        <v>11</v>
      </c>
      <c r="G234" s="22" t="s">
        <v>0</v>
      </c>
      <c r="H234" s="121" t="s">
        <v>383</v>
      </c>
    </row>
    <row r="235" spans="1:8" ht="15.75" customHeight="1" thickBot="1" x14ac:dyDescent="0.3">
      <c r="A235" s="21"/>
      <c r="B235" s="21"/>
      <c r="C235" s="21"/>
      <c r="D235" s="20"/>
      <c r="E235" s="207" t="s">
        <v>10</v>
      </c>
      <c r="F235" s="209" t="s">
        <v>9</v>
      </c>
      <c r="G235" s="207" t="s">
        <v>385</v>
      </c>
      <c r="H235" s="132" t="s">
        <v>384</v>
      </c>
    </row>
    <row r="236" spans="1:8" ht="16.5" customHeight="1" thickTop="1" x14ac:dyDescent="0.25">
      <c r="A236" s="30">
        <v>120</v>
      </c>
      <c r="B236" s="30"/>
      <c r="C236" s="30"/>
      <c r="D236" s="34" t="s">
        <v>30</v>
      </c>
      <c r="E236" s="57"/>
      <c r="F236" s="212"/>
      <c r="G236" s="227"/>
      <c r="H236" s="136"/>
    </row>
    <row r="237" spans="1:8" ht="16.5" customHeight="1" x14ac:dyDescent="0.25">
      <c r="A237" s="34"/>
      <c r="B237" s="34"/>
      <c r="C237" s="34"/>
      <c r="D237" s="34"/>
      <c r="E237" s="58"/>
      <c r="F237" s="199"/>
      <c r="G237" s="224"/>
      <c r="H237" s="124"/>
    </row>
    <row r="238" spans="1:8" hidden="1" x14ac:dyDescent="0.2">
      <c r="A238" s="13"/>
      <c r="B238" s="13"/>
      <c r="C238" s="13">
        <v>1361</v>
      </c>
      <c r="D238" s="13" t="s">
        <v>29</v>
      </c>
      <c r="E238" s="242">
        <v>0</v>
      </c>
      <c r="F238" s="215">
        <v>0</v>
      </c>
      <c r="G238" s="120">
        <v>0</v>
      </c>
      <c r="H238" s="119" t="e">
        <f>(#REF!/F238)*100</f>
        <v>#REF!</v>
      </c>
    </row>
    <row r="239" spans="1:8" ht="15" hidden="1" customHeight="1" x14ac:dyDescent="0.25">
      <c r="A239" s="47"/>
      <c r="B239" s="30"/>
      <c r="C239" s="49">
        <v>4116</v>
      </c>
      <c r="D239" s="35" t="s">
        <v>361</v>
      </c>
      <c r="E239" s="58">
        <v>0</v>
      </c>
      <c r="F239" s="199">
        <v>0</v>
      </c>
      <c r="G239" s="120">
        <v>0</v>
      </c>
      <c r="H239" s="119" t="e">
        <f>(#REF!/F239)*100</f>
        <v>#REF!</v>
      </c>
    </row>
    <row r="240" spans="1:8" ht="15" customHeight="1" x14ac:dyDescent="0.25">
      <c r="A240" s="47">
        <v>17015</v>
      </c>
      <c r="B240" s="30"/>
      <c r="C240" s="49">
        <v>4116</v>
      </c>
      <c r="D240" s="35" t="s">
        <v>362</v>
      </c>
      <c r="E240" s="58">
        <v>1</v>
      </c>
      <c r="F240" s="199">
        <v>1</v>
      </c>
      <c r="G240" s="120">
        <v>0</v>
      </c>
      <c r="H240" s="119">
        <f t="shared" ref="H240:H290" si="13">(G240/F240)*100</f>
        <v>0</v>
      </c>
    </row>
    <row r="241" spans="1:8" ht="15" customHeight="1" x14ac:dyDescent="0.25">
      <c r="A241" s="47">
        <v>17016</v>
      </c>
      <c r="B241" s="30"/>
      <c r="C241" s="49">
        <v>4116</v>
      </c>
      <c r="D241" s="35" t="s">
        <v>365</v>
      </c>
      <c r="E241" s="58">
        <v>10</v>
      </c>
      <c r="F241" s="199">
        <v>10</v>
      </c>
      <c r="G241" s="120">
        <v>0</v>
      </c>
      <c r="H241" s="119">
        <f t="shared" si="13"/>
        <v>0</v>
      </c>
    </row>
    <row r="242" spans="1:8" ht="12.75" hidden="1" customHeight="1" x14ac:dyDescent="0.25">
      <c r="A242" s="47"/>
      <c r="B242" s="30"/>
      <c r="C242" s="49">
        <v>4213</v>
      </c>
      <c r="D242" s="48" t="s">
        <v>366</v>
      </c>
      <c r="E242" s="58">
        <v>0</v>
      </c>
      <c r="F242" s="199">
        <v>0</v>
      </c>
      <c r="G242" s="120">
        <v>0</v>
      </c>
      <c r="H242" s="119" t="e">
        <f t="shared" si="13"/>
        <v>#DIV/0!</v>
      </c>
    </row>
    <row r="243" spans="1:8" ht="15" customHeight="1" x14ac:dyDescent="0.25">
      <c r="A243" s="47">
        <v>90992</v>
      </c>
      <c r="B243" s="30"/>
      <c r="C243" s="49">
        <v>4213</v>
      </c>
      <c r="D243" s="48" t="s">
        <v>367</v>
      </c>
      <c r="E243" s="58">
        <v>434</v>
      </c>
      <c r="F243" s="199">
        <v>434</v>
      </c>
      <c r="G243" s="120">
        <v>0</v>
      </c>
      <c r="H243" s="119">
        <f t="shared" si="13"/>
        <v>0</v>
      </c>
    </row>
    <row r="244" spans="1:8" ht="15" customHeight="1" x14ac:dyDescent="0.25">
      <c r="A244" s="47">
        <v>17968</v>
      </c>
      <c r="B244" s="30"/>
      <c r="C244" s="49">
        <v>4216</v>
      </c>
      <c r="D244" s="48" t="s">
        <v>363</v>
      </c>
      <c r="E244" s="58">
        <v>600</v>
      </c>
      <c r="F244" s="199">
        <v>600</v>
      </c>
      <c r="G244" s="120">
        <v>0</v>
      </c>
      <c r="H244" s="119">
        <f t="shared" si="13"/>
        <v>0</v>
      </c>
    </row>
    <row r="245" spans="1:8" ht="15" customHeight="1" x14ac:dyDescent="0.2">
      <c r="A245" s="46">
        <v>17969</v>
      </c>
      <c r="B245" s="45"/>
      <c r="C245" s="43">
        <v>4216</v>
      </c>
      <c r="D245" s="48" t="s">
        <v>364</v>
      </c>
      <c r="E245" s="58">
        <v>10200</v>
      </c>
      <c r="F245" s="199">
        <v>10200</v>
      </c>
      <c r="G245" s="120">
        <v>0</v>
      </c>
      <c r="H245" s="119">
        <f t="shared" si="13"/>
        <v>0</v>
      </c>
    </row>
    <row r="246" spans="1:8" ht="15" customHeight="1" x14ac:dyDescent="0.2">
      <c r="A246" s="46">
        <v>13419</v>
      </c>
      <c r="B246" s="45"/>
      <c r="C246" s="43">
        <v>4216</v>
      </c>
      <c r="D246" s="48" t="s">
        <v>429</v>
      </c>
      <c r="E246" s="58">
        <v>27624</v>
      </c>
      <c r="F246" s="199">
        <v>27624</v>
      </c>
      <c r="G246" s="120">
        <v>0</v>
      </c>
      <c r="H246" s="119">
        <f t="shared" si="13"/>
        <v>0</v>
      </c>
    </row>
    <row r="247" spans="1:8" ht="15" hidden="1" customHeight="1" x14ac:dyDescent="0.2">
      <c r="A247" s="46"/>
      <c r="B247" s="45"/>
      <c r="C247" s="43">
        <v>4152</v>
      </c>
      <c r="D247" s="48" t="s">
        <v>369</v>
      </c>
      <c r="E247" s="58">
        <v>0</v>
      </c>
      <c r="F247" s="199">
        <v>0</v>
      </c>
      <c r="G247" s="120">
        <v>0</v>
      </c>
      <c r="H247" s="119" t="e">
        <f t="shared" si="13"/>
        <v>#DIV/0!</v>
      </c>
    </row>
    <row r="248" spans="1:8" ht="15" hidden="1" customHeight="1" x14ac:dyDescent="0.2">
      <c r="A248" s="46"/>
      <c r="B248" s="45"/>
      <c r="C248" s="43">
        <v>4232</v>
      </c>
      <c r="D248" s="48" t="s">
        <v>368</v>
      </c>
      <c r="E248" s="58">
        <v>0</v>
      </c>
      <c r="F248" s="199">
        <v>0</v>
      </c>
      <c r="G248" s="120">
        <v>0</v>
      </c>
      <c r="H248" s="119" t="e">
        <f t="shared" si="13"/>
        <v>#DIV/0!</v>
      </c>
    </row>
    <row r="249" spans="1:8" ht="15" customHeight="1" x14ac:dyDescent="0.2">
      <c r="A249" s="46"/>
      <c r="B249" s="45"/>
      <c r="C249" s="43">
        <v>4222</v>
      </c>
      <c r="D249" s="48" t="s">
        <v>446</v>
      </c>
      <c r="E249" s="58">
        <v>0</v>
      </c>
      <c r="F249" s="199">
        <v>1454.1</v>
      </c>
      <c r="G249" s="120">
        <v>0</v>
      </c>
      <c r="H249" s="119">
        <f t="shared" si="13"/>
        <v>0</v>
      </c>
    </row>
    <row r="250" spans="1:8" ht="16.5" customHeight="1" x14ac:dyDescent="0.2">
      <c r="A250" s="13"/>
      <c r="B250" s="13">
        <v>1014</v>
      </c>
      <c r="C250" s="13">
        <v>2132</v>
      </c>
      <c r="D250" s="54" t="s">
        <v>305</v>
      </c>
      <c r="E250" s="242">
        <v>24</v>
      </c>
      <c r="F250" s="215">
        <v>24</v>
      </c>
      <c r="G250" s="120">
        <v>13</v>
      </c>
      <c r="H250" s="119">
        <f t="shared" si="13"/>
        <v>54.166666666666664</v>
      </c>
    </row>
    <row r="251" spans="1:8" ht="16.5" hidden="1" customHeight="1" x14ac:dyDescent="0.2">
      <c r="A251" s="46"/>
      <c r="B251" s="45">
        <v>2212</v>
      </c>
      <c r="C251" s="43">
        <v>2212</v>
      </c>
      <c r="D251" s="42" t="s">
        <v>354</v>
      </c>
      <c r="E251" s="58">
        <v>0</v>
      </c>
      <c r="F251" s="199">
        <v>0</v>
      </c>
      <c r="G251" s="120">
        <v>0</v>
      </c>
      <c r="H251" s="119" t="e">
        <f t="shared" si="13"/>
        <v>#DIV/0!</v>
      </c>
    </row>
    <row r="252" spans="1:8" ht="16.5" hidden="1" customHeight="1" x14ac:dyDescent="0.2">
      <c r="A252" s="44"/>
      <c r="B252" s="43">
        <v>2212</v>
      </c>
      <c r="C252" s="13">
        <v>2324</v>
      </c>
      <c r="D252" s="13" t="s">
        <v>355</v>
      </c>
      <c r="E252" s="58">
        <v>0</v>
      </c>
      <c r="F252" s="199">
        <v>0</v>
      </c>
      <c r="G252" s="120">
        <v>0</v>
      </c>
      <c r="H252" s="119" t="e">
        <f t="shared" si="13"/>
        <v>#DIV/0!</v>
      </c>
    </row>
    <row r="253" spans="1:8" ht="16.5" hidden="1" customHeight="1" x14ac:dyDescent="0.2">
      <c r="A253" s="12"/>
      <c r="B253" s="13">
        <v>3326</v>
      </c>
      <c r="C253" s="13">
        <v>3121</v>
      </c>
      <c r="D253" s="13" t="s">
        <v>350</v>
      </c>
      <c r="E253" s="58">
        <v>0</v>
      </c>
      <c r="F253" s="199">
        <v>0</v>
      </c>
      <c r="G253" s="120">
        <v>0</v>
      </c>
      <c r="H253" s="119" t="e">
        <f t="shared" si="13"/>
        <v>#DIV/0!</v>
      </c>
    </row>
    <row r="254" spans="1:8" x14ac:dyDescent="0.2">
      <c r="A254" s="13"/>
      <c r="B254" s="13">
        <v>3612</v>
      </c>
      <c r="C254" s="13">
        <v>2111</v>
      </c>
      <c r="D254" s="13" t="s">
        <v>246</v>
      </c>
      <c r="E254" s="242">
        <v>1660</v>
      </c>
      <c r="F254" s="215">
        <v>1660</v>
      </c>
      <c r="G254" s="120">
        <v>939.9</v>
      </c>
      <c r="H254" s="119">
        <f t="shared" si="13"/>
        <v>56.620481927710841</v>
      </c>
    </row>
    <row r="255" spans="1:8" x14ac:dyDescent="0.2">
      <c r="A255" s="13"/>
      <c r="B255" s="13">
        <v>3612</v>
      </c>
      <c r="C255" s="13">
        <v>2132</v>
      </c>
      <c r="D255" s="13" t="s">
        <v>247</v>
      </c>
      <c r="E255" s="242">
        <v>6300</v>
      </c>
      <c r="F255" s="215">
        <v>6300</v>
      </c>
      <c r="G255" s="120">
        <v>3375.4</v>
      </c>
      <c r="H255" s="119">
        <f t="shared" si="13"/>
        <v>53.577777777777783</v>
      </c>
    </row>
    <row r="256" spans="1:8" hidden="1" x14ac:dyDescent="0.2">
      <c r="A256" s="13"/>
      <c r="B256" s="13">
        <v>3612</v>
      </c>
      <c r="C256" s="13">
        <v>2322</v>
      </c>
      <c r="D256" s="13" t="s">
        <v>28</v>
      </c>
      <c r="E256" s="242">
        <v>0</v>
      </c>
      <c r="F256" s="215">
        <v>0</v>
      </c>
      <c r="G256" s="120">
        <v>0</v>
      </c>
      <c r="H256" s="119" t="e">
        <f t="shared" si="13"/>
        <v>#DIV/0!</v>
      </c>
    </row>
    <row r="257" spans="1:8" x14ac:dyDescent="0.2">
      <c r="A257" s="13"/>
      <c r="B257" s="13">
        <v>3612</v>
      </c>
      <c r="C257" s="13">
        <v>2324</v>
      </c>
      <c r="D257" s="13" t="s">
        <v>248</v>
      </c>
      <c r="E257" s="242">
        <v>130</v>
      </c>
      <c r="F257" s="215">
        <v>130</v>
      </c>
      <c r="G257" s="120">
        <v>314.60000000000002</v>
      </c>
      <c r="H257" s="119">
        <f t="shared" si="13"/>
        <v>242.00000000000003</v>
      </c>
    </row>
    <row r="258" spans="1:8" hidden="1" x14ac:dyDescent="0.2">
      <c r="A258" s="13"/>
      <c r="B258" s="13">
        <v>3612</v>
      </c>
      <c r="C258" s="13">
        <v>2329</v>
      </c>
      <c r="D258" s="13" t="s">
        <v>27</v>
      </c>
      <c r="E258" s="244"/>
      <c r="F258" s="199"/>
      <c r="G258" s="120">
        <v>0</v>
      </c>
      <c r="H258" s="119" t="e">
        <f t="shared" si="13"/>
        <v>#DIV/0!</v>
      </c>
    </row>
    <row r="259" spans="1:8" x14ac:dyDescent="0.2">
      <c r="A259" s="13"/>
      <c r="B259" s="13">
        <v>3612</v>
      </c>
      <c r="C259" s="13">
        <v>3112</v>
      </c>
      <c r="D259" s="13" t="s">
        <v>249</v>
      </c>
      <c r="E259" s="242">
        <v>8216</v>
      </c>
      <c r="F259" s="215">
        <v>8216</v>
      </c>
      <c r="G259" s="120">
        <v>2136.1</v>
      </c>
      <c r="H259" s="119">
        <f t="shared" si="13"/>
        <v>25.999269717624145</v>
      </c>
    </row>
    <row r="260" spans="1:8" x14ac:dyDescent="0.2">
      <c r="A260" s="13"/>
      <c r="B260" s="13">
        <v>3613</v>
      </c>
      <c r="C260" s="13">
        <v>2111</v>
      </c>
      <c r="D260" s="13" t="s">
        <v>250</v>
      </c>
      <c r="E260" s="242">
        <v>2500</v>
      </c>
      <c r="F260" s="215">
        <v>2500</v>
      </c>
      <c r="G260" s="120">
        <v>1426.1</v>
      </c>
      <c r="H260" s="119">
        <f t="shared" si="13"/>
        <v>57.043999999999997</v>
      </c>
    </row>
    <row r="261" spans="1:8" x14ac:dyDescent="0.2">
      <c r="A261" s="13"/>
      <c r="B261" s="13">
        <v>3613</v>
      </c>
      <c r="C261" s="13">
        <v>2132</v>
      </c>
      <c r="D261" s="13" t="s">
        <v>251</v>
      </c>
      <c r="E261" s="242">
        <v>4900</v>
      </c>
      <c r="F261" s="215">
        <v>4900</v>
      </c>
      <c r="G261" s="120">
        <v>2896.2</v>
      </c>
      <c r="H261" s="119">
        <f t="shared" si="13"/>
        <v>59.10612244897959</v>
      </c>
    </row>
    <row r="262" spans="1:8" hidden="1" x14ac:dyDescent="0.2">
      <c r="A262" s="33"/>
      <c r="B262" s="13">
        <v>3613</v>
      </c>
      <c r="C262" s="13">
        <v>2133</v>
      </c>
      <c r="D262" s="13" t="s">
        <v>26</v>
      </c>
      <c r="E262" s="58"/>
      <c r="F262" s="199"/>
      <c r="G262" s="120">
        <v>0</v>
      </c>
      <c r="H262" s="119" t="e">
        <f t="shared" si="13"/>
        <v>#DIV/0!</v>
      </c>
    </row>
    <row r="263" spans="1:8" hidden="1" x14ac:dyDescent="0.2">
      <c r="A263" s="33"/>
      <c r="B263" s="13">
        <v>3613</v>
      </c>
      <c r="C263" s="13">
        <v>2310</v>
      </c>
      <c r="D263" s="13" t="s">
        <v>25</v>
      </c>
      <c r="E263" s="58"/>
      <c r="F263" s="199"/>
      <c r="G263" s="120">
        <v>0</v>
      </c>
      <c r="H263" s="119" t="e">
        <f t="shared" si="13"/>
        <v>#DIV/0!</v>
      </c>
    </row>
    <row r="264" spans="1:8" hidden="1" x14ac:dyDescent="0.2">
      <c r="A264" s="33"/>
      <c r="B264" s="13">
        <v>3613</v>
      </c>
      <c r="C264" s="13">
        <v>2322</v>
      </c>
      <c r="D264" s="13" t="s">
        <v>24</v>
      </c>
      <c r="E264" s="58"/>
      <c r="F264" s="199"/>
      <c r="G264" s="120">
        <v>0</v>
      </c>
      <c r="H264" s="119" t="e">
        <f t="shared" si="13"/>
        <v>#DIV/0!</v>
      </c>
    </row>
    <row r="265" spans="1:8" x14ac:dyDescent="0.2">
      <c r="A265" s="33"/>
      <c r="B265" s="13">
        <v>3613</v>
      </c>
      <c r="C265" s="13">
        <v>2324</v>
      </c>
      <c r="D265" s="13" t="s">
        <v>252</v>
      </c>
      <c r="E265" s="242">
        <v>0</v>
      </c>
      <c r="F265" s="215">
        <v>0</v>
      </c>
      <c r="G265" s="120">
        <v>261.3</v>
      </c>
      <c r="H265" s="119" t="e">
        <f t="shared" si="13"/>
        <v>#DIV/0!</v>
      </c>
    </row>
    <row r="266" spans="1:8" x14ac:dyDescent="0.2">
      <c r="A266" s="33"/>
      <c r="B266" s="13">
        <v>3613</v>
      </c>
      <c r="C266" s="13">
        <v>3112</v>
      </c>
      <c r="D266" s="13" t="s">
        <v>253</v>
      </c>
      <c r="E266" s="242">
        <v>5000</v>
      </c>
      <c r="F266" s="215">
        <v>5000</v>
      </c>
      <c r="G266" s="130">
        <v>4100</v>
      </c>
      <c r="H266" s="119">
        <f t="shared" si="13"/>
        <v>82</v>
      </c>
    </row>
    <row r="267" spans="1:8" hidden="1" x14ac:dyDescent="0.2">
      <c r="A267" s="33"/>
      <c r="B267" s="13">
        <v>3631</v>
      </c>
      <c r="C267" s="13">
        <v>2133</v>
      </c>
      <c r="D267" s="13" t="s">
        <v>254</v>
      </c>
      <c r="E267" s="58"/>
      <c r="F267" s="199"/>
      <c r="G267" s="120">
        <v>0</v>
      </c>
      <c r="H267" s="119" t="e">
        <f t="shared" si="13"/>
        <v>#DIV/0!</v>
      </c>
    </row>
    <row r="268" spans="1:8" x14ac:dyDescent="0.2">
      <c r="A268" s="33"/>
      <c r="B268" s="13">
        <v>3632</v>
      </c>
      <c r="C268" s="13">
        <v>2111</v>
      </c>
      <c r="D268" s="13" t="s">
        <v>255</v>
      </c>
      <c r="E268" s="242">
        <v>350</v>
      </c>
      <c r="F268" s="215">
        <v>350</v>
      </c>
      <c r="G268" s="120">
        <v>672.6</v>
      </c>
      <c r="H268" s="119">
        <f t="shared" si="13"/>
        <v>192.17142857142858</v>
      </c>
    </row>
    <row r="269" spans="1:8" x14ac:dyDescent="0.2">
      <c r="A269" s="33"/>
      <c r="B269" s="13">
        <v>3632</v>
      </c>
      <c r="C269" s="13">
        <v>2132</v>
      </c>
      <c r="D269" s="13" t="s">
        <v>256</v>
      </c>
      <c r="E269" s="242">
        <v>120</v>
      </c>
      <c r="F269" s="215">
        <v>120</v>
      </c>
      <c r="G269" s="120">
        <v>202.5</v>
      </c>
      <c r="H269" s="119">
        <f t="shared" si="13"/>
        <v>168.75</v>
      </c>
    </row>
    <row r="270" spans="1:8" x14ac:dyDescent="0.2">
      <c r="A270" s="33"/>
      <c r="B270" s="13">
        <v>3632</v>
      </c>
      <c r="C270" s="13">
        <v>2133</v>
      </c>
      <c r="D270" s="13" t="s">
        <v>257</v>
      </c>
      <c r="E270" s="242">
        <v>5</v>
      </c>
      <c r="F270" s="215">
        <v>5</v>
      </c>
      <c r="G270" s="120">
        <v>10</v>
      </c>
      <c r="H270" s="119">
        <f t="shared" si="13"/>
        <v>200</v>
      </c>
    </row>
    <row r="271" spans="1:8" x14ac:dyDescent="0.2">
      <c r="A271" s="33"/>
      <c r="B271" s="13">
        <v>3632</v>
      </c>
      <c r="C271" s="13">
        <v>2324</v>
      </c>
      <c r="D271" s="13" t="s">
        <v>258</v>
      </c>
      <c r="E271" s="242">
        <v>0</v>
      </c>
      <c r="F271" s="215">
        <v>0</v>
      </c>
      <c r="G271" s="120">
        <v>20</v>
      </c>
      <c r="H271" s="119" t="e">
        <f t="shared" si="13"/>
        <v>#DIV/0!</v>
      </c>
    </row>
    <row r="272" spans="1:8" x14ac:dyDescent="0.2">
      <c r="A272" s="33"/>
      <c r="B272" s="13">
        <v>3632</v>
      </c>
      <c r="C272" s="13">
        <v>2329</v>
      </c>
      <c r="D272" s="13" t="s">
        <v>259</v>
      </c>
      <c r="E272" s="242">
        <v>100</v>
      </c>
      <c r="F272" s="215">
        <v>100</v>
      </c>
      <c r="G272" s="120">
        <v>89.6</v>
      </c>
      <c r="H272" s="119">
        <f t="shared" si="13"/>
        <v>89.6</v>
      </c>
    </row>
    <row r="273" spans="1:8" x14ac:dyDescent="0.2">
      <c r="A273" s="33"/>
      <c r="B273" s="13">
        <v>3634</v>
      </c>
      <c r="C273" s="13">
        <v>2132</v>
      </c>
      <c r="D273" s="13" t="s">
        <v>23</v>
      </c>
      <c r="E273" s="242">
        <v>4803</v>
      </c>
      <c r="F273" s="215">
        <v>4803</v>
      </c>
      <c r="G273" s="120">
        <v>4803.7</v>
      </c>
      <c r="H273" s="119">
        <f t="shared" si="13"/>
        <v>100.01457422444304</v>
      </c>
    </row>
    <row r="274" spans="1:8" hidden="1" x14ac:dyDescent="0.2">
      <c r="A274" s="33"/>
      <c r="B274" s="13">
        <v>3636</v>
      </c>
      <c r="C274" s="13">
        <v>2131</v>
      </c>
      <c r="D274" s="13" t="s">
        <v>22</v>
      </c>
      <c r="E274" s="242">
        <v>0</v>
      </c>
      <c r="F274" s="215">
        <v>0</v>
      </c>
      <c r="G274" s="120">
        <v>0</v>
      </c>
      <c r="H274" s="119" t="e">
        <f t="shared" si="13"/>
        <v>#DIV/0!</v>
      </c>
    </row>
    <row r="275" spans="1:8" x14ac:dyDescent="0.2">
      <c r="A275" s="12"/>
      <c r="B275" s="13">
        <v>3639</v>
      </c>
      <c r="C275" s="13">
        <v>2111</v>
      </c>
      <c r="D275" s="13" t="s">
        <v>260</v>
      </c>
      <c r="E275" s="242">
        <v>30</v>
      </c>
      <c r="F275" s="215">
        <v>30</v>
      </c>
      <c r="G275" s="120">
        <v>17.2</v>
      </c>
      <c r="H275" s="119">
        <f t="shared" si="13"/>
        <v>57.333333333333336</v>
      </c>
    </row>
    <row r="276" spans="1:8" x14ac:dyDescent="0.2">
      <c r="A276" s="33"/>
      <c r="B276" s="13">
        <v>3639</v>
      </c>
      <c r="C276" s="13">
        <v>2119</v>
      </c>
      <c r="D276" s="13" t="s">
        <v>262</v>
      </c>
      <c r="E276" s="242">
        <v>300</v>
      </c>
      <c r="F276" s="215">
        <v>300</v>
      </c>
      <c r="G276" s="120">
        <v>612.1</v>
      </c>
      <c r="H276" s="119">
        <f t="shared" si="13"/>
        <v>204.03333333333333</v>
      </c>
    </row>
    <row r="277" spans="1:8" x14ac:dyDescent="0.2">
      <c r="A277" s="13"/>
      <c r="B277" s="13">
        <v>3639</v>
      </c>
      <c r="C277" s="13">
        <v>2131</v>
      </c>
      <c r="D277" s="13" t="s">
        <v>263</v>
      </c>
      <c r="E277" s="242">
        <v>2100</v>
      </c>
      <c r="F277" s="215">
        <v>2100</v>
      </c>
      <c r="G277" s="120">
        <v>1260.9000000000001</v>
      </c>
      <c r="H277" s="119">
        <f t="shared" si="13"/>
        <v>60.042857142857144</v>
      </c>
    </row>
    <row r="278" spans="1:8" x14ac:dyDescent="0.2">
      <c r="A278" s="13"/>
      <c r="B278" s="13">
        <v>3639</v>
      </c>
      <c r="C278" s="13">
        <v>2132</v>
      </c>
      <c r="D278" s="13" t="s">
        <v>264</v>
      </c>
      <c r="E278" s="242">
        <v>30</v>
      </c>
      <c r="F278" s="215">
        <v>30</v>
      </c>
      <c r="G278" s="120">
        <v>29.7</v>
      </c>
      <c r="H278" s="119">
        <f t="shared" si="13"/>
        <v>99</v>
      </c>
    </row>
    <row r="279" spans="1:8" ht="15" hidden="1" customHeight="1" x14ac:dyDescent="0.2">
      <c r="A279" s="13"/>
      <c r="B279" s="13">
        <v>3639</v>
      </c>
      <c r="C279" s="13">
        <v>2212</v>
      </c>
      <c r="D279" s="13" t="s">
        <v>265</v>
      </c>
      <c r="E279" s="242">
        <v>0</v>
      </c>
      <c r="F279" s="215">
        <v>0</v>
      </c>
      <c r="G279" s="120">
        <v>0</v>
      </c>
      <c r="H279" s="119" t="e">
        <f t="shared" si="13"/>
        <v>#DIV/0!</v>
      </c>
    </row>
    <row r="280" spans="1:8" x14ac:dyDescent="0.2">
      <c r="A280" s="13"/>
      <c r="B280" s="13">
        <v>3639</v>
      </c>
      <c r="C280" s="13">
        <v>2324</v>
      </c>
      <c r="D280" s="13" t="s">
        <v>21</v>
      </c>
      <c r="E280" s="242">
        <v>0</v>
      </c>
      <c r="F280" s="215">
        <v>0</v>
      </c>
      <c r="G280" s="120">
        <v>45.6</v>
      </c>
      <c r="H280" s="119" t="e">
        <f t="shared" si="13"/>
        <v>#DIV/0!</v>
      </c>
    </row>
    <row r="281" spans="1:8" hidden="1" x14ac:dyDescent="0.2">
      <c r="A281" s="13"/>
      <c r="B281" s="13">
        <v>3639</v>
      </c>
      <c r="C281" s="13">
        <v>2328</v>
      </c>
      <c r="D281" s="13" t="s">
        <v>20</v>
      </c>
      <c r="E281" s="58"/>
      <c r="F281" s="199"/>
      <c r="G281" s="120">
        <v>0</v>
      </c>
      <c r="H281" s="119" t="e">
        <f t="shared" si="13"/>
        <v>#DIV/0!</v>
      </c>
    </row>
    <row r="282" spans="1:8" ht="15" customHeight="1" x14ac:dyDescent="0.2">
      <c r="A282" s="32"/>
      <c r="B282" s="32">
        <v>3639</v>
      </c>
      <c r="C282" s="32">
        <v>2329</v>
      </c>
      <c r="D282" s="32" t="s">
        <v>19</v>
      </c>
      <c r="E282" s="242">
        <v>0</v>
      </c>
      <c r="F282" s="215">
        <v>0</v>
      </c>
      <c r="G282" s="120">
        <v>6.8</v>
      </c>
      <c r="H282" s="119" t="e">
        <f t="shared" si="13"/>
        <v>#DIV/0!</v>
      </c>
    </row>
    <row r="283" spans="1:8" x14ac:dyDescent="0.2">
      <c r="A283" s="13"/>
      <c r="B283" s="13">
        <v>3639</v>
      </c>
      <c r="C283" s="13">
        <v>3111</v>
      </c>
      <c r="D283" s="13" t="s">
        <v>18</v>
      </c>
      <c r="E283" s="242">
        <v>6219</v>
      </c>
      <c r="F283" s="215">
        <v>6219</v>
      </c>
      <c r="G283" s="120">
        <v>1371.8</v>
      </c>
      <c r="H283" s="119">
        <f t="shared" si="13"/>
        <v>22.058208715227529</v>
      </c>
    </row>
    <row r="284" spans="1:8" hidden="1" x14ac:dyDescent="0.2">
      <c r="A284" s="13"/>
      <c r="B284" s="13">
        <v>3639</v>
      </c>
      <c r="C284" s="13">
        <v>3112</v>
      </c>
      <c r="D284" s="13" t="s">
        <v>266</v>
      </c>
      <c r="E284" s="58"/>
      <c r="F284" s="199"/>
      <c r="G284" s="120">
        <v>0</v>
      </c>
      <c r="H284" s="119" t="e">
        <f t="shared" si="13"/>
        <v>#DIV/0!</v>
      </c>
    </row>
    <row r="285" spans="1:8" ht="15" hidden="1" customHeight="1" x14ac:dyDescent="0.2">
      <c r="A285" s="32"/>
      <c r="B285" s="32">
        <v>6310</v>
      </c>
      <c r="C285" s="32">
        <v>2141</v>
      </c>
      <c r="D285" s="32" t="s">
        <v>17</v>
      </c>
      <c r="E285" s="58"/>
      <c r="F285" s="199"/>
      <c r="G285" s="120">
        <v>0</v>
      </c>
      <c r="H285" s="119" t="e">
        <f t="shared" si="13"/>
        <v>#DIV/0!</v>
      </c>
    </row>
    <row r="286" spans="1:8" ht="15" hidden="1" customHeight="1" x14ac:dyDescent="0.2">
      <c r="A286" s="44"/>
      <c r="B286" s="43">
        <v>4357</v>
      </c>
      <c r="C286" s="13">
        <v>2324</v>
      </c>
      <c r="D286" s="13" t="s">
        <v>349</v>
      </c>
      <c r="E286" s="58">
        <v>0</v>
      </c>
      <c r="F286" s="199">
        <v>0</v>
      </c>
      <c r="G286" s="120">
        <v>0</v>
      </c>
      <c r="H286" s="119" t="e">
        <f t="shared" si="13"/>
        <v>#DIV/0!</v>
      </c>
    </row>
    <row r="287" spans="1:8" ht="15" hidden="1" customHeight="1" x14ac:dyDescent="0.2">
      <c r="A287" s="32"/>
      <c r="B287" s="32">
        <v>4374</v>
      </c>
      <c r="C287" s="32">
        <v>2322</v>
      </c>
      <c r="D287" s="32" t="s">
        <v>332</v>
      </c>
      <c r="E287" s="242">
        <v>0</v>
      </c>
      <c r="F287" s="215">
        <v>0</v>
      </c>
      <c r="G287" s="120">
        <v>0</v>
      </c>
      <c r="H287" s="119" t="e">
        <f t="shared" si="13"/>
        <v>#DIV/0!</v>
      </c>
    </row>
    <row r="288" spans="1:8" ht="15" customHeight="1" x14ac:dyDescent="0.2">
      <c r="A288" s="32"/>
      <c r="B288" s="32">
        <v>5512</v>
      </c>
      <c r="C288" s="32">
        <v>2324</v>
      </c>
      <c r="D288" s="32" t="s">
        <v>92</v>
      </c>
      <c r="E288" s="242">
        <v>0</v>
      </c>
      <c r="F288" s="215">
        <v>0</v>
      </c>
      <c r="G288" s="120">
        <v>2.1</v>
      </c>
      <c r="H288" s="119" t="e">
        <f t="shared" si="13"/>
        <v>#DIV/0!</v>
      </c>
    </row>
    <row r="289" spans="1:8" ht="15" hidden="1" customHeight="1" x14ac:dyDescent="0.2">
      <c r="A289" s="32"/>
      <c r="B289" s="32">
        <v>6171</v>
      </c>
      <c r="C289" s="32">
        <v>2324</v>
      </c>
      <c r="D289" s="32" t="s">
        <v>320</v>
      </c>
      <c r="E289" s="58"/>
      <c r="F289" s="199"/>
      <c r="H289" s="119" t="e">
        <f t="shared" si="13"/>
        <v>#DIV/0!</v>
      </c>
    </row>
    <row r="290" spans="1:8" ht="15" customHeight="1" x14ac:dyDescent="0.2">
      <c r="A290" s="32"/>
      <c r="B290" s="32">
        <v>6409</v>
      </c>
      <c r="C290" s="32">
        <v>2328</v>
      </c>
      <c r="D290" s="32" t="s">
        <v>261</v>
      </c>
      <c r="E290" s="242">
        <v>0</v>
      </c>
      <c r="F290" s="215">
        <v>0</v>
      </c>
      <c r="G290" s="120">
        <v>2.1</v>
      </c>
      <c r="H290" s="119" t="e">
        <f t="shared" si="13"/>
        <v>#DIV/0!</v>
      </c>
    </row>
    <row r="291" spans="1:8" ht="15.75" customHeight="1" thickBot="1" x14ac:dyDescent="0.25">
      <c r="A291" s="31"/>
      <c r="B291" s="31"/>
      <c r="C291" s="31"/>
      <c r="D291" s="15"/>
      <c r="E291" s="245"/>
      <c r="F291" s="218"/>
      <c r="G291" s="230"/>
      <c r="H291" s="138"/>
    </row>
    <row r="292" spans="1:8" s="6" customFormat="1" ht="22.5" customHeight="1" thickTop="1" thickBot="1" x14ac:dyDescent="0.3">
      <c r="A292" s="9"/>
      <c r="B292" s="9"/>
      <c r="C292" s="9"/>
      <c r="D292" s="40" t="s">
        <v>16</v>
      </c>
      <c r="E292" s="232">
        <f t="shared" ref="E292:G292" si="14">SUM(E237:E291)</f>
        <v>81656</v>
      </c>
      <c r="F292" s="211">
        <f t="shared" si="14"/>
        <v>83110.100000000006</v>
      </c>
      <c r="G292" s="231">
        <f t="shared" si="14"/>
        <v>24609.299999999996</v>
      </c>
      <c r="H292" s="129">
        <f>(G292/F292)*100</f>
        <v>29.610480555311565</v>
      </c>
    </row>
    <row r="293" spans="1:8" ht="15" customHeight="1" x14ac:dyDescent="0.2">
      <c r="A293" s="6"/>
      <c r="B293" s="7"/>
      <c r="C293" s="7"/>
      <c r="D293" s="7"/>
      <c r="E293" s="61"/>
      <c r="F293" s="61"/>
    </row>
    <row r="294" spans="1:8" ht="15" customHeight="1" thickBot="1" x14ac:dyDescent="0.25">
      <c r="A294" s="6"/>
      <c r="B294" s="7"/>
      <c r="C294" s="7"/>
      <c r="D294" s="7"/>
      <c r="E294" s="61"/>
      <c r="F294" s="61"/>
    </row>
    <row r="295" spans="1:8" s="67" customFormat="1" ht="15.75" x14ac:dyDescent="0.25">
      <c r="A295" s="24" t="s">
        <v>14</v>
      </c>
      <c r="B295" s="24" t="s">
        <v>449</v>
      </c>
      <c r="C295" s="24" t="s">
        <v>450</v>
      </c>
      <c r="D295" s="23" t="s">
        <v>12</v>
      </c>
      <c r="E295" s="22" t="s">
        <v>11</v>
      </c>
      <c r="F295" s="22" t="s">
        <v>11</v>
      </c>
      <c r="G295" s="22" t="s">
        <v>0</v>
      </c>
      <c r="H295" s="22" t="s">
        <v>415</v>
      </c>
    </row>
    <row r="296" spans="1:8" s="67" customFormat="1" ht="15.75" customHeight="1" thickBot="1" x14ac:dyDescent="0.3">
      <c r="A296" s="21"/>
      <c r="B296" s="21"/>
      <c r="C296" s="21"/>
      <c r="D296" s="20"/>
      <c r="E296" s="207" t="s">
        <v>10</v>
      </c>
      <c r="F296" s="207" t="s">
        <v>9</v>
      </c>
      <c r="G296" s="246" t="s">
        <v>416</v>
      </c>
      <c r="H296" s="207" t="s">
        <v>395</v>
      </c>
    </row>
    <row r="297" spans="1:8" s="67" customFormat="1" ht="16.5" thickTop="1" x14ac:dyDescent="0.25">
      <c r="A297" s="30"/>
      <c r="B297" s="30"/>
      <c r="C297" s="30"/>
      <c r="D297" s="29"/>
      <c r="E297" s="247"/>
      <c r="F297" s="248"/>
      <c r="G297" s="249"/>
      <c r="H297" s="247"/>
    </row>
    <row r="298" spans="1:8" s="67" customFormat="1" ht="15.75" x14ac:dyDescent="0.25">
      <c r="A298" s="250">
        <v>8888</v>
      </c>
      <c r="B298" s="13">
        <v>6171</v>
      </c>
      <c r="C298" s="13">
        <v>2329</v>
      </c>
      <c r="D298" s="13" t="s">
        <v>417</v>
      </c>
      <c r="E298" s="251">
        <v>0</v>
      </c>
      <c r="F298" s="252">
        <v>0</v>
      </c>
      <c r="G298" s="120">
        <v>0</v>
      </c>
      <c r="H298" s="119" t="e">
        <f t="shared" ref="H298" si="15">(G298/F298)*100</f>
        <v>#DIV/0!</v>
      </c>
    </row>
    <row r="299" spans="1:8" s="67" customFormat="1" x14ac:dyDescent="0.2">
      <c r="A299" s="13"/>
      <c r="B299" s="13"/>
      <c r="C299" s="13"/>
      <c r="D299" s="13" t="s">
        <v>418</v>
      </c>
      <c r="E299" s="253"/>
      <c r="F299" s="252"/>
      <c r="G299" s="120"/>
      <c r="H299" s="253"/>
    </row>
    <row r="300" spans="1:8" s="67" customFormat="1" x14ac:dyDescent="0.2">
      <c r="A300" s="33"/>
      <c r="B300" s="33"/>
      <c r="C300" s="33"/>
      <c r="D300" s="33" t="s">
        <v>419</v>
      </c>
      <c r="E300" s="253"/>
      <c r="F300" s="255"/>
      <c r="G300" s="130"/>
      <c r="H300" s="254"/>
    </row>
    <row r="301" spans="1:8" s="67" customFormat="1" ht="16.5" thickBot="1" x14ac:dyDescent="0.3">
      <c r="A301" s="250">
        <v>9999</v>
      </c>
      <c r="B301" s="13">
        <v>6171</v>
      </c>
      <c r="C301" s="13">
        <v>2329</v>
      </c>
      <c r="D301" s="13" t="s">
        <v>420</v>
      </c>
      <c r="E301" s="251">
        <v>0</v>
      </c>
      <c r="F301" s="252">
        <v>0</v>
      </c>
      <c r="G301" s="120">
        <v>0</v>
      </c>
      <c r="H301" s="119" t="e">
        <f t="shared" ref="H301" si="16">(G301/F301)*100</f>
        <v>#DIV/0!</v>
      </c>
    </row>
    <row r="302" spans="1:8" s="6" customFormat="1" ht="22.5" customHeight="1" thickTop="1" thickBot="1" x14ac:dyDescent="0.3">
      <c r="A302" s="9"/>
      <c r="B302" s="9"/>
      <c r="C302" s="9"/>
      <c r="D302" s="28" t="s">
        <v>421</v>
      </c>
      <c r="E302" s="256">
        <f t="shared" ref="E302:G302" si="17">SUM(E298,E301)</f>
        <v>0</v>
      </c>
      <c r="F302" s="258">
        <f t="shared" si="17"/>
        <v>0</v>
      </c>
      <c r="G302" s="257">
        <f t="shared" si="17"/>
        <v>0</v>
      </c>
      <c r="H302" s="129" t="e">
        <f>(G302/F302)*100</f>
        <v>#DIV/0!</v>
      </c>
    </row>
    <row r="303" spans="1:8" ht="15" customHeight="1" x14ac:dyDescent="0.2">
      <c r="A303" s="6"/>
      <c r="B303" s="7"/>
      <c r="C303" s="7"/>
      <c r="D303" s="7"/>
      <c r="E303" s="203"/>
      <c r="F303" s="203"/>
    </row>
    <row r="304" spans="1:8" ht="15" customHeight="1" x14ac:dyDescent="0.2">
      <c r="A304" s="6"/>
      <c r="B304" s="7"/>
      <c r="C304" s="7"/>
      <c r="D304" s="7"/>
      <c r="E304" s="61"/>
      <c r="F304" s="61"/>
    </row>
    <row r="305" spans="1:8" ht="10.5" customHeight="1" thickBot="1" x14ac:dyDescent="0.25">
      <c r="A305" s="6"/>
      <c r="B305" s="6"/>
      <c r="C305" s="6"/>
      <c r="D305" s="6"/>
    </row>
    <row r="306" spans="1:8" ht="15.75" x14ac:dyDescent="0.25">
      <c r="A306" s="24" t="s">
        <v>14</v>
      </c>
      <c r="B306" s="24" t="s">
        <v>449</v>
      </c>
      <c r="C306" s="24" t="s">
        <v>450</v>
      </c>
      <c r="D306" s="23" t="s">
        <v>12</v>
      </c>
      <c r="E306" s="22" t="s">
        <v>11</v>
      </c>
      <c r="F306" s="22" t="s">
        <v>11</v>
      </c>
      <c r="G306" s="22" t="s">
        <v>0</v>
      </c>
      <c r="H306" s="121" t="s">
        <v>383</v>
      </c>
    </row>
    <row r="307" spans="1:8" ht="15.75" customHeight="1" thickBot="1" x14ac:dyDescent="0.3">
      <c r="A307" s="21"/>
      <c r="B307" s="21"/>
      <c r="C307" s="21"/>
      <c r="D307" s="20"/>
      <c r="E307" s="207" t="s">
        <v>10</v>
      </c>
      <c r="F307" s="209" t="s">
        <v>9</v>
      </c>
      <c r="G307" s="207" t="s">
        <v>385</v>
      </c>
      <c r="H307" s="132" t="s">
        <v>384</v>
      </c>
    </row>
    <row r="308" spans="1:8" s="275" customFormat="1" ht="30.75" customHeight="1" thickTop="1" thickBot="1" x14ac:dyDescent="0.3">
      <c r="A308" s="269"/>
      <c r="B308" s="270"/>
      <c r="C308" s="271"/>
      <c r="D308" s="268" t="s">
        <v>15</v>
      </c>
      <c r="E308" s="272">
        <f t="shared" ref="E308:G308" si="18">SUM(E13,E72,E105,E138,E169,E229,E292,E302)</f>
        <v>577732</v>
      </c>
      <c r="F308" s="273">
        <f t="shared" si="18"/>
        <v>630270.79999999993</v>
      </c>
      <c r="G308" s="274">
        <f t="shared" si="18"/>
        <v>340401.5</v>
      </c>
      <c r="H308" s="119">
        <f t="shared" ref="H308" si="19">(G308/F308)*100</f>
        <v>54.008768929165051</v>
      </c>
    </row>
    <row r="309" spans="1:8" ht="12" customHeight="1" x14ac:dyDescent="0.25">
      <c r="A309" s="8"/>
      <c r="B309" s="27"/>
      <c r="C309" s="26"/>
      <c r="D309" s="25"/>
      <c r="E309" s="219"/>
      <c r="F309" s="219"/>
    </row>
    <row r="310" spans="1:8" ht="15" hidden="1" customHeight="1" x14ac:dyDescent="0.25">
      <c r="A310" s="8"/>
      <c r="B310" s="27"/>
      <c r="C310" s="26"/>
      <c r="D310" s="25"/>
      <c r="E310" s="219"/>
      <c r="F310" s="219"/>
    </row>
    <row r="311" spans="1:8" ht="12.75" hidden="1" customHeight="1" x14ac:dyDescent="0.25">
      <c r="A311" s="8"/>
      <c r="B311" s="27"/>
      <c r="C311" s="26"/>
      <c r="D311" s="25"/>
      <c r="E311" s="219"/>
      <c r="F311" s="219"/>
    </row>
    <row r="312" spans="1:8" ht="12.75" hidden="1" customHeight="1" x14ac:dyDescent="0.25">
      <c r="A312" s="8"/>
      <c r="B312" s="27"/>
      <c r="C312" s="26"/>
      <c r="D312" s="25"/>
      <c r="E312" s="219"/>
      <c r="F312" s="219"/>
    </row>
    <row r="313" spans="1:8" ht="12.75" hidden="1" customHeight="1" x14ac:dyDescent="0.25">
      <c r="A313" s="8"/>
      <c r="B313" s="27"/>
      <c r="C313" s="26"/>
      <c r="D313" s="25"/>
      <c r="E313" s="219"/>
      <c r="F313" s="219"/>
    </row>
    <row r="314" spans="1:8" ht="12.75" hidden="1" customHeight="1" x14ac:dyDescent="0.25">
      <c r="A314" s="8"/>
      <c r="B314" s="27"/>
      <c r="C314" s="26"/>
      <c r="D314" s="25"/>
      <c r="E314" s="219"/>
      <c r="F314" s="219"/>
    </row>
    <row r="315" spans="1:8" ht="12.75" hidden="1" customHeight="1" x14ac:dyDescent="0.25">
      <c r="A315" s="8"/>
      <c r="B315" s="27"/>
      <c r="C315" s="26"/>
      <c r="D315" s="25"/>
      <c r="E315" s="219"/>
      <c r="F315" s="219"/>
    </row>
    <row r="316" spans="1:8" ht="12.75" hidden="1" customHeight="1" x14ac:dyDescent="0.25">
      <c r="A316" s="8"/>
      <c r="B316" s="27"/>
      <c r="C316" s="26"/>
      <c r="D316" s="25"/>
      <c r="E316" s="219"/>
      <c r="F316" s="219"/>
    </row>
    <row r="317" spans="1:8" ht="15" hidden="1" customHeight="1" x14ac:dyDescent="0.25">
      <c r="A317" s="8"/>
      <c r="B317" s="27"/>
      <c r="C317" s="26"/>
      <c r="D317" s="25"/>
      <c r="E317" s="219"/>
      <c r="F317" s="219"/>
    </row>
    <row r="318" spans="1:8" ht="11.25" customHeight="1" thickBot="1" x14ac:dyDescent="0.3">
      <c r="A318" s="8"/>
      <c r="B318" s="27"/>
      <c r="C318" s="26"/>
      <c r="D318" s="25"/>
      <c r="E318" s="219"/>
      <c r="F318" s="219"/>
    </row>
    <row r="319" spans="1:8" ht="15.75" x14ac:dyDescent="0.25">
      <c r="A319" s="24" t="s">
        <v>14</v>
      </c>
      <c r="B319" s="24" t="s">
        <v>449</v>
      </c>
      <c r="C319" s="24" t="s">
        <v>450</v>
      </c>
      <c r="D319" s="23" t="s">
        <v>12</v>
      </c>
      <c r="E319" s="22" t="s">
        <v>11</v>
      </c>
      <c r="F319" s="22" t="s">
        <v>11</v>
      </c>
      <c r="G319" s="22" t="s">
        <v>0</v>
      </c>
      <c r="H319" s="121" t="s">
        <v>383</v>
      </c>
    </row>
    <row r="320" spans="1:8" ht="15.75" customHeight="1" thickBot="1" x14ac:dyDescent="0.3">
      <c r="A320" s="21"/>
      <c r="B320" s="21"/>
      <c r="C320" s="21"/>
      <c r="D320" s="20"/>
      <c r="E320" s="207" t="s">
        <v>10</v>
      </c>
      <c r="F320" s="209" t="s">
        <v>9</v>
      </c>
      <c r="G320" s="207" t="s">
        <v>385</v>
      </c>
      <c r="H320" s="132" t="s">
        <v>384</v>
      </c>
    </row>
    <row r="321" spans="1:8" ht="16.5" customHeight="1" thickTop="1" x14ac:dyDescent="0.25">
      <c r="A321" s="19">
        <v>110</v>
      </c>
      <c r="B321" s="19"/>
      <c r="C321" s="19"/>
      <c r="D321" s="18" t="s">
        <v>8</v>
      </c>
      <c r="E321" s="194"/>
      <c r="F321" s="195"/>
      <c r="G321" s="228"/>
      <c r="H321" s="140"/>
    </row>
    <row r="322" spans="1:8" ht="14.25" customHeight="1" x14ac:dyDescent="0.25">
      <c r="A322" s="17"/>
      <c r="B322" s="17"/>
      <c r="C322" s="17"/>
      <c r="D322" s="8"/>
      <c r="E322" s="194"/>
      <c r="F322" s="196"/>
      <c r="G322" s="224"/>
      <c r="H322" s="124"/>
    </row>
    <row r="323" spans="1:8" ht="15" customHeight="1" x14ac:dyDescent="0.2">
      <c r="A323" s="13"/>
      <c r="B323" s="13"/>
      <c r="C323" s="13">
        <v>8115</v>
      </c>
      <c r="D323" s="12" t="s">
        <v>7</v>
      </c>
      <c r="E323" s="197">
        <v>30348.400000000001</v>
      </c>
      <c r="F323" s="198">
        <v>59643.3</v>
      </c>
      <c r="G323" s="120">
        <v>-20515.599999999999</v>
      </c>
      <c r="H323" s="119">
        <f t="shared" ref="H323:H324" si="20">(G323/F323)*100</f>
        <v>-34.397157769606977</v>
      </c>
    </row>
    <row r="324" spans="1:8" ht="15" customHeight="1" x14ac:dyDescent="0.2">
      <c r="A324" s="13"/>
      <c r="B324" s="13"/>
      <c r="C324" s="13">
        <v>8118</v>
      </c>
      <c r="D324" s="16" t="s">
        <v>409</v>
      </c>
      <c r="E324" s="197">
        <v>0</v>
      </c>
      <c r="F324" s="198">
        <v>-20000</v>
      </c>
      <c r="G324" s="120">
        <v>-20000</v>
      </c>
      <c r="H324" s="119">
        <f t="shared" si="20"/>
        <v>100</v>
      </c>
    </row>
    <row r="325" spans="1:8" hidden="1" x14ac:dyDescent="0.2">
      <c r="A325" s="13"/>
      <c r="B325" s="13"/>
      <c r="C325" s="13">
        <v>8123</v>
      </c>
      <c r="D325" s="16" t="s">
        <v>6</v>
      </c>
      <c r="E325" s="197">
        <v>0</v>
      </c>
      <c r="F325" s="198">
        <v>0</v>
      </c>
      <c r="G325" s="120">
        <v>0</v>
      </c>
      <c r="H325" s="119" t="e">
        <f>(#REF!/F325)*100</f>
        <v>#REF!</v>
      </c>
    </row>
    <row r="326" spans="1:8" ht="15" customHeight="1" thickBot="1" x14ac:dyDescent="0.25">
      <c r="A326" s="13"/>
      <c r="B326" s="13"/>
      <c r="C326" s="13">
        <v>8124</v>
      </c>
      <c r="D326" s="12" t="s">
        <v>5</v>
      </c>
      <c r="E326" s="58">
        <v>-12000</v>
      </c>
      <c r="F326" s="199">
        <v>-12000</v>
      </c>
      <c r="G326" s="120">
        <v>-6000</v>
      </c>
      <c r="H326" s="119">
        <f t="shared" ref="H326" si="21">(G326/F326)*100</f>
        <v>50</v>
      </c>
    </row>
    <row r="327" spans="1:8" ht="17.25" hidden="1" customHeight="1" x14ac:dyDescent="0.2">
      <c r="A327" s="15"/>
      <c r="B327" s="15"/>
      <c r="C327" s="15">
        <v>8902</v>
      </c>
      <c r="D327" s="14" t="s">
        <v>4</v>
      </c>
      <c r="E327" s="151"/>
      <c r="F327" s="200"/>
      <c r="G327" s="120">
        <v>0</v>
      </c>
      <c r="H327" s="119" t="e">
        <f>(#REF!/F327)*100</f>
        <v>#REF!</v>
      </c>
    </row>
    <row r="328" spans="1:8" ht="18.600000000000001" hidden="1" customHeight="1" thickBot="1" x14ac:dyDescent="0.25">
      <c r="A328" s="13"/>
      <c r="B328" s="13"/>
      <c r="C328" s="13">
        <v>8905</v>
      </c>
      <c r="D328" s="12" t="s">
        <v>3</v>
      </c>
      <c r="E328" s="58">
        <v>0</v>
      </c>
      <c r="F328" s="199">
        <v>0</v>
      </c>
      <c r="G328" s="120">
        <v>0</v>
      </c>
      <c r="H328" s="119" t="e">
        <f>(#REF!/F328)*100</f>
        <v>#REF!</v>
      </c>
    </row>
    <row r="329" spans="1:8" ht="19.899999999999999" hidden="1" customHeight="1" thickBot="1" x14ac:dyDescent="0.25">
      <c r="A329" s="33"/>
      <c r="B329" s="33"/>
      <c r="C329" s="33">
        <v>8901</v>
      </c>
      <c r="D329" s="16" t="s">
        <v>2</v>
      </c>
      <c r="E329" s="59"/>
      <c r="F329" s="201"/>
      <c r="G329" s="233"/>
    </row>
    <row r="330" spans="1:8" s="6" customFormat="1" ht="22.5" customHeight="1" thickTop="1" thickBot="1" x14ac:dyDescent="0.3">
      <c r="A330" s="41"/>
      <c r="B330" s="41"/>
      <c r="C330" s="41"/>
      <c r="D330" s="141" t="s">
        <v>1</v>
      </c>
      <c r="E330" s="95">
        <f t="shared" ref="E330:G330" si="22">SUM(E323:E329)</f>
        <v>18348.400000000001</v>
      </c>
      <c r="F330" s="202">
        <f t="shared" si="22"/>
        <v>27643.300000000003</v>
      </c>
      <c r="G330" s="226">
        <f t="shared" si="22"/>
        <v>-46515.6</v>
      </c>
      <c r="H330" s="119">
        <f t="shared" ref="H330" si="23">(G330/F330)*100</f>
        <v>-168.27079256094603</v>
      </c>
    </row>
    <row r="331" spans="1:8" s="6" customFormat="1" ht="22.5" customHeight="1" x14ac:dyDescent="0.25">
      <c r="A331" s="7"/>
      <c r="B331" s="7"/>
      <c r="C331" s="7"/>
      <c r="D331" s="8"/>
      <c r="E331" s="103"/>
      <c r="F331" s="103"/>
      <c r="G331" s="234"/>
    </row>
    <row r="332" spans="1:8" ht="15" customHeight="1" x14ac:dyDescent="0.25">
      <c r="A332" s="6"/>
      <c r="B332" s="6"/>
      <c r="C332" s="6"/>
      <c r="D332" s="8"/>
      <c r="E332" s="103"/>
      <c r="F332" s="103"/>
    </row>
    <row r="333" spans="1:8" x14ac:dyDescent="0.2">
      <c r="A333" s="7"/>
      <c r="B333" s="6"/>
      <c r="C333" s="7"/>
      <c r="D333" s="6"/>
    </row>
    <row r="334" spans="1:8" x14ac:dyDescent="0.2">
      <c r="A334" s="7"/>
      <c r="B334" s="7"/>
      <c r="C334" s="7"/>
      <c r="D334" s="6"/>
    </row>
    <row r="335" spans="1:8" hidden="1" x14ac:dyDescent="0.2">
      <c r="A335" s="4"/>
      <c r="B335" s="4"/>
      <c r="C335" s="4"/>
      <c r="D335" s="2"/>
    </row>
    <row r="336" spans="1:8" x14ac:dyDescent="0.2">
      <c r="A336" s="4"/>
      <c r="B336" s="4"/>
      <c r="C336" s="4"/>
      <c r="D336" s="5"/>
      <c r="E336" s="61"/>
      <c r="F336" s="61"/>
    </row>
    <row r="337" spans="1:6" hidden="1" x14ac:dyDescent="0.2">
      <c r="A337" s="4"/>
      <c r="B337" s="4"/>
      <c r="C337" s="4"/>
      <c r="D337" s="5"/>
      <c r="E337" s="61"/>
      <c r="F337" s="61"/>
    </row>
    <row r="338" spans="1:6" hidden="1" x14ac:dyDescent="0.2">
      <c r="A338" s="4"/>
      <c r="B338" s="4"/>
      <c r="C338" s="4"/>
      <c r="D338" s="4"/>
      <c r="E338" s="220"/>
      <c r="F338" s="220"/>
    </row>
    <row r="339" spans="1:6" hidden="1" x14ac:dyDescent="0.2">
      <c r="A339" s="2"/>
      <c r="B339" s="2"/>
      <c r="C339" s="2"/>
      <c r="D339" s="2"/>
    </row>
    <row r="340" spans="1:6" hidden="1" x14ac:dyDescent="0.2">
      <c r="A340" s="2"/>
      <c r="B340" s="2"/>
      <c r="C340" s="2"/>
      <c r="D340" s="2"/>
    </row>
    <row r="341" spans="1:6" hidden="1" x14ac:dyDescent="0.2">
      <c r="A341" s="2"/>
      <c r="B341" s="2"/>
      <c r="C341" s="2"/>
      <c r="D341" s="2"/>
    </row>
    <row r="342" spans="1:6" hidden="1" x14ac:dyDescent="0.2">
      <c r="A342" s="2"/>
      <c r="B342" s="2"/>
      <c r="C342" s="2"/>
      <c r="D342" s="2"/>
    </row>
    <row r="343" spans="1:6" hidden="1" x14ac:dyDescent="0.2">
      <c r="A343" s="2"/>
      <c r="B343" s="2"/>
      <c r="C343" s="2"/>
      <c r="D343" s="2"/>
    </row>
    <row r="344" spans="1:6" hidden="1" x14ac:dyDescent="0.2">
      <c r="A344" s="2"/>
      <c r="B344" s="2"/>
      <c r="C344" s="2"/>
      <c r="D344" s="2"/>
    </row>
    <row r="345" spans="1:6" ht="15.75" hidden="1" x14ac:dyDescent="0.25">
      <c r="A345" s="2"/>
      <c r="B345" s="2"/>
      <c r="C345" s="2"/>
      <c r="D345" s="3"/>
      <c r="E345" s="221"/>
      <c r="F345" s="221"/>
    </row>
    <row r="346" spans="1:6" hidden="1" x14ac:dyDescent="0.2">
      <c r="A346" s="2"/>
      <c r="B346" s="2"/>
      <c r="C346" s="2"/>
      <c r="D346" s="2"/>
    </row>
    <row r="347" spans="1:6" hidden="1" x14ac:dyDescent="0.2">
      <c r="A347" s="2"/>
      <c r="B347" s="2"/>
      <c r="C347" s="2"/>
      <c r="D347" s="2"/>
    </row>
    <row r="348" spans="1:6" x14ac:dyDescent="0.2">
      <c r="A348" s="2"/>
      <c r="B348" s="2"/>
      <c r="C348" s="2"/>
      <c r="D348" s="2"/>
    </row>
    <row r="349" spans="1:6" x14ac:dyDescent="0.2">
      <c r="A349" s="2"/>
      <c r="B349" s="2"/>
      <c r="C349" s="2"/>
      <c r="D349" s="66"/>
    </row>
    <row r="350" spans="1:6" ht="15.75" hidden="1" x14ac:dyDescent="0.25">
      <c r="A350" s="2"/>
      <c r="B350" s="2"/>
      <c r="C350" s="2"/>
      <c r="D350" s="2"/>
      <c r="E350" s="221"/>
      <c r="F350" s="221"/>
    </row>
    <row r="351" spans="1:6" hidden="1" x14ac:dyDescent="0.2">
      <c r="A351" s="2"/>
      <c r="B351" s="2"/>
      <c r="C351" s="2"/>
      <c r="D351" s="2"/>
    </row>
    <row r="352" spans="1:6" hidden="1" x14ac:dyDescent="0.2">
      <c r="A352" s="2"/>
      <c r="B352" s="2"/>
      <c r="C352" s="2"/>
      <c r="D352" s="2"/>
    </row>
    <row r="353" spans="1:6" hidden="1" x14ac:dyDescent="0.2">
      <c r="A353" s="2"/>
      <c r="B353" s="2"/>
      <c r="C353" s="2"/>
      <c r="D353" s="2"/>
    </row>
    <row r="354" spans="1:6" hidden="1" x14ac:dyDescent="0.2">
      <c r="A354" s="2"/>
      <c r="B354" s="2"/>
      <c r="C354" s="2"/>
      <c r="D354" s="2"/>
      <c r="E354" s="222"/>
      <c r="F354" s="222"/>
    </row>
    <row r="355" spans="1:6" hidden="1" x14ac:dyDescent="0.2">
      <c r="A355" s="2"/>
      <c r="B355" s="2"/>
      <c r="C355" s="2"/>
      <c r="D355" s="2"/>
      <c r="E355" s="222"/>
      <c r="F355" s="222"/>
    </row>
    <row r="356" spans="1:6" hidden="1" x14ac:dyDescent="0.2">
      <c r="A356" s="2"/>
      <c r="B356" s="2"/>
      <c r="C356" s="2"/>
      <c r="D356" s="2"/>
      <c r="E356" s="222"/>
      <c r="F356" s="222"/>
    </row>
    <row r="357" spans="1:6" hidden="1" x14ac:dyDescent="0.2">
      <c r="A357" s="2"/>
      <c r="B357" s="2"/>
      <c r="C357" s="2"/>
      <c r="D357" s="2"/>
      <c r="E357" s="222"/>
      <c r="F357" s="222"/>
    </row>
    <row r="358" spans="1:6" hidden="1" x14ac:dyDescent="0.2">
      <c r="A358" s="2"/>
      <c r="B358" s="2"/>
      <c r="C358" s="2"/>
      <c r="D358" s="2"/>
      <c r="E358" s="222"/>
      <c r="F358" s="222"/>
    </row>
    <row r="359" spans="1:6" hidden="1" x14ac:dyDescent="0.2">
      <c r="A359" s="2"/>
      <c r="B359" s="2"/>
      <c r="C359" s="2"/>
      <c r="D359" s="2"/>
      <c r="E359" s="222"/>
      <c r="F359" s="222"/>
    </row>
    <row r="360" spans="1:6" hidden="1" x14ac:dyDescent="0.2">
      <c r="A360" s="2"/>
      <c r="B360" s="2"/>
      <c r="C360" s="2"/>
      <c r="D360" s="2"/>
      <c r="E360" s="222"/>
      <c r="F360" s="222"/>
    </row>
    <row r="361" spans="1:6" hidden="1" x14ac:dyDescent="0.2">
      <c r="A361" s="2"/>
      <c r="B361" s="2"/>
      <c r="C361" s="2"/>
      <c r="D361" s="2"/>
      <c r="E361" s="222"/>
      <c r="F361" s="222"/>
    </row>
    <row r="362" spans="1:6" hidden="1" x14ac:dyDescent="0.2">
      <c r="A362" s="2"/>
      <c r="B362" s="2"/>
      <c r="C362" s="2"/>
      <c r="D362" s="2"/>
      <c r="E362" s="222"/>
      <c r="F362" s="222"/>
    </row>
    <row r="363" spans="1:6" hidden="1" x14ac:dyDescent="0.2">
      <c r="A363" s="2"/>
      <c r="B363" s="2"/>
      <c r="C363" s="2"/>
      <c r="D363" s="2"/>
      <c r="E363" s="222"/>
      <c r="F363" s="222"/>
    </row>
    <row r="364" spans="1:6" hidden="1" x14ac:dyDescent="0.2">
      <c r="A364" s="2"/>
      <c r="B364" s="2"/>
      <c r="C364" s="2"/>
      <c r="D364" s="2"/>
      <c r="E364" s="222"/>
      <c r="F364" s="222"/>
    </row>
    <row r="365" spans="1:6" hidden="1" x14ac:dyDescent="0.2">
      <c r="A365" s="2"/>
      <c r="B365" s="2"/>
      <c r="C365" s="2"/>
      <c r="D365" s="2"/>
      <c r="E365" s="222"/>
      <c r="F365" s="222"/>
    </row>
    <row r="366" spans="1:6" x14ac:dyDescent="0.2">
      <c r="A366" s="2"/>
      <c r="B366" s="2"/>
      <c r="C366" s="2"/>
      <c r="D366" s="2"/>
      <c r="E366" s="222"/>
      <c r="F366" s="222"/>
    </row>
    <row r="367" spans="1:6" x14ac:dyDescent="0.2">
      <c r="A367" s="2"/>
      <c r="B367" s="2"/>
      <c r="C367" s="2"/>
      <c r="D367" s="2"/>
      <c r="E367" s="222"/>
      <c r="F367" s="222"/>
    </row>
    <row r="368" spans="1:6" x14ac:dyDescent="0.2">
      <c r="A368" s="2"/>
      <c r="B368" s="2"/>
      <c r="C368" s="2"/>
      <c r="D368" s="2"/>
      <c r="E368" s="222"/>
      <c r="F368" s="222"/>
    </row>
    <row r="369" spans="1:6" x14ac:dyDescent="0.2">
      <c r="A369" s="2"/>
      <c r="B369" s="2"/>
      <c r="C369" s="2"/>
      <c r="D369" s="2"/>
      <c r="E369" s="222"/>
      <c r="F369" s="222"/>
    </row>
    <row r="370" spans="1:6" x14ac:dyDescent="0.2">
      <c r="A370" s="2"/>
      <c r="B370" s="2"/>
      <c r="C370" s="2"/>
      <c r="D370" s="2"/>
    </row>
    <row r="371" spans="1:6" x14ac:dyDescent="0.2">
      <c r="A371" s="2"/>
      <c r="B371" s="2"/>
      <c r="C371" s="2"/>
      <c r="D371" s="2"/>
    </row>
    <row r="372" spans="1:6" x14ac:dyDescent="0.2">
      <c r="A372" s="2"/>
      <c r="B372" s="2"/>
      <c r="C372" s="2"/>
      <c r="D372" s="2"/>
    </row>
    <row r="373" spans="1:6" x14ac:dyDescent="0.2">
      <c r="A373" s="2"/>
      <c r="B373" s="2"/>
      <c r="C373" s="2"/>
      <c r="D373" s="2"/>
    </row>
    <row r="374" spans="1:6" x14ac:dyDescent="0.2">
      <c r="A374" s="2"/>
      <c r="B374" s="2"/>
      <c r="C374" s="2"/>
      <c r="D374" s="2"/>
    </row>
    <row r="375" spans="1:6" x14ac:dyDescent="0.2">
      <c r="A375" s="2"/>
      <c r="B375" s="2"/>
      <c r="C375" s="2"/>
      <c r="D375" s="2"/>
    </row>
    <row r="376" spans="1:6" ht="15.75" x14ac:dyDescent="0.25">
      <c r="A376" s="2"/>
      <c r="B376" s="2"/>
      <c r="C376" s="2"/>
      <c r="D376" s="2"/>
      <c r="E376" s="221"/>
      <c r="F376" s="221"/>
    </row>
    <row r="377" spans="1:6" x14ac:dyDescent="0.2">
      <c r="A377" s="2"/>
      <c r="B377" s="2"/>
      <c r="C377" s="2"/>
      <c r="D377" s="2"/>
    </row>
    <row r="378" spans="1:6" x14ac:dyDescent="0.2">
      <c r="A378" s="2"/>
      <c r="B378" s="2"/>
      <c r="C378" s="2"/>
      <c r="D378" s="2"/>
    </row>
    <row r="379" spans="1:6" x14ac:dyDescent="0.2">
      <c r="A379" s="2"/>
      <c r="B379" s="2"/>
      <c r="C379" s="2"/>
      <c r="D379" s="2"/>
    </row>
    <row r="380" spans="1:6" x14ac:dyDescent="0.2">
      <c r="A380" s="2"/>
      <c r="B380" s="2"/>
      <c r="C380" s="2"/>
      <c r="D380" s="2"/>
    </row>
    <row r="381" spans="1:6" x14ac:dyDescent="0.2">
      <c r="A381" s="2"/>
      <c r="B381" s="2"/>
      <c r="C381" s="2"/>
      <c r="D381" s="2"/>
    </row>
    <row r="382" spans="1:6" x14ac:dyDescent="0.2">
      <c r="A382" s="2"/>
      <c r="B382" s="2"/>
      <c r="C382" s="2"/>
      <c r="D382" s="2"/>
    </row>
    <row r="383" spans="1:6" x14ac:dyDescent="0.2">
      <c r="A383" s="2"/>
      <c r="B383" s="2"/>
      <c r="C383" s="2"/>
      <c r="D383" s="2"/>
    </row>
    <row r="384" spans="1:6" x14ac:dyDescent="0.2">
      <c r="A384" s="2"/>
      <c r="B384" s="2"/>
      <c r="C384" s="2"/>
      <c r="D384" s="2"/>
    </row>
    <row r="385" spans="1:6" x14ac:dyDescent="0.2">
      <c r="A385" s="2"/>
      <c r="B385" s="2"/>
      <c r="C385" s="2"/>
      <c r="D385" s="2"/>
    </row>
    <row r="386" spans="1:6" x14ac:dyDescent="0.2">
      <c r="A386" s="2"/>
      <c r="B386" s="2"/>
      <c r="C386" s="2"/>
      <c r="D386" s="2"/>
    </row>
    <row r="387" spans="1:6" x14ac:dyDescent="0.2">
      <c r="A387" s="2"/>
      <c r="B387" s="2"/>
      <c r="C387" s="2"/>
      <c r="D387" s="2"/>
    </row>
    <row r="388" spans="1:6" x14ac:dyDescent="0.2">
      <c r="A388" s="2"/>
      <c r="B388" s="2"/>
      <c r="C388" s="2"/>
      <c r="D388" s="2"/>
    </row>
    <row r="389" spans="1:6" ht="15.75" x14ac:dyDescent="0.25">
      <c r="A389" s="2"/>
      <c r="B389" s="2"/>
      <c r="C389" s="2"/>
      <c r="D389" s="2"/>
      <c r="E389" s="221"/>
      <c r="F389" s="221"/>
    </row>
    <row r="390" spans="1:6" x14ac:dyDescent="0.2">
      <c r="A390" s="2"/>
      <c r="B390" s="2"/>
      <c r="C390" s="2"/>
      <c r="D390" s="2"/>
    </row>
    <row r="391" spans="1:6" x14ac:dyDescent="0.2">
      <c r="A391" s="2"/>
      <c r="B391" s="2"/>
      <c r="C391" s="2"/>
      <c r="D391" s="2"/>
    </row>
    <row r="392" spans="1:6" x14ac:dyDescent="0.2">
      <c r="A392" s="2"/>
      <c r="B392" s="2"/>
      <c r="C392" s="2"/>
      <c r="D392" s="2"/>
    </row>
    <row r="393" spans="1:6" x14ac:dyDescent="0.2">
      <c r="A393" s="2"/>
      <c r="B393" s="2"/>
      <c r="C393" s="2"/>
      <c r="D393" s="2"/>
    </row>
    <row r="394" spans="1:6" x14ac:dyDescent="0.2">
      <c r="A394" s="2"/>
      <c r="B394" s="2"/>
      <c r="C394" s="2"/>
      <c r="D394" s="2"/>
    </row>
    <row r="395" spans="1:6" x14ac:dyDescent="0.2">
      <c r="A395" s="2"/>
      <c r="B395" s="2"/>
      <c r="C395" s="2"/>
      <c r="D395" s="2"/>
    </row>
    <row r="396" spans="1:6" x14ac:dyDescent="0.2">
      <c r="A396" s="2"/>
      <c r="B396" s="2"/>
      <c r="C396" s="2"/>
      <c r="D396" s="2"/>
    </row>
    <row r="397" spans="1:6" x14ac:dyDescent="0.2">
      <c r="A397" s="2"/>
      <c r="B397" s="2"/>
      <c r="C397" s="2"/>
      <c r="D397" s="2"/>
    </row>
    <row r="398" spans="1:6" x14ac:dyDescent="0.2">
      <c r="A398" s="2"/>
      <c r="B398" s="2"/>
      <c r="C398" s="2"/>
      <c r="D398" s="2"/>
    </row>
    <row r="399" spans="1:6" x14ac:dyDescent="0.2">
      <c r="A399" s="2"/>
      <c r="B399" s="2"/>
      <c r="C399" s="2"/>
      <c r="D399" s="2"/>
    </row>
    <row r="400" spans="1:6" x14ac:dyDescent="0.2">
      <c r="A400" s="2"/>
      <c r="B400" s="2"/>
      <c r="C400" s="2"/>
      <c r="D400" s="2"/>
    </row>
    <row r="401" spans="1:6" x14ac:dyDescent="0.2">
      <c r="A401" s="2"/>
      <c r="B401" s="2"/>
      <c r="C401" s="2"/>
      <c r="D401" s="2"/>
    </row>
    <row r="402" spans="1:6" x14ac:dyDescent="0.2">
      <c r="A402" s="2"/>
      <c r="B402" s="2"/>
      <c r="C402" s="2"/>
      <c r="D402" s="2"/>
      <c r="E402" s="222"/>
      <c r="F402" s="222"/>
    </row>
  </sheetData>
  <sortState ref="A81:K121">
    <sortCondition ref="A81"/>
  </sortState>
  <dataConsolidate/>
  <mergeCells count="3">
    <mergeCell ref="A1:C1"/>
    <mergeCell ref="B150:D150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4" zoomScaleNormal="100" workbookViewId="0">
      <selection activeCell="A65" sqref="A65"/>
    </sheetView>
  </sheetViews>
  <sheetFormatPr defaultColWidth="8.7109375" defaultRowHeight="12.75" x14ac:dyDescent="0.2"/>
  <cols>
    <col min="1" max="1" width="37.7109375" style="713" customWidth="1"/>
    <col min="2" max="2" width="7.28515625" style="707" customWidth="1"/>
    <col min="3" max="4" width="11.5703125" style="552" customWidth="1"/>
    <col min="5" max="5" width="11.5703125" style="708" customWidth="1"/>
    <col min="6" max="6" width="11.42578125" style="708" customWidth="1"/>
    <col min="7" max="7" width="9.85546875" style="708" customWidth="1"/>
    <col min="8" max="8" width="9.140625" style="708" customWidth="1"/>
    <col min="9" max="9" width="9.28515625" style="708" customWidth="1"/>
    <col min="10" max="10" width="9.140625" style="708" customWidth="1"/>
    <col min="11" max="11" width="12" style="552" customWidth="1"/>
    <col min="12" max="12" width="8.7109375" style="552"/>
    <col min="13" max="13" width="11.85546875" style="552" customWidth="1"/>
    <col min="14" max="14" width="12.5703125" style="552" customWidth="1"/>
    <col min="15" max="15" width="11.85546875" style="552" customWidth="1"/>
    <col min="16" max="16" width="12" style="552" customWidth="1"/>
    <col min="17" max="16384" width="8.7109375" style="552"/>
  </cols>
  <sheetData>
    <row r="1" spans="1:16" ht="24" customHeight="1" x14ac:dyDescent="0.2">
      <c r="A1" s="549"/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1"/>
    </row>
    <row r="2" spans="1:16" x14ac:dyDescent="0.2">
      <c r="A2" s="359"/>
      <c r="B2" s="359"/>
      <c r="C2" s="359"/>
      <c r="D2" s="359"/>
      <c r="E2" s="553"/>
      <c r="F2" s="553"/>
      <c r="G2" s="553"/>
      <c r="H2" s="553"/>
      <c r="I2" s="553"/>
      <c r="J2" s="553"/>
      <c r="K2" s="359"/>
      <c r="L2" s="359"/>
      <c r="M2" s="359"/>
      <c r="N2" s="359"/>
      <c r="O2" s="554"/>
    </row>
    <row r="3" spans="1:16" ht="18.75" x14ac:dyDescent="0.2">
      <c r="A3" s="544" t="s">
        <v>576</v>
      </c>
      <c r="B3" s="359"/>
      <c r="C3" s="359"/>
      <c r="D3" s="359"/>
      <c r="E3" s="553"/>
      <c r="F3" s="555"/>
      <c r="G3" s="555"/>
      <c r="H3" s="553"/>
      <c r="I3" s="553"/>
      <c r="J3" s="553"/>
      <c r="K3" s="359"/>
      <c r="L3" s="359"/>
      <c r="M3" s="359"/>
      <c r="N3" s="359"/>
      <c r="O3" s="359"/>
    </row>
    <row r="4" spans="1:16" ht="21.75" customHeight="1" x14ac:dyDescent="0.2">
      <c r="A4" s="543"/>
      <c r="B4" s="359"/>
      <c r="C4" s="359"/>
      <c r="D4" s="359"/>
      <c r="E4" s="553"/>
      <c r="F4" s="555"/>
      <c r="G4" s="555"/>
      <c r="H4" s="553"/>
      <c r="I4" s="553"/>
      <c r="J4" s="553"/>
      <c r="K4" s="359"/>
      <c r="L4" s="359"/>
      <c r="M4" s="359"/>
      <c r="N4" s="359"/>
      <c r="O4" s="359"/>
    </row>
    <row r="5" spans="1:16" x14ac:dyDescent="0.2">
      <c r="A5" s="536"/>
      <c r="B5" s="359"/>
      <c r="C5" s="359"/>
      <c r="D5" s="359"/>
      <c r="E5" s="553"/>
      <c r="F5" s="555"/>
      <c r="G5" s="555"/>
      <c r="H5" s="553"/>
      <c r="I5" s="553"/>
      <c r="J5" s="553"/>
      <c r="K5" s="359"/>
      <c r="L5" s="359"/>
      <c r="M5" s="359"/>
      <c r="N5" s="359"/>
      <c r="O5" s="359"/>
    </row>
    <row r="6" spans="1:16" ht="6" customHeight="1" x14ac:dyDescent="0.2">
      <c r="A6" s="359"/>
      <c r="B6" s="556"/>
      <c r="C6" s="556"/>
      <c r="D6" s="359"/>
      <c r="E6" s="553"/>
      <c r="F6" s="555"/>
      <c r="G6" s="555"/>
      <c r="H6" s="553"/>
      <c r="I6" s="553"/>
      <c r="J6" s="553"/>
      <c r="K6" s="359"/>
      <c r="L6" s="359"/>
      <c r="M6" s="359"/>
      <c r="N6" s="359"/>
      <c r="O6" s="359"/>
    </row>
    <row r="7" spans="1:16" ht="24.75" customHeight="1" x14ac:dyDescent="0.2">
      <c r="A7" s="540" t="s">
        <v>575</v>
      </c>
      <c r="B7" s="557"/>
      <c r="C7" s="714" t="s">
        <v>650</v>
      </c>
      <c r="D7" s="714"/>
      <c r="E7" s="714"/>
      <c r="F7" s="714"/>
      <c r="G7" s="1744"/>
      <c r="H7" s="1744"/>
      <c r="I7" s="1744"/>
      <c r="J7" s="1744"/>
      <c r="K7" s="1744"/>
      <c r="L7" s="1744"/>
      <c r="M7" s="1744"/>
      <c r="N7" s="1744"/>
      <c r="O7" s="1744"/>
    </row>
    <row r="8" spans="1:16" ht="23.25" customHeight="1" thickBot="1" x14ac:dyDescent="0.25">
      <c r="A8" s="536" t="s">
        <v>573</v>
      </c>
      <c r="B8" s="359"/>
      <c r="C8" s="359"/>
      <c r="D8" s="359"/>
      <c r="E8" s="553"/>
      <c r="F8" s="555"/>
      <c r="G8" s="555"/>
      <c r="H8" s="553"/>
      <c r="I8" s="553"/>
      <c r="J8" s="553"/>
      <c r="K8" s="359"/>
      <c r="L8" s="359"/>
      <c r="M8" s="359"/>
      <c r="N8" s="359"/>
      <c r="O8" s="359"/>
    </row>
    <row r="9" spans="1:16" ht="13.5" thickBot="1" x14ac:dyDescent="0.25">
      <c r="A9" s="535" t="s">
        <v>572</v>
      </c>
      <c r="B9" s="534" t="s">
        <v>571</v>
      </c>
      <c r="C9" s="1157" t="s">
        <v>0</v>
      </c>
      <c r="D9" s="1158" t="s">
        <v>570</v>
      </c>
      <c r="E9" s="563" t="s">
        <v>569</v>
      </c>
      <c r="F9" s="1159" t="s">
        <v>568</v>
      </c>
      <c r="G9" s="1160"/>
      <c r="H9" s="1160"/>
      <c r="I9" s="1161"/>
      <c r="J9" s="1158" t="s">
        <v>578</v>
      </c>
      <c r="K9" s="1162" t="s">
        <v>566</v>
      </c>
      <c r="L9" s="568"/>
      <c r="M9" s="569" t="s">
        <v>564</v>
      </c>
      <c r="N9" s="1158" t="s">
        <v>565</v>
      </c>
      <c r="O9" s="1158" t="s">
        <v>564</v>
      </c>
    </row>
    <row r="10" spans="1:16" ht="13.5" thickBot="1" x14ac:dyDescent="0.25">
      <c r="A10" s="1163"/>
      <c r="B10" s="1164"/>
      <c r="C10" s="1165" t="s">
        <v>579</v>
      </c>
      <c r="D10" s="1166">
        <v>2019</v>
      </c>
      <c r="E10" s="574">
        <v>2019</v>
      </c>
      <c r="F10" s="1167" t="s">
        <v>562</v>
      </c>
      <c r="G10" s="1168" t="s">
        <v>561</v>
      </c>
      <c r="H10" s="1168" t="s">
        <v>560</v>
      </c>
      <c r="I10" s="1167" t="s">
        <v>559</v>
      </c>
      <c r="J10" s="1166" t="s">
        <v>558</v>
      </c>
      <c r="K10" s="1165" t="s">
        <v>557</v>
      </c>
      <c r="L10" s="568"/>
      <c r="M10" s="577" t="s">
        <v>580</v>
      </c>
      <c r="N10" s="1166" t="s">
        <v>581</v>
      </c>
      <c r="O10" s="1166" t="s">
        <v>582</v>
      </c>
    </row>
    <row r="11" spans="1:16" x14ac:dyDescent="0.2">
      <c r="A11" s="1169" t="s">
        <v>583</v>
      </c>
      <c r="B11" s="1170"/>
      <c r="C11" s="1745">
        <v>79</v>
      </c>
      <c r="D11" s="582">
        <v>77</v>
      </c>
      <c r="E11" s="582">
        <v>77</v>
      </c>
      <c r="F11" s="1173">
        <v>81</v>
      </c>
      <c r="G11" s="1174">
        <f>M11</f>
        <v>81</v>
      </c>
      <c r="H11" s="1175"/>
      <c r="I11" s="1176"/>
      <c r="J11" s="1177" t="s">
        <v>508</v>
      </c>
      <c r="K11" s="1178" t="s">
        <v>508</v>
      </c>
      <c r="L11" s="589"/>
      <c r="M11" s="1179">
        <v>81</v>
      </c>
      <c r="N11" s="1180"/>
      <c r="O11" s="1180"/>
    </row>
    <row r="12" spans="1:16" ht="13.5" thickBot="1" x14ac:dyDescent="0.25">
      <c r="A12" s="1181" t="s">
        <v>584</v>
      </c>
      <c r="B12" s="1182"/>
      <c r="C12" s="1184">
        <v>75</v>
      </c>
      <c r="D12" s="1184">
        <v>69</v>
      </c>
      <c r="E12" s="596">
        <v>74</v>
      </c>
      <c r="F12" s="1185">
        <v>78</v>
      </c>
      <c r="G12" s="1186">
        <f>M12</f>
        <v>78</v>
      </c>
      <c r="H12" s="1187"/>
      <c r="I12" s="1186"/>
      <c r="J12" s="1188" t="s">
        <v>508</v>
      </c>
      <c r="K12" s="1189" t="s">
        <v>508</v>
      </c>
      <c r="L12" s="589"/>
      <c r="M12" s="1190">
        <v>78</v>
      </c>
      <c r="N12" s="1191"/>
      <c r="O12" s="1191"/>
    </row>
    <row r="13" spans="1:16" x14ac:dyDescent="0.2">
      <c r="A13" s="1192" t="s">
        <v>585</v>
      </c>
      <c r="B13" s="1193" t="s">
        <v>586</v>
      </c>
      <c r="C13" s="1194">
        <v>27558</v>
      </c>
      <c r="D13" s="1195" t="s">
        <v>508</v>
      </c>
      <c r="E13" s="1195" t="s">
        <v>508</v>
      </c>
      <c r="F13" s="1254">
        <v>27839</v>
      </c>
      <c r="G13" s="1197">
        <f>M13</f>
        <v>27864</v>
      </c>
      <c r="H13" s="1198"/>
      <c r="I13" s="1197"/>
      <c r="J13" s="1199" t="s">
        <v>508</v>
      </c>
      <c r="K13" s="1200" t="s">
        <v>508</v>
      </c>
      <c r="L13" s="589"/>
      <c r="M13" s="613">
        <v>27864</v>
      </c>
      <c r="N13" s="1200"/>
      <c r="O13" s="1200"/>
    </row>
    <row r="14" spans="1:16" x14ac:dyDescent="0.2">
      <c r="A14" s="1202" t="s">
        <v>587</v>
      </c>
      <c r="B14" s="1193" t="s">
        <v>588</v>
      </c>
      <c r="C14" s="1194">
        <v>24317</v>
      </c>
      <c r="D14" s="1203" t="s">
        <v>508</v>
      </c>
      <c r="E14" s="1203" t="s">
        <v>508</v>
      </c>
      <c r="F14" s="1239">
        <v>24659</v>
      </c>
      <c r="G14" s="1197">
        <f t="shared" ref="G14:G23" si="0">M14</f>
        <v>24655</v>
      </c>
      <c r="H14" s="1198"/>
      <c r="I14" s="1197"/>
      <c r="J14" s="1199" t="s">
        <v>508</v>
      </c>
      <c r="K14" s="1200" t="s">
        <v>508</v>
      </c>
      <c r="L14" s="589"/>
      <c r="M14" s="617">
        <v>24655</v>
      </c>
      <c r="N14" s="1200"/>
      <c r="O14" s="1200"/>
    </row>
    <row r="15" spans="1:16" x14ac:dyDescent="0.2">
      <c r="A15" s="1202" t="s">
        <v>547</v>
      </c>
      <c r="B15" s="1193" t="s">
        <v>546</v>
      </c>
      <c r="C15" s="1194">
        <v>142</v>
      </c>
      <c r="D15" s="1203" t="s">
        <v>508</v>
      </c>
      <c r="E15" s="1203" t="s">
        <v>508</v>
      </c>
      <c r="F15" s="1239">
        <v>257</v>
      </c>
      <c r="G15" s="1197">
        <f t="shared" si="0"/>
        <v>161</v>
      </c>
      <c r="H15" s="1198"/>
      <c r="I15" s="1197"/>
      <c r="J15" s="1199" t="s">
        <v>508</v>
      </c>
      <c r="K15" s="1200" t="s">
        <v>508</v>
      </c>
      <c r="L15" s="589"/>
      <c r="M15" s="617">
        <v>161</v>
      </c>
      <c r="N15" s="1200"/>
      <c r="O15" s="1200"/>
    </row>
    <row r="16" spans="1:16" x14ac:dyDescent="0.2">
      <c r="A16" s="1202" t="s">
        <v>545</v>
      </c>
      <c r="B16" s="1193" t="s">
        <v>508</v>
      </c>
      <c r="C16" s="1194">
        <v>5383</v>
      </c>
      <c r="D16" s="1203" t="s">
        <v>508</v>
      </c>
      <c r="E16" s="1203" t="s">
        <v>508</v>
      </c>
      <c r="F16" s="1239">
        <v>20780</v>
      </c>
      <c r="G16" s="1197">
        <f t="shared" si="0"/>
        <v>26197</v>
      </c>
      <c r="H16" s="1198"/>
      <c r="I16" s="1197"/>
      <c r="J16" s="1199" t="s">
        <v>508</v>
      </c>
      <c r="K16" s="1200" t="s">
        <v>508</v>
      </c>
      <c r="L16" s="589"/>
      <c r="M16" s="617">
        <v>26197</v>
      </c>
      <c r="N16" s="1200"/>
      <c r="O16" s="1200"/>
    </row>
    <row r="17" spans="1:15" ht="13.5" thickBot="1" x14ac:dyDescent="0.25">
      <c r="A17" s="1169" t="s">
        <v>544</v>
      </c>
      <c r="B17" s="1204" t="s">
        <v>543</v>
      </c>
      <c r="C17" s="1205">
        <v>5595</v>
      </c>
      <c r="D17" s="1206" t="s">
        <v>508</v>
      </c>
      <c r="E17" s="1206" t="s">
        <v>508</v>
      </c>
      <c r="F17" s="1273">
        <v>8811</v>
      </c>
      <c r="G17" s="1197">
        <f t="shared" si="0"/>
        <v>16500</v>
      </c>
      <c r="H17" s="1208"/>
      <c r="I17" s="1209"/>
      <c r="J17" s="1207" t="s">
        <v>508</v>
      </c>
      <c r="K17" s="1178" t="s">
        <v>508</v>
      </c>
      <c r="L17" s="589"/>
      <c r="M17" s="625">
        <v>16500</v>
      </c>
      <c r="N17" s="1178"/>
      <c r="O17" s="1178"/>
    </row>
    <row r="18" spans="1:15" ht="13.5" thickBot="1" x14ac:dyDescent="0.25">
      <c r="A18" s="1211" t="s">
        <v>542</v>
      </c>
      <c r="B18" s="1168"/>
      <c r="C18" s="1213">
        <v>12189</v>
      </c>
      <c r="D18" s="1213" t="s">
        <v>508</v>
      </c>
      <c r="E18" s="1213" t="s">
        <v>508</v>
      </c>
      <c r="F18" s="1214">
        <v>30856</v>
      </c>
      <c r="G18" s="1214">
        <v>30856</v>
      </c>
      <c r="H18" s="1215"/>
      <c r="I18" s="1216"/>
      <c r="J18" s="1214" t="s">
        <v>508</v>
      </c>
      <c r="K18" s="1217" t="s">
        <v>508</v>
      </c>
      <c r="L18" s="589"/>
      <c r="M18" s="1214">
        <f>M13-M14+M15+M16+M17</f>
        <v>46067</v>
      </c>
      <c r="N18" s="1214">
        <f t="shared" ref="N18:O18" si="1">N13-N14+N15+N16+N17</f>
        <v>0</v>
      </c>
      <c r="O18" s="1214">
        <f t="shared" si="1"/>
        <v>0</v>
      </c>
    </row>
    <row r="19" spans="1:15" x14ac:dyDescent="0.2">
      <c r="A19" s="1169" t="s">
        <v>541</v>
      </c>
      <c r="B19" s="1204">
        <v>401</v>
      </c>
      <c r="C19" s="1205">
        <v>3241</v>
      </c>
      <c r="D19" s="1195" t="s">
        <v>508</v>
      </c>
      <c r="E19" s="1195" t="s">
        <v>508</v>
      </c>
      <c r="F19" s="1273">
        <v>3180</v>
      </c>
      <c r="G19" s="1197">
        <f t="shared" si="0"/>
        <v>3209</v>
      </c>
      <c r="H19" s="1218"/>
      <c r="I19" s="1219"/>
      <c r="J19" s="1207" t="s">
        <v>508</v>
      </c>
      <c r="K19" s="1178" t="s">
        <v>508</v>
      </c>
      <c r="L19" s="589"/>
      <c r="M19" s="635">
        <v>3209</v>
      </c>
      <c r="N19" s="1178"/>
      <c r="O19" s="1178"/>
    </row>
    <row r="20" spans="1:15" x14ac:dyDescent="0.2">
      <c r="A20" s="1202" t="s">
        <v>540</v>
      </c>
      <c r="B20" s="1193" t="s">
        <v>539</v>
      </c>
      <c r="C20" s="1194">
        <v>1188</v>
      </c>
      <c r="D20" s="1203" t="s">
        <v>508</v>
      </c>
      <c r="E20" s="1203" t="s">
        <v>508</v>
      </c>
      <c r="F20" s="1239">
        <v>1103</v>
      </c>
      <c r="G20" s="1197">
        <f t="shared" si="0"/>
        <v>1265</v>
      </c>
      <c r="H20" s="1198"/>
      <c r="I20" s="1197"/>
      <c r="J20" s="1199" t="s">
        <v>508</v>
      </c>
      <c r="K20" s="1200" t="s">
        <v>508</v>
      </c>
      <c r="L20" s="589"/>
      <c r="M20" s="617">
        <v>1265</v>
      </c>
      <c r="N20" s="1200"/>
      <c r="O20" s="1200"/>
    </row>
    <row r="21" spans="1:15" x14ac:dyDescent="0.2">
      <c r="A21" s="1202" t="s">
        <v>538</v>
      </c>
      <c r="B21" s="1193" t="s">
        <v>508</v>
      </c>
      <c r="C21" s="1194">
        <v>2606</v>
      </c>
      <c r="D21" s="1203" t="s">
        <v>508</v>
      </c>
      <c r="E21" s="1203" t="s">
        <v>508</v>
      </c>
      <c r="F21" s="1239">
        <v>3057</v>
      </c>
      <c r="G21" s="1197">
        <f t="shared" si="0"/>
        <v>6058</v>
      </c>
      <c r="H21" s="1198"/>
      <c r="I21" s="1197"/>
      <c r="J21" s="1199" t="s">
        <v>508</v>
      </c>
      <c r="K21" s="1200" t="s">
        <v>508</v>
      </c>
      <c r="L21" s="589"/>
      <c r="M21" s="617">
        <v>6058</v>
      </c>
      <c r="N21" s="1200"/>
      <c r="O21" s="1200"/>
    </row>
    <row r="22" spans="1:15" x14ac:dyDescent="0.2">
      <c r="A22" s="1202" t="s">
        <v>537</v>
      </c>
      <c r="B22" s="1193" t="s">
        <v>508</v>
      </c>
      <c r="C22" s="1194">
        <v>5153</v>
      </c>
      <c r="D22" s="1203" t="s">
        <v>508</v>
      </c>
      <c r="E22" s="1203" t="s">
        <v>508</v>
      </c>
      <c r="F22" s="1239">
        <v>23515</v>
      </c>
      <c r="G22" s="1197">
        <f t="shared" si="0"/>
        <v>35535</v>
      </c>
      <c r="H22" s="1198"/>
      <c r="I22" s="1197"/>
      <c r="J22" s="1199" t="s">
        <v>508</v>
      </c>
      <c r="K22" s="1200" t="s">
        <v>508</v>
      </c>
      <c r="L22" s="589"/>
      <c r="M22" s="617">
        <v>35535</v>
      </c>
      <c r="N22" s="1200"/>
      <c r="O22" s="1200"/>
    </row>
    <row r="23" spans="1:15" ht="13.5" thickBot="1" x14ac:dyDescent="0.25">
      <c r="A23" s="1181" t="s">
        <v>536</v>
      </c>
      <c r="B23" s="1220" t="s">
        <v>508</v>
      </c>
      <c r="C23" s="1194">
        <v>0</v>
      </c>
      <c r="D23" s="1206" t="s">
        <v>508</v>
      </c>
      <c r="E23" s="1206" t="s">
        <v>508</v>
      </c>
      <c r="F23" s="1261">
        <v>0</v>
      </c>
      <c r="G23" s="1209">
        <f t="shared" si="0"/>
        <v>0</v>
      </c>
      <c r="H23" s="1208"/>
      <c r="I23" s="1209"/>
      <c r="J23" s="1221" t="s">
        <v>508</v>
      </c>
      <c r="K23" s="1222" t="s">
        <v>508</v>
      </c>
      <c r="L23" s="589"/>
      <c r="M23" s="640">
        <v>0</v>
      </c>
      <c r="N23" s="1222"/>
      <c r="O23" s="1222"/>
    </row>
    <row r="24" spans="1:15" x14ac:dyDescent="0.2">
      <c r="A24" s="1192" t="s">
        <v>535</v>
      </c>
      <c r="B24" s="1224" t="s">
        <v>508</v>
      </c>
      <c r="C24" s="1230">
        <v>42895</v>
      </c>
      <c r="D24" s="1226">
        <v>44130</v>
      </c>
      <c r="E24" s="645">
        <v>48354</v>
      </c>
      <c r="F24" s="1226">
        <v>15695</v>
      </c>
      <c r="G24" s="1227">
        <f>M24-F24</f>
        <v>9456</v>
      </c>
      <c r="H24" s="1746"/>
      <c r="I24" s="1747"/>
      <c r="J24" s="1748">
        <f t="shared" ref="J24:J47" si="2">SUM(F24:I24)</f>
        <v>25151</v>
      </c>
      <c r="K24" s="1231">
        <f t="shared" ref="K24:K47" si="3">(J24/E24)*100</f>
        <v>52.014311122140874</v>
      </c>
      <c r="L24" s="589"/>
      <c r="M24" s="651">
        <v>25151</v>
      </c>
      <c r="N24" s="1749"/>
      <c r="O24" s="1748"/>
    </row>
    <row r="25" spans="1:15" x14ac:dyDescent="0.2">
      <c r="A25" s="1202" t="s">
        <v>534</v>
      </c>
      <c r="B25" s="1193" t="s">
        <v>508</v>
      </c>
      <c r="C25" s="1203">
        <v>0</v>
      </c>
      <c r="D25" s="1234">
        <v>0</v>
      </c>
      <c r="E25" s="654">
        <v>0</v>
      </c>
      <c r="F25" s="1234">
        <v>0</v>
      </c>
      <c r="G25" s="1235">
        <f t="shared" ref="G25:G42" si="4">M25-F25</f>
        <v>0</v>
      </c>
      <c r="H25" s="1255"/>
      <c r="I25" s="1197"/>
      <c r="J25" s="1199">
        <f t="shared" si="2"/>
        <v>0</v>
      </c>
      <c r="K25" s="1238" t="e">
        <f t="shared" si="3"/>
        <v>#DIV/0!</v>
      </c>
      <c r="L25" s="589"/>
      <c r="M25" s="659"/>
      <c r="N25" s="1200"/>
      <c r="O25" s="1199"/>
    </row>
    <row r="26" spans="1:15" ht="13.5" thickBot="1" x14ac:dyDescent="0.25">
      <c r="A26" s="1181" t="s">
        <v>533</v>
      </c>
      <c r="B26" s="1220">
        <v>672</v>
      </c>
      <c r="C26" s="1750">
        <v>7700</v>
      </c>
      <c r="D26" s="1241">
        <v>7750</v>
      </c>
      <c r="E26" s="663">
        <v>7750</v>
      </c>
      <c r="F26" s="1242">
        <v>1900</v>
      </c>
      <c r="G26" s="1705">
        <f t="shared" si="4"/>
        <v>1975</v>
      </c>
      <c r="H26" s="1751"/>
      <c r="I26" s="1752"/>
      <c r="J26" s="1753">
        <f t="shared" si="2"/>
        <v>3875</v>
      </c>
      <c r="K26" s="1247">
        <f t="shared" si="3"/>
        <v>50</v>
      </c>
      <c r="L26" s="589"/>
      <c r="M26" s="669">
        <v>3875</v>
      </c>
      <c r="N26" s="1189"/>
      <c r="O26" s="1753"/>
    </row>
    <row r="27" spans="1:15" x14ac:dyDescent="0.2">
      <c r="A27" s="1192" t="s">
        <v>532</v>
      </c>
      <c r="B27" s="1224">
        <v>501</v>
      </c>
      <c r="C27" s="1194">
        <v>4468</v>
      </c>
      <c r="D27" s="1754">
        <v>4660</v>
      </c>
      <c r="E27" s="1668">
        <v>4660</v>
      </c>
      <c r="F27" s="1754">
        <v>1216</v>
      </c>
      <c r="G27" s="1251">
        <f t="shared" si="4"/>
        <v>1319</v>
      </c>
      <c r="H27" s="1252"/>
      <c r="I27" s="1219"/>
      <c r="J27" s="1748">
        <f t="shared" si="2"/>
        <v>2535</v>
      </c>
      <c r="K27" s="1231">
        <f t="shared" si="3"/>
        <v>54.399141630901283</v>
      </c>
      <c r="L27" s="589"/>
      <c r="M27" s="635">
        <v>2535</v>
      </c>
      <c r="N27" s="1755"/>
      <c r="O27" s="1196"/>
    </row>
    <row r="28" spans="1:15" x14ac:dyDescent="0.2">
      <c r="A28" s="1202" t="s">
        <v>531</v>
      </c>
      <c r="B28" s="1193">
        <v>502</v>
      </c>
      <c r="C28" s="1194">
        <v>1685</v>
      </c>
      <c r="D28" s="1756">
        <v>1745</v>
      </c>
      <c r="E28" s="1670">
        <v>1850</v>
      </c>
      <c r="F28" s="1756">
        <v>1018</v>
      </c>
      <c r="G28" s="1198">
        <f t="shared" si="4"/>
        <v>347</v>
      </c>
      <c r="H28" s="1255"/>
      <c r="I28" s="1197"/>
      <c r="J28" s="1199">
        <f t="shared" si="2"/>
        <v>1365</v>
      </c>
      <c r="K28" s="1238">
        <f t="shared" si="3"/>
        <v>73.78378378378379</v>
      </c>
      <c r="L28" s="589"/>
      <c r="M28" s="617">
        <v>1365</v>
      </c>
      <c r="N28" s="1200"/>
      <c r="O28" s="1199"/>
    </row>
    <row r="29" spans="1:15" x14ac:dyDescent="0.2">
      <c r="A29" s="1202" t="s">
        <v>530</v>
      </c>
      <c r="B29" s="1193">
        <v>504</v>
      </c>
      <c r="C29" s="1194">
        <v>0</v>
      </c>
      <c r="D29" s="1756">
        <v>0</v>
      </c>
      <c r="E29" s="1670">
        <v>0</v>
      </c>
      <c r="F29" s="1756">
        <v>0</v>
      </c>
      <c r="G29" s="1198">
        <f t="shared" si="4"/>
        <v>0</v>
      </c>
      <c r="H29" s="1255"/>
      <c r="I29" s="1197"/>
      <c r="J29" s="1199">
        <f t="shared" si="2"/>
        <v>0</v>
      </c>
      <c r="K29" s="1238" t="e">
        <f t="shared" si="3"/>
        <v>#DIV/0!</v>
      </c>
      <c r="L29" s="589"/>
      <c r="M29" s="617">
        <v>0</v>
      </c>
      <c r="N29" s="1200"/>
      <c r="O29" s="1199"/>
    </row>
    <row r="30" spans="1:15" x14ac:dyDescent="0.2">
      <c r="A30" s="1202" t="s">
        <v>529</v>
      </c>
      <c r="B30" s="1193">
        <v>511</v>
      </c>
      <c r="C30" s="1194">
        <v>1408</v>
      </c>
      <c r="D30" s="1756">
        <v>1250</v>
      </c>
      <c r="E30" s="1670">
        <v>1205</v>
      </c>
      <c r="F30" s="1756">
        <v>381</v>
      </c>
      <c r="G30" s="1198">
        <f t="shared" si="4"/>
        <v>68</v>
      </c>
      <c r="H30" s="1255"/>
      <c r="I30" s="1197"/>
      <c r="J30" s="1199">
        <f t="shared" si="2"/>
        <v>449</v>
      </c>
      <c r="K30" s="1238">
        <f t="shared" si="3"/>
        <v>37.261410788381745</v>
      </c>
      <c r="L30" s="589"/>
      <c r="M30" s="617">
        <v>449</v>
      </c>
      <c r="N30" s="1200"/>
      <c r="O30" s="1199"/>
    </row>
    <row r="31" spans="1:15" x14ac:dyDescent="0.2">
      <c r="A31" s="1202" t="s">
        <v>528</v>
      </c>
      <c r="B31" s="1193">
        <v>518</v>
      </c>
      <c r="C31" s="1194">
        <v>2450</v>
      </c>
      <c r="D31" s="1756">
        <v>1660</v>
      </c>
      <c r="E31" s="1670">
        <v>2160</v>
      </c>
      <c r="F31" s="1756">
        <v>1176</v>
      </c>
      <c r="G31" s="1198">
        <f t="shared" si="4"/>
        <v>544</v>
      </c>
      <c r="H31" s="1255"/>
      <c r="I31" s="1197"/>
      <c r="J31" s="1199">
        <f t="shared" si="2"/>
        <v>1720</v>
      </c>
      <c r="K31" s="1238">
        <f t="shared" si="3"/>
        <v>79.629629629629633</v>
      </c>
      <c r="L31" s="589"/>
      <c r="M31" s="617">
        <v>1720</v>
      </c>
      <c r="N31" s="1200"/>
      <c r="O31" s="1199"/>
    </row>
    <row r="32" spans="1:15" x14ac:dyDescent="0.2">
      <c r="A32" s="1202" t="s">
        <v>527</v>
      </c>
      <c r="B32" s="1193">
        <v>521</v>
      </c>
      <c r="C32" s="1194">
        <v>27323</v>
      </c>
      <c r="D32" s="1756">
        <v>27143</v>
      </c>
      <c r="E32" s="1670">
        <v>30534</v>
      </c>
      <c r="F32" s="1756">
        <v>7327</v>
      </c>
      <c r="G32" s="1198">
        <f t="shared" si="4"/>
        <v>7890</v>
      </c>
      <c r="H32" s="1255"/>
      <c r="I32" s="1197"/>
      <c r="J32" s="1199">
        <f t="shared" si="2"/>
        <v>15217</v>
      </c>
      <c r="K32" s="1238">
        <f t="shared" si="3"/>
        <v>49.836248116853341</v>
      </c>
      <c r="L32" s="589"/>
      <c r="M32" s="617">
        <v>15217</v>
      </c>
      <c r="N32" s="1200"/>
      <c r="O32" s="1199"/>
    </row>
    <row r="33" spans="1:15" x14ac:dyDescent="0.2">
      <c r="A33" s="1202" t="s">
        <v>526</v>
      </c>
      <c r="B33" s="1193" t="s">
        <v>525</v>
      </c>
      <c r="C33" s="1194">
        <v>10097</v>
      </c>
      <c r="D33" s="1756">
        <v>9850</v>
      </c>
      <c r="E33" s="1670">
        <v>10925</v>
      </c>
      <c r="F33" s="1756">
        <v>2636</v>
      </c>
      <c r="G33" s="1198">
        <f t="shared" si="4"/>
        <v>2902</v>
      </c>
      <c r="H33" s="1255"/>
      <c r="I33" s="1197"/>
      <c r="J33" s="1199">
        <f t="shared" si="2"/>
        <v>5538</v>
      </c>
      <c r="K33" s="1238">
        <f t="shared" si="3"/>
        <v>50.691075514874143</v>
      </c>
      <c r="L33" s="589"/>
      <c r="M33" s="617">
        <v>5538</v>
      </c>
      <c r="N33" s="1200"/>
      <c r="O33" s="1199"/>
    </row>
    <row r="34" spans="1:15" x14ac:dyDescent="0.2">
      <c r="A34" s="1202" t="s">
        <v>524</v>
      </c>
      <c r="B34" s="1193">
        <v>557</v>
      </c>
      <c r="C34" s="1194">
        <v>0</v>
      </c>
      <c r="D34" s="1756">
        <v>0</v>
      </c>
      <c r="E34" s="1670">
        <v>0</v>
      </c>
      <c r="F34" s="1756">
        <v>0</v>
      </c>
      <c r="G34" s="1198">
        <f t="shared" si="4"/>
        <v>0</v>
      </c>
      <c r="H34" s="1255"/>
      <c r="I34" s="1197"/>
      <c r="J34" s="1199">
        <f t="shared" si="2"/>
        <v>0</v>
      </c>
      <c r="K34" s="1238" t="e">
        <f t="shared" si="3"/>
        <v>#DIV/0!</v>
      </c>
      <c r="L34" s="589"/>
      <c r="M34" s="617">
        <v>0</v>
      </c>
      <c r="N34" s="1200"/>
      <c r="O34" s="1199"/>
    </row>
    <row r="35" spans="1:15" x14ac:dyDescent="0.2">
      <c r="A35" s="1202" t="s">
        <v>523</v>
      </c>
      <c r="B35" s="1193">
        <v>551</v>
      </c>
      <c r="C35" s="1194">
        <v>239</v>
      </c>
      <c r="D35" s="1756">
        <v>228</v>
      </c>
      <c r="E35" s="1670">
        <v>233</v>
      </c>
      <c r="F35" s="1756">
        <v>61</v>
      </c>
      <c r="G35" s="1198">
        <f t="shared" si="4"/>
        <v>56</v>
      </c>
      <c r="H35" s="1255"/>
      <c r="I35" s="1197"/>
      <c r="J35" s="1199">
        <f t="shared" si="2"/>
        <v>117</v>
      </c>
      <c r="K35" s="1238">
        <f t="shared" si="3"/>
        <v>50.214592274678118</v>
      </c>
      <c r="L35" s="589"/>
      <c r="M35" s="617">
        <v>117</v>
      </c>
      <c r="N35" s="1200"/>
      <c r="O35" s="1199"/>
    </row>
    <row r="36" spans="1:15" ht="13.5" thickBot="1" x14ac:dyDescent="0.25">
      <c r="A36" s="1169" t="s">
        <v>522</v>
      </c>
      <c r="B36" s="1256" t="s">
        <v>521</v>
      </c>
      <c r="C36" s="1205">
        <v>1921</v>
      </c>
      <c r="D36" s="1757">
        <v>1730</v>
      </c>
      <c r="E36" s="1672">
        <v>1425</v>
      </c>
      <c r="F36" s="1758">
        <v>502</v>
      </c>
      <c r="G36" s="1198">
        <f t="shared" si="4"/>
        <v>210</v>
      </c>
      <c r="H36" s="1260"/>
      <c r="I36" s="1197"/>
      <c r="J36" s="1753">
        <f t="shared" si="2"/>
        <v>712</v>
      </c>
      <c r="K36" s="1247">
        <f t="shared" si="3"/>
        <v>49.964912280701753</v>
      </c>
      <c r="L36" s="589"/>
      <c r="M36" s="640">
        <v>712</v>
      </c>
      <c r="N36" s="1222"/>
      <c r="O36" s="1221"/>
    </row>
    <row r="37" spans="1:15" ht="13.5" thickBot="1" x14ac:dyDescent="0.25">
      <c r="A37" s="1211" t="s">
        <v>520</v>
      </c>
      <c r="B37" s="1168"/>
      <c r="C37" s="1213">
        <f t="shared" ref="C37:I37" si="5">SUM(C27:C36)</f>
        <v>49591</v>
      </c>
      <c r="D37" s="1262">
        <f t="shared" si="5"/>
        <v>48266</v>
      </c>
      <c r="E37" s="1262">
        <f t="shared" si="5"/>
        <v>52992</v>
      </c>
      <c r="F37" s="1213">
        <f t="shared" si="5"/>
        <v>14317</v>
      </c>
      <c r="G37" s="1213">
        <f t="shared" si="5"/>
        <v>13336</v>
      </c>
      <c r="H37" s="1213">
        <f t="shared" si="5"/>
        <v>0</v>
      </c>
      <c r="I37" s="1213">
        <f t="shared" si="5"/>
        <v>0</v>
      </c>
      <c r="J37" s="1214">
        <f t="shared" si="2"/>
        <v>27653</v>
      </c>
      <c r="K37" s="1264">
        <f t="shared" si="3"/>
        <v>52.183348429951693</v>
      </c>
      <c r="L37" s="589"/>
      <c r="M37" s="1265">
        <f>SUM(M27:M36)</f>
        <v>27653</v>
      </c>
      <c r="N37" s="1217">
        <f>SUM(N27:N36)</f>
        <v>0</v>
      </c>
      <c r="O37" s="1214">
        <f>SUM(O27:O36)</f>
        <v>0</v>
      </c>
    </row>
    <row r="38" spans="1:15" x14ac:dyDescent="0.2">
      <c r="A38" s="1192" t="s">
        <v>519</v>
      </c>
      <c r="B38" s="1224">
        <v>601</v>
      </c>
      <c r="C38" s="1266">
        <v>0</v>
      </c>
      <c r="D38" s="1754">
        <v>0</v>
      </c>
      <c r="E38" s="1668">
        <v>0</v>
      </c>
      <c r="F38" s="1759">
        <v>0</v>
      </c>
      <c r="G38" s="1198">
        <f t="shared" si="4"/>
        <v>0</v>
      </c>
      <c r="H38" s="1252"/>
      <c r="I38" s="1197"/>
      <c r="J38" s="1748">
        <f t="shared" si="2"/>
        <v>0</v>
      </c>
      <c r="K38" s="1231" t="e">
        <f t="shared" si="3"/>
        <v>#DIV/0!</v>
      </c>
      <c r="L38" s="589"/>
      <c r="M38" s="635">
        <v>0</v>
      </c>
      <c r="N38" s="1755"/>
      <c r="O38" s="1196"/>
    </row>
    <row r="39" spans="1:15" x14ac:dyDescent="0.2">
      <c r="A39" s="1202" t="s">
        <v>518</v>
      </c>
      <c r="B39" s="1193">
        <v>602</v>
      </c>
      <c r="C39" s="1194">
        <v>4261</v>
      </c>
      <c r="D39" s="1756">
        <v>3755</v>
      </c>
      <c r="E39" s="1670">
        <v>4160</v>
      </c>
      <c r="F39" s="1756">
        <v>1108</v>
      </c>
      <c r="G39" s="1198">
        <f t="shared" si="4"/>
        <v>1041</v>
      </c>
      <c r="H39" s="1255"/>
      <c r="I39" s="1197"/>
      <c r="J39" s="1199">
        <f t="shared" si="2"/>
        <v>2149</v>
      </c>
      <c r="K39" s="1238">
        <f t="shared" si="3"/>
        <v>51.658653846153847</v>
      </c>
      <c r="L39" s="589"/>
      <c r="M39" s="617">
        <v>2149</v>
      </c>
      <c r="N39" s="1200"/>
      <c r="O39" s="1199"/>
    </row>
    <row r="40" spans="1:15" x14ac:dyDescent="0.2">
      <c r="A40" s="1202" t="s">
        <v>517</v>
      </c>
      <c r="B40" s="1193">
        <v>604</v>
      </c>
      <c r="C40" s="1194">
        <v>0</v>
      </c>
      <c r="D40" s="1756">
        <v>0</v>
      </c>
      <c r="E40" s="1670">
        <v>0</v>
      </c>
      <c r="F40" s="1756">
        <v>0</v>
      </c>
      <c r="G40" s="1198">
        <f t="shared" si="4"/>
        <v>0</v>
      </c>
      <c r="H40" s="1255"/>
      <c r="I40" s="1197"/>
      <c r="J40" s="1199">
        <f t="shared" si="2"/>
        <v>0</v>
      </c>
      <c r="K40" s="1238" t="e">
        <f t="shared" si="3"/>
        <v>#DIV/0!</v>
      </c>
      <c r="L40" s="589"/>
      <c r="M40" s="617">
        <v>0</v>
      </c>
      <c r="N40" s="1200"/>
      <c r="O40" s="1199"/>
    </row>
    <row r="41" spans="1:15" x14ac:dyDescent="0.2">
      <c r="A41" s="1202" t="s">
        <v>516</v>
      </c>
      <c r="B41" s="1193" t="s">
        <v>515</v>
      </c>
      <c r="C41" s="1194">
        <v>44464</v>
      </c>
      <c r="D41" s="1756">
        <v>44130</v>
      </c>
      <c r="E41" s="1670">
        <v>48334</v>
      </c>
      <c r="F41" s="1756">
        <v>13063</v>
      </c>
      <c r="G41" s="1198">
        <f t="shared" si="4"/>
        <v>12088</v>
      </c>
      <c r="H41" s="1255"/>
      <c r="I41" s="1197"/>
      <c r="J41" s="1199">
        <f t="shared" si="2"/>
        <v>25151</v>
      </c>
      <c r="K41" s="1238">
        <f t="shared" si="3"/>
        <v>52.035833988496719</v>
      </c>
      <c r="L41" s="589"/>
      <c r="M41" s="617">
        <v>25151</v>
      </c>
      <c r="N41" s="1200"/>
      <c r="O41" s="1199"/>
    </row>
    <row r="42" spans="1:15" ht="13.5" thickBot="1" x14ac:dyDescent="0.25">
      <c r="A42" s="1169" t="s">
        <v>514</v>
      </c>
      <c r="B42" s="1256" t="s">
        <v>513</v>
      </c>
      <c r="C42" s="1205">
        <v>866</v>
      </c>
      <c r="D42" s="1757">
        <v>498</v>
      </c>
      <c r="E42" s="1672">
        <v>498</v>
      </c>
      <c r="F42" s="1758">
        <v>146</v>
      </c>
      <c r="G42" s="1259">
        <f t="shared" si="4"/>
        <v>207</v>
      </c>
      <c r="H42" s="1260"/>
      <c r="I42" s="1197"/>
      <c r="J42" s="1753">
        <f t="shared" si="2"/>
        <v>353</v>
      </c>
      <c r="K42" s="1247">
        <f t="shared" si="3"/>
        <v>70.883534136546189</v>
      </c>
      <c r="L42" s="589"/>
      <c r="M42" s="640">
        <v>353</v>
      </c>
      <c r="N42" s="1222"/>
      <c r="O42" s="1221"/>
    </row>
    <row r="43" spans="1:15" ht="13.5" thickBot="1" x14ac:dyDescent="0.25">
      <c r="A43" s="1211" t="s">
        <v>512</v>
      </c>
      <c r="B43" s="1168" t="s">
        <v>508</v>
      </c>
      <c r="C43" s="1213">
        <f t="shared" ref="C43:I43" si="6">SUM(C38:C42)</f>
        <v>49591</v>
      </c>
      <c r="D43" s="1262">
        <f t="shared" si="6"/>
        <v>48383</v>
      </c>
      <c r="E43" s="1262">
        <f t="shared" si="6"/>
        <v>52992</v>
      </c>
      <c r="F43" s="1214">
        <f t="shared" si="6"/>
        <v>14317</v>
      </c>
      <c r="G43" s="1269">
        <f t="shared" si="6"/>
        <v>13336</v>
      </c>
      <c r="H43" s="1214">
        <f t="shared" si="6"/>
        <v>0</v>
      </c>
      <c r="I43" s="1270">
        <f t="shared" si="6"/>
        <v>0</v>
      </c>
      <c r="J43" s="1214">
        <f t="shared" si="2"/>
        <v>27653</v>
      </c>
      <c r="K43" s="1264">
        <f t="shared" si="3"/>
        <v>52.183348429951693</v>
      </c>
      <c r="L43" s="589"/>
      <c r="M43" s="1214">
        <f>SUM(M38:M42)</f>
        <v>27653</v>
      </c>
      <c r="N43" s="1217">
        <f>SUM(N38:N42)</f>
        <v>0</v>
      </c>
      <c r="O43" s="1214">
        <f>SUM(O38:O42)</f>
        <v>0</v>
      </c>
    </row>
    <row r="44" spans="1:15" ht="5.25" customHeight="1" thickBot="1" x14ac:dyDescent="0.25">
      <c r="A44" s="1169"/>
      <c r="B44" s="1272"/>
      <c r="C44" s="1205"/>
      <c r="D44" s="1242"/>
      <c r="E44" s="1242"/>
      <c r="F44" s="1273"/>
      <c r="G44" s="1274"/>
      <c r="H44" s="1275">
        <f>N44-G44</f>
        <v>0</v>
      </c>
      <c r="I44" s="1274"/>
      <c r="J44" s="1230">
        <f t="shared" si="2"/>
        <v>0</v>
      </c>
      <c r="K44" s="1231" t="e">
        <f t="shared" si="3"/>
        <v>#DIV/0!</v>
      </c>
      <c r="L44" s="589"/>
      <c r="M44" s="1273"/>
      <c r="N44" s="1217"/>
      <c r="O44" s="1217"/>
    </row>
    <row r="45" spans="1:15" ht="13.5" thickBot="1" x14ac:dyDescent="0.25">
      <c r="A45" s="1276" t="s">
        <v>511</v>
      </c>
      <c r="B45" s="1168" t="s">
        <v>508</v>
      </c>
      <c r="C45" s="1214">
        <f t="shared" ref="C45:I45" si="7">C43-C41</f>
        <v>5127</v>
      </c>
      <c r="D45" s="1213">
        <f t="shared" si="7"/>
        <v>4253</v>
      </c>
      <c r="E45" s="1213">
        <f t="shared" si="7"/>
        <v>4658</v>
      </c>
      <c r="F45" s="1214">
        <f t="shared" si="7"/>
        <v>1254</v>
      </c>
      <c r="G45" s="1263">
        <f t="shared" si="7"/>
        <v>1248</v>
      </c>
      <c r="H45" s="1214">
        <f t="shared" si="7"/>
        <v>0</v>
      </c>
      <c r="I45" s="1217">
        <f t="shared" si="7"/>
        <v>0</v>
      </c>
      <c r="J45" s="1230">
        <f t="shared" si="2"/>
        <v>2502</v>
      </c>
      <c r="K45" s="1231">
        <f t="shared" si="3"/>
        <v>53.714040360669813</v>
      </c>
      <c r="L45" s="589"/>
      <c r="M45" s="1214">
        <f>M43-M41</f>
        <v>2502</v>
      </c>
      <c r="N45" s="1217">
        <f>N43-N41</f>
        <v>0</v>
      </c>
      <c r="O45" s="1214">
        <f>O43-O41</f>
        <v>0</v>
      </c>
    </row>
    <row r="46" spans="1:15" ht="13.5" thickBot="1" x14ac:dyDescent="0.25">
      <c r="A46" s="1211" t="s">
        <v>510</v>
      </c>
      <c r="B46" s="1168" t="s">
        <v>508</v>
      </c>
      <c r="C46" s="1214">
        <f t="shared" ref="C46:I46" si="8">C43-C37</f>
        <v>0</v>
      </c>
      <c r="D46" s="1213">
        <f t="shared" si="8"/>
        <v>117</v>
      </c>
      <c r="E46" s="1213">
        <f t="shared" si="8"/>
        <v>0</v>
      </c>
      <c r="F46" s="1214">
        <f t="shared" si="8"/>
        <v>0</v>
      </c>
      <c r="G46" s="1263">
        <f t="shared" si="8"/>
        <v>0</v>
      </c>
      <c r="H46" s="1214">
        <f t="shared" si="8"/>
        <v>0</v>
      </c>
      <c r="I46" s="1217">
        <f t="shared" si="8"/>
        <v>0</v>
      </c>
      <c r="J46" s="1230">
        <f t="shared" si="2"/>
        <v>0</v>
      </c>
      <c r="K46" s="1231" t="e">
        <f t="shared" si="3"/>
        <v>#DIV/0!</v>
      </c>
      <c r="L46" s="589"/>
      <c r="M46" s="1214">
        <f>M43-M37</f>
        <v>0</v>
      </c>
      <c r="N46" s="1217">
        <f>N43-N37</f>
        <v>0</v>
      </c>
      <c r="O46" s="1214">
        <f>O43-O37</f>
        <v>0</v>
      </c>
    </row>
    <row r="47" spans="1:15" ht="13.5" thickBot="1" x14ac:dyDescent="0.25">
      <c r="A47" s="1277" t="s">
        <v>509</v>
      </c>
      <c r="B47" s="1278" t="s">
        <v>508</v>
      </c>
      <c r="C47" s="1214">
        <f t="shared" ref="C47:I47" si="9">C46-C41</f>
        <v>-44464</v>
      </c>
      <c r="D47" s="1213">
        <f t="shared" si="9"/>
        <v>-44013</v>
      </c>
      <c r="E47" s="1213">
        <f t="shared" si="9"/>
        <v>-48334</v>
      </c>
      <c r="F47" s="1214">
        <f t="shared" si="9"/>
        <v>-13063</v>
      </c>
      <c r="G47" s="1263">
        <f t="shared" si="9"/>
        <v>-12088</v>
      </c>
      <c r="H47" s="1214">
        <f t="shared" si="9"/>
        <v>0</v>
      </c>
      <c r="I47" s="1217">
        <f t="shared" si="9"/>
        <v>0</v>
      </c>
      <c r="J47" s="1230">
        <f t="shared" si="2"/>
        <v>-25151</v>
      </c>
      <c r="K47" s="1264">
        <f t="shared" si="3"/>
        <v>52.035833988496719</v>
      </c>
      <c r="L47" s="589"/>
      <c r="M47" s="1265">
        <f>M46-M41</f>
        <v>-25151</v>
      </c>
      <c r="N47" s="1217">
        <f>N46-N41</f>
        <v>0</v>
      </c>
      <c r="O47" s="1214">
        <f>O46-O41</f>
        <v>0</v>
      </c>
    </row>
    <row r="50" spans="1:10" ht="14.25" x14ac:dyDescent="0.2">
      <c r="A50" s="706" t="s">
        <v>507</v>
      </c>
    </row>
    <row r="51" spans="1:10" ht="14.25" x14ac:dyDescent="0.2">
      <c r="A51" s="709" t="s">
        <v>506</v>
      </c>
    </row>
    <row r="52" spans="1:10" ht="14.25" x14ac:dyDescent="0.2">
      <c r="A52" s="710" t="s">
        <v>505</v>
      </c>
    </row>
    <row r="53" spans="1:10" s="568" customFormat="1" ht="14.25" x14ac:dyDescent="0.2">
      <c r="A53" s="710" t="s">
        <v>504</v>
      </c>
      <c r="B53" s="711"/>
      <c r="E53" s="712"/>
      <c r="F53" s="712"/>
      <c r="G53" s="712"/>
      <c r="H53" s="712"/>
      <c r="I53" s="712"/>
      <c r="J53" s="712"/>
    </row>
    <row r="54" spans="1:10" x14ac:dyDescent="0.2">
      <c r="A54" s="713" t="s">
        <v>651</v>
      </c>
    </row>
    <row r="56" spans="1:10" x14ac:dyDescent="0.2">
      <c r="A56" s="713" t="s">
        <v>652</v>
      </c>
    </row>
    <row r="57" spans="1:10" x14ac:dyDescent="0.2">
      <c r="A57" s="1684">
        <v>43661</v>
      </c>
    </row>
    <row r="58" spans="1:10" x14ac:dyDescent="0.2">
      <c r="A58" s="713" t="s">
        <v>653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zoomScaleNormal="100" workbookViewId="0">
      <selection activeCell="C44" sqref="C44"/>
    </sheetView>
  </sheetViews>
  <sheetFormatPr defaultColWidth="8.7109375" defaultRowHeight="12.75" x14ac:dyDescent="0.2"/>
  <cols>
    <col min="1" max="1" width="37.7109375" style="1760" customWidth="1"/>
    <col min="2" max="2" width="7.28515625" style="1841" customWidth="1"/>
    <col min="3" max="4" width="11.5703125" style="1763" customWidth="1"/>
    <col min="5" max="5" width="11.5703125" style="1842" customWidth="1"/>
    <col min="6" max="6" width="11.42578125" style="1842" customWidth="1"/>
    <col min="7" max="7" width="9.85546875" style="1842" customWidth="1"/>
    <col min="8" max="8" width="9.140625" style="1842" customWidth="1"/>
    <col min="9" max="9" width="9.28515625" style="1842" customWidth="1"/>
    <col min="10" max="10" width="9.140625" style="1842" customWidth="1"/>
    <col min="11" max="11" width="12" style="1763" customWidth="1"/>
    <col min="12" max="12" width="8.7109375" style="1763"/>
    <col min="13" max="13" width="11.85546875" style="1763" customWidth="1"/>
    <col min="14" max="14" width="12.5703125" style="1763" customWidth="1"/>
    <col min="15" max="15" width="11.85546875" style="1763" customWidth="1"/>
    <col min="16" max="16" width="12" style="1763" customWidth="1"/>
    <col min="17" max="16384" width="8.7109375" style="1763"/>
  </cols>
  <sheetData>
    <row r="1" spans="1:15" x14ac:dyDescent="0.2">
      <c r="B1" s="1760"/>
      <c r="C1" s="1760"/>
      <c r="D1" s="1760"/>
      <c r="E1" s="1761"/>
      <c r="F1" s="1761"/>
      <c r="G1" s="1761"/>
      <c r="H1" s="1761"/>
      <c r="I1" s="1761"/>
      <c r="J1" s="1761"/>
      <c r="K1" s="1760"/>
      <c r="L1" s="1760"/>
      <c r="M1" s="1760"/>
      <c r="N1" s="1760"/>
      <c r="O1" s="1762"/>
    </row>
    <row r="2" spans="1:15" x14ac:dyDescent="0.2">
      <c r="A2" s="1764" t="s">
        <v>576</v>
      </c>
      <c r="B2" s="1760"/>
      <c r="C2" s="1760"/>
      <c r="D2" s="1760"/>
      <c r="E2" s="1761"/>
      <c r="F2" s="555"/>
      <c r="G2" s="555"/>
      <c r="H2" s="1761"/>
      <c r="I2" s="1761"/>
      <c r="J2" s="1761"/>
      <c r="K2" s="1760"/>
      <c r="L2" s="1760"/>
      <c r="M2" s="1760"/>
      <c r="N2" s="1760"/>
      <c r="O2" s="1760"/>
    </row>
    <row r="3" spans="1:15" ht="21.75" customHeight="1" x14ac:dyDescent="0.2">
      <c r="A3" s="1765"/>
      <c r="B3" s="1760"/>
      <c r="C3" s="1760"/>
      <c r="D3" s="1760"/>
      <c r="E3" s="1761"/>
      <c r="F3" s="555"/>
      <c r="G3" s="555"/>
      <c r="H3" s="1761"/>
      <c r="I3" s="1761"/>
      <c r="J3" s="1761"/>
      <c r="K3" s="1760"/>
      <c r="L3" s="1760"/>
      <c r="M3" s="1760"/>
      <c r="N3" s="1760"/>
      <c r="O3" s="1760"/>
    </row>
    <row r="4" spans="1:15" ht="6" customHeight="1" x14ac:dyDescent="0.2">
      <c r="B4" s="1766"/>
      <c r="C4" s="1766"/>
      <c r="D4" s="1760"/>
      <c r="E4" s="1761"/>
      <c r="F4" s="555"/>
      <c r="G4" s="555"/>
      <c r="H4" s="1761"/>
      <c r="I4" s="1761"/>
      <c r="J4" s="1761"/>
      <c r="K4" s="1760"/>
      <c r="L4" s="1760"/>
      <c r="M4" s="1760"/>
      <c r="N4" s="1760"/>
      <c r="O4" s="1760"/>
    </row>
    <row r="5" spans="1:15" ht="24.75" customHeight="1" x14ac:dyDescent="0.2">
      <c r="A5" s="536" t="s">
        <v>575</v>
      </c>
      <c r="B5" s="1767"/>
      <c r="C5" s="1768" t="s">
        <v>654</v>
      </c>
      <c r="D5" s="1768"/>
      <c r="E5" s="1768"/>
      <c r="F5" s="1768"/>
      <c r="G5" s="1769"/>
      <c r="H5" s="1769"/>
      <c r="I5" s="1769"/>
      <c r="J5" s="1769"/>
      <c r="K5" s="1769"/>
      <c r="L5" s="1770"/>
      <c r="M5" s="1770"/>
      <c r="N5" s="1770"/>
      <c r="O5" s="1770"/>
    </row>
    <row r="6" spans="1:15" ht="23.25" customHeight="1" thickBot="1" x14ac:dyDescent="0.25">
      <c r="A6" s="536" t="s">
        <v>573</v>
      </c>
      <c r="B6" s="1760"/>
      <c r="C6" s="1760"/>
      <c r="D6" s="1760"/>
      <c r="E6" s="1761"/>
      <c r="F6" s="555"/>
      <c r="G6" s="555"/>
      <c r="H6" s="1761"/>
      <c r="I6" s="1761"/>
      <c r="J6" s="1761"/>
      <c r="K6" s="1760"/>
      <c r="L6" s="1760"/>
      <c r="M6" s="1760"/>
      <c r="N6" s="1760"/>
      <c r="O6" s="1760"/>
    </row>
    <row r="7" spans="1:15" ht="13.5" thickBot="1" x14ac:dyDescent="0.25">
      <c r="A7" s="716" t="s">
        <v>572</v>
      </c>
      <c r="B7" s="1771" t="s">
        <v>571</v>
      </c>
      <c r="C7" s="1772" t="s">
        <v>0</v>
      </c>
      <c r="D7" s="858" t="s">
        <v>570</v>
      </c>
      <c r="E7" s="532" t="s">
        <v>569</v>
      </c>
      <c r="F7" s="1446" t="s">
        <v>568</v>
      </c>
      <c r="G7" s="1773"/>
      <c r="H7" s="1773"/>
      <c r="I7" s="1774"/>
      <c r="J7" s="858" t="s">
        <v>567</v>
      </c>
      <c r="K7" s="862" t="s">
        <v>566</v>
      </c>
      <c r="L7" s="1775"/>
      <c r="M7" s="1776" t="s">
        <v>564</v>
      </c>
      <c r="N7" s="1777" t="s">
        <v>565</v>
      </c>
      <c r="O7" s="1777" t="s">
        <v>564</v>
      </c>
    </row>
    <row r="8" spans="1:15" ht="13.5" thickBot="1" x14ac:dyDescent="0.25">
      <c r="A8" s="1644"/>
      <c r="B8" s="1645"/>
      <c r="C8" s="1778" t="s">
        <v>563</v>
      </c>
      <c r="D8" s="866">
        <v>2019</v>
      </c>
      <c r="E8" s="521">
        <v>2019</v>
      </c>
      <c r="F8" s="868" t="s">
        <v>562</v>
      </c>
      <c r="G8" s="1779" t="s">
        <v>561</v>
      </c>
      <c r="H8" s="1779" t="s">
        <v>560</v>
      </c>
      <c r="I8" s="1780" t="s">
        <v>559</v>
      </c>
      <c r="J8" s="866" t="s">
        <v>558</v>
      </c>
      <c r="K8" s="871" t="s">
        <v>557</v>
      </c>
      <c r="L8" s="1775"/>
      <c r="M8" s="1781" t="s">
        <v>556</v>
      </c>
      <c r="N8" s="1782" t="s">
        <v>555</v>
      </c>
      <c r="O8" s="1782" t="s">
        <v>554</v>
      </c>
    </row>
    <row r="9" spans="1:15" x14ac:dyDescent="0.2">
      <c r="A9" s="1450" t="s">
        <v>553</v>
      </c>
      <c r="B9" s="1783"/>
      <c r="C9" s="1452">
        <v>18</v>
      </c>
      <c r="D9" s="1564">
        <v>19</v>
      </c>
      <c r="E9" s="510">
        <v>19</v>
      </c>
      <c r="F9" s="1784">
        <v>18</v>
      </c>
      <c r="G9" s="1785">
        <f>M9</f>
        <v>18</v>
      </c>
      <c r="H9" s="1785"/>
      <c r="I9" s="1786"/>
      <c r="J9" s="1457" t="s">
        <v>508</v>
      </c>
      <c r="K9" s="1458" t="s">
        <v>508</v>
      </c>
      <c r="L9" s="1787"/>
      <c r="M9" s="1788">
        <v>18</v>
      </c>
      <c r="N9" s="1452"/>
      <c r="O9" s="1452"/>
    </row>
    <row r="10" spans="1:15" ht="13.5" thickBot="1" x14ac:dyDescent="0.25">
      <c r="A10" s="1459" t="s">
        <v>552</v>
      </c>
      <c r="B10" s="1789"/>
      <c r="C10" s="1461">
        <v>15.266</v>
      </c>
      <c r="D10" s="1565">
        <v>15</v>
      </c>
      <c r="E10" s="501">
        <v>15</v>
      </c>
      <c r="F10" s="1463">
        <v>15.257999999999999</v>
      </c>
      <c r="G10" s="1790">
        <f t="shared" ref="G10:G21" si="0">M10</f>
        <v>15.12</v>
      </c>
      <c r="H10" s="1791"/>
      <c r="I10" s="1792"/>
      <c r="J10" s="1467" t="s">
        <v>508</v>
      </c>
      <c r="K10" s="1468" t="s">
        <v>508</v>
      </c>
      <c r="L10" s="1787"/>
      <c r="M10" s="1793">
        <v>15.12</v>
      </c>
      <c r="N10" s="1461"/>
      <c r="O10" s="1461"/>
    </row>
    <row r="11" spans="1:15" x14ac:dyDescent="0.2">
      <c r="A11" s="1469" t="s">
        <v>585</v>
      </c>
      <c r="B11" s="1794" t="s">
        <v>586</v>
      </c>
      <c r="C11" s="1471">
        <v>5687</v>
      </c>
      <c r="D11" s="1472" t="s">
        <v>508</v>
      </c>
      <c r="E11" s="1472" t="s">
        <v>508</v>
      </c>
      <c r="F11" s="1472">
        <v>5748</v>
      </c>
      <c r="G11" s="1795">
        <f t="shared" si="0"/>
        <v>5434</v>
      </c>
      <c r="H11" s="1795"/>
      <c r="I11" s="1796"/>
      <c r="J11" s="1475" t="s">
        <v>508</v>
      </c>
      <c r="K11" s="1475" t="s">
        <v>508</v>
      </c>
      <c r="L11" s="1787"/>
      <c r="M11" s="1797">
        <v>5434</v>
      </c>
      <c r="N11" s="1471"/>
      <c r="O11" s="1471"/>
    </row>
    <row r="12" spans="1:15" x14ac:dyDescent="0.2">
      <c r="A12" s="1476" t="s">
        <v>587</v>
      </c>
      <c r="B12" s="1798" t="s">
        <v>588</v>
      </c>
      <c r="C12" s="1471">
        <v>5510</v>
      </c>
      <c r="D12" s="1478" t="s">
        <v>508</v>
      </c>
      <c r="E12" s="1478" t="s">
        <v>508</v>
      </c>
      <c r="F12" s="1472">
        <v>5582</v>
      </c>
      <c r="G12" s="1799">
        <f t="shared" si="0"/>
        <v>5280</v>
      </c>
      <c r="H12" s="1799"/>
      <c r="I12" s="1800"/>
      <c r="J12" s="1475" t="s">
        <v>508</v>
      </c>
      <c r="K12" s="1475" t="s">
        <v>508</v>
      </c>
      <c r="L12" s="1787"/>
      <c r="M12" s="1801">
        <v>5280</v>
      </c>
      <c r="N12" s="1471"/>
      <c r="O12" s="1471"/>
    </row>
    <row r="13" spans="1:15" x14ac:dyDescent="0.2">
      <c r="A13" s="1476" t="s">
        <v>547</v>
      </c>
      <c r="B13" s="1798" t="s">
        <v>546</v>
      </c>
      <c r="C13" s="1471">
        <v>38</v>
      </c>
      <c r="D13" s="1478" t="s">
        <v>508</v>
      </c>
      <c r="E13" s="1478" t="s">
        <v>508</v>
      </c>
      <c r="F13" s="1472">
        <v>31</v>
      </c>
      <c r="G13" s="1799">
        <f t="shared" si="0"/>
        <v>13</v>
      </c>
      <c r="H13" s="1799"/>
      <c r="I13" s="1800"/>
      <c r="J13" s="1475" t="s">
        <v>508</v>
      </c>
      <c r="K13" s="1475" t="s">
        <v>508</v>
      </c>
      <c r="L13" s="1787"/>
      <c r="M13" s="1801">
        <v>13</v>
      </c>
      <c r="N13" s="1471"/>
      <c r="O13" s="1471"/>
    </row>
    <row r="14" spans="1:15" x14ac:dyDescent="0.2">
      <c r="A14" s="1476" t="s">
        <v>545</v>
      </c>
      <c r="B14" s="1798" t="s">
        <v>508</v>
      </c>
      <c r="C14" s="1471">
        <v>203</v>
      </c>
      <c r="D14" s="1478" t="s">
        <v>508</v>
      </c>
      <c r="E14" s="1478" t="s">
        <v>508</v>
      </c>
      <c r="F14" s="1472">
        <v>3310</v>
      </c>
      <c r="G14" s="1799">
        <f t="shared" si="0"/>
        <v>4703</v>
      </c>
      <c r="H14" s="1799"/>
      <c r="I14" s="1800"/>
      <c r="J14" s="1475" t="s">
        <v>508</v>
      </c>
      <c r="K14" s="1475" t="s">
        <v>508</v>
      </c>
      <c r="L14" s="1787"/>
      <c r="M14" s="1801">
        <v>4703</v>
      </c>
      <c r="N14" s="1471"/>
      <c r="O14" s="1471"/>
    </row>
    <row r="15" spans="1:15" ht="13.5" thickBot="1" x14ac:dyDescent="0.25">
      <c r="A15" s="1481" t="s">
        <v>544</v>
      </c>
      <c r="B15" s="1802" t="s">
        <v>543</v>
      </c>
      <c r="C15" s="1483">
        <v>1460</v>
      </c>
      <c r="D15" s="1485" t="s">
        <v>508</v>
      </c>
      <c r="E15" s="1485" t="s">
        <v>508</v>
      </c>
      <c r="F15" s="1472">
        <v>2500</v>
      </c>
      <c r="G15" s="1803">
        <f t="shared" si="0"/>
        <v>3652</v>
      </c>
      <c r="H15" s="1804"/>
      <c r="I15" s="1800"/>
      <c r="J15" s="1458" t="s">
        <v>508</v>
      </c>
      <c r="K15" s="1458" t="s">
        <v>508</v>
      </c>
      <c r="L15" s="1787"/>
      <c r="M15" s="1805">
        <v>3652</v>
      </c>
      <c r="N15" s="1483"/>
      <c r="O15" s="1483"/>
    </row>
    <row r="16" spans="1:15" ht="13.5" thickBot="1" x14ac:dyDescent="0.25">
      <c r="A16" s="1487" t="s">
        <v>542</v>
      </c>
      <c r="B16" s="1488"/>
      <c r="C16" s="1806">
        <f t="shared" ref="C16" si="1">C11-C12+C13+C14+C15</f>
        <v>1878</v>
      </c>
      <c r="D16" s="1490" t="s">
        <v>508</v>
      </c>
      <c r="E16" s="1490" t="s">
        <v>508</v>
      </c>
      <c r="F16" s="1490">
        <f>F11-F12+F13+F14+F15</f>
        <v>6007</v>
      </c>
      <c r="G16" s="1490">
        <f>G11-G12+G13+G14+G15</f>
        <v>8522</v>
      </c>
      <c r="H16" s="1490"/>
      <c r="I16" s="1489"/>
      <c r="J16" s="1492" t="s">
        <v>508</v>
      </c>
      <c r="K16" s="1492" t="s">
        <v>508</v>
      </c>
      <c r="L16" s="1787"/>
      <c r="M16" s="1806">
        <f>M11-M12+M13+M14+M15</f>
        <v>8522</v>
      </c>
      <c r="N16" s="1806">
        <f t="shared" ref="N16:O16" si="2">N11-N12+N13+N14+N15</f>
        <v>0</v>
      </c>
      <c r="O16" s="1806">
        <f t="shared" si="2"/>
        <v>0</v>
      </c>
    </row>
    <row r="17" spans="1:15" x14ac:dyDescent="0.2">
      <c r="A17" s="1481" t="s">
        <v>541</v>
      </c>
      <c r="B17" s="1807">
        <v>401</v>
      </c>
      <c r="C17" s="1483">
        <v>56</v>
      </c>
      <c r="D17" s="1472" t="s">
        <v>508</v>
      </c>
      <c r="E17" s="1472" t="s">
        <v>508</v>
      </c>
      <c r="F17" s="1494">
        <v>44</v>
      </c>
      <c r="G17" s="1808">
        <f t="shared" si="0"/>
        <v>32</v>
      </c>
      <c r="H17" s="1795"/>
      <c r="I17" s="1800"/>
      <c r="J17" s="1458" t="s">
        <v>508</v>
      </c>
      <c r="K17" s="1458" t="s">
        <v>508</v>
      </c>
      <c r="L17" s="1787"/>
      <c r="M17" s="1809">
        <v>32</v>
      </c>
      <c r="N17" s="1483"/>
      <c r="O17" s="1483"/>
    </row>
    <row r="18" spans="1:15" x14ac:dyDescent="0.2">
      <c r="A18" s="1476" t="s">
        <v>540</v>
      </c>
      <c r="B18" s="1798" t="s">
        <v>539</v>
      </c>
      <c r="C18" s="1471">
        <v>863</v>
      </c>
      <c r="D18" s="1478" t="s">
        <v>508</v>
      </c>
      <c r="E18" s="1478" t="s">
        <v>508</v>
      </c>
      <c r="F18" s="1478">
        <v>858</v>
      </c>
      <c r="G18" s="1799">
        <f t="shared" si="0"/>
        <v>851</v>
      </c>
      <c r="H18" s="1799"/>
      <c r="I18" s="1800"/>
      <c r="J18" s="1475" t="s">
        <v>508</v>
      </c>
      <c r="K18" s="1475" t="s">
        <v>508</v>
      </c>
      <c r="L18" s="1787"/>
      <c r="M18" s="1801">
        <v>851</v>
      </c>
      <c r="N18" s="1471"/>
      <c r="O18" s="1471"/>
    </row>
    <row r="19" spans="1:15" x14ac:dyDescent="0.2">
      <c r="A19" s="1476" t="s">
        <v>538</v>
      </c>
      <c r="B19" s="1798" t="s">
        <v>508</v>
      </c>
      <c r="C19" s="1471">
        <v>0</v>
      </c>
      <c r="D19" s="1478" t="s">
        <v>508</v>
      </c>
      <c r="E19" s="1478" t="s">
        <v>508</v>
      </c>
      <c r="F19" s="1478">
        <v>0</v>
      </c>
      <c r="G19" s="1799">
        <f t="shared" si="0"/>
        <v>0</v>
      </c>
      <c r="H19" s="1799"/>
      <c r="I19" s="1800"/>
      <c r="J19" s="1475" t="s">
        <v>508</v>
      </c>
      <c r="K19" s="1475" t="s">
        <v>508</v>
      </c>
      <c r="L19" s="1787"/>
      <c r="M19" s="1801">
        <v>0</v>
      </c>
      <c r="N19" s="1471"/>
      <c r="O19" s="1471"/>
    </row>
    <row r="20" spans="1:15" x14ac:dyDescent="0.2">
      <c r="A20" s="1476" t="s">
        <v>537</v>
      </c>
      <c r="B20" s="1798" t="s">
        <v>508</v>
      </c>
      <c r="C20" s="1471">
        <v>956</v>
      </c>
      <c r="D20" s="1478" t="s">
        <v>508</v>
      </c>
      <c r="E20" s="1478" t="s">
        <v>508</v>
      </c>
      <c r="F20" s="1478">
        <v>5044</v>
      </c>
      <c r="G20" s="1799">
        <f t="shared" si="0"/>
        <v>7428</v>
      </c>
      <c r="H20" s="1799"/>
      <c r="I20" s="1800"/>
      <c r="J20" s="1475" t="s">
        <v>508</v>
      </c>
      <c r="K20" s="1475" t="s">
        <v>508</v>
      </c>
      <c r="L20" s="1787"/>
      <c r="M20" s="1801">
        <v>7428</v>
      </c>
      <c r="N20" s="1471"/>
      <c r="O20" s="1471"/>
    </row>
    <row r="21" spans="1:15" ht="13.5" thickBot="1" x14ac:dyDescent="0.25">
      <c r="A21" s="1459" t="s">
        <v>536</v>
      </c>
      <c r="B21" s="1810" t="s">
        <v>508</v>
      </c>
      <c r="C21" s="1496">
        <v>0</v>
      </c>
      <c r="D21" s="1485" t="s">
        <v>508</v>
      </c>
      <c r="E21" s="1485" t="s">
        <v>508</v>
      </c>
      <c r="F21" s="1485">
        <v>0</v>
      </c>
      <c r="G21" s="1803">
        <f t="shared" si="0"/>
        <v>0</v>
      </c>
      <c r="H21" s="1804"/>
      <c r="I21" s="1811"/>
      <c r="J21" s="1498" t="s">
        <v>508</v>
      </c>
      <c r="K21" s="1498" t="s">
        <v>508</v>
      </c>
      <c r="L21" s="1787"/>
      <c r="M21" s="1812"/>
      <c r="N21" s="1496"/>
      <c r="O21" s="1496"/>
    </row>
    <row r="22" spans="1:15" x14ac:dyDescent="0.2">
      <c r="A22" s="1469" t="s">
        <v>535</v>
      </c>
      <c r="B22" s="1519" t="s">
        <v>508</v>
      </c>
      <c r="C22" s="1500">
        <v>9811</v>
      </c>
      <c r="D22" s="1503">
        <v>9800</v>
      </c>
      <c r="E22" s="1502">
        <v>9800</v>
      </c>
      <c r="F22" s="1503">
        <v>2397</v>
      </c>
      <c r="G22" s="1813">
        <f>M22-F22</f>
        <v>2583</v>
      </c>
      <c r="H22" s="1814"/>
      <c r="I22" s="1815"/>
      <c r="J22" s="1500">
        <f t="shared" ref="J22:J45" si="3">SUM(F22:I22)</f>
        <v>4980</v>
      </c>
      <c r="K22" s="1816">
        <f t="shared" ref="K22:K45" si="4">(J22/E22)*100</f>
        <v>50.816326530612244</v>
      </c>
      <c r="L22" s="1787"/>
      <c r="M22" s="1817">
        <v>4980</v>
      </c>
      <c r="N22" s="1506"/>
      <c r="O22" s="1500"/>
    </row>
    <row r="23" spans="1:15" x14ac:dyDescent="0.2">
      <c r="A23" s="1476" t="s">
        <v>534</v>
      </c>
      <c r="B23" s="1477" t="s">
        <v>508</v>
      </c>
      <c r="C23" s="1507">
        <v>0</v>
      </c>
      <c r="D23" s="1510">
        <v>0</v>
      </c>
      <c r="E23" s="1509">
        <v>0</v>
      </c>
      <c r="F23" s="1510">
        <v>0</v>
      </c>
      <c r="G23" s="1818">
        <f t="shared" ref="G23:G40" si="5">M23-F23</f>
        <v>0</v>
      </c>
      <c r="H23" s="1819"/>
      <c r="I23" s="1820"/>
      <c r="J23" s="1507">
        <f t="shared" si="3"/>
        <v>0</v>
      </c>
      <c r="K23" s="1821" t="e">
        <f t="shared" si="4"/>
        <v>#DIV/0!</v>
      </c>
      <c r="L23" s="1787"/>
      <c r="M23" s="1822">
        <v>0</v>
      </c>
      <c r="N23" s="1475"/>
      <c r="O23" s="1507"/>
    </row>
    <row r="24" spans="1:15" ht="13.5" thickBot="1" x14ac:dyDescent="0.25">
      <c r="A24" s="1459" t="s">
        <v>533</v>
      </c>
      <c r="B24" s="1495">
        <v>672</v>
      </c>
      <c r="C24" s="1513">
        <v>1700</v>
      </c>
      <c r="D24" s="1570">
        <v>1700</v>
      </c>
      <c r="E24" s="1515">
        <v>1700</v>
      </c>
      <c r="F24" s="1516">
        <v>420</v>
      </c>
      <c r="G24" s="1823">
        <f t="shared" si="5"/>
        <v>420</v>
      </c>
      <c r="H24" s="1824"/>
      <c r="I24" s="1825"/>
      <c r="J24" s="1513">
        <f t="shared" si="3"/>
        <v>840</v>
      </c>
      <c r="K24" s="1826">
        <f t="shared" si="4"/>
        <v>49.411764705882355</v>
      </c>
      <c r="L24" s="1787"/>
      <c r="M24" s="1827">
        <v>840</v>
      </c>
      <c r="N24" s="1468"/>
      <c r="O24" s="1513"/>
    </row>
    <row r="25" spans="1:15" x14ac:dyDescent="0.2">
      <c r="A25" s="1469" t="s">
        <v>532</v>
      </c>
      <c r="B25" s="1519">
        <v>501</v>
      </c>
      <c r="C25" s="1520">
        <v>1110</v>
      </c>
      <c r="D25" s="1523">
        <v>1100</v>
      </c>
      <c r="E25" s="1522">
        <v>1100</v>
      </c>
      <c r="F25" s="1523">
        <v>226</v>
      </c>
      <c r="G25" s="1828">
        <f t="shared" si="5"/>
        <v>335</v>
      </c>
      <c r="H25" s="1829"/>
      <c r="I25" s="1808"/>
      <c r="J25" s="1525">
        <f t="shared" si="3"/>
        <v>561</v>
      </c>
      <c r="K25" s="1505">
        <f t="shared" si="4"/>
        <v>51</v>
      </c>
      <c r="L25" s="1787"/>
      <c r="M25" s="1809">
        <v>561</v>
      </c>
      <c r="N25" s="1527"/>
      <c r="O25" s="1520"/>
    </row>
    <row r="26" spans="1:15" x14ac:dyDescent="0.2">
      <c r="A26" s="1476" t="s">
        <v>531</v>
      </c>
      <c r="B26" s="1477">
        <v>502</v>
      </c>
      <c r="C26" s="1528">
        <v>283</v>
      </c>
      <c r="D26" s="1531">
        <v>290</v>
      </c>
      <c r="E26" s="1530">
        <v>290</v>
      </c>
      <c r="F26" s="1531">
        <v>100</v>
      </c>
      <c r="G26" s="1800">
        <f t="shared" si="5"/>
        <v>47</v>
      </c>
      <c r="H26" s="1830"/>
      <c r="I26" s="1808"/>
      <c r="J26" s="1507">
        <f t="shared" si="3"/>
        <v>147</v>
      </c>
      <c r="K26" s="1512">
        <f t="shared" si="4"/>
        <v>50.689655172413794</v>
      </c>
      <c r="L26" s="1787"/>
      <c r="M26" s="1801">
        <v>147</v>
      </c>
      <c r="N26" s="1471"/>
      <c r="O26" s="1528"/>
    </row>
    <row r="27" spans="1:15" x14ac:dyDescent="0.2">
      <c r="A27" s="1476" t="s">
        <v>530</v>
      </c>
      <c r="B27" s="1477">
        <v>504</v>
      </c>
      <c r="C27" s="1528">
        <v>0</v>
      </c>
      <c r="D27" s="1531">
        <v>0</v>
      </c>
      <c r="E27" s="1530">
        <v>0</v>
      </c>
      <c r="F27" s="1531">
        <v>0</v>
      </c>
      <c r="G27" s="1800">
        <f t="shared" si="5"/>
        <v>0</v>
      </c>
      <c r="H27" s="1830"/>
      <c r="I27" s="1808"/>
      <c r="J27" s="1507">
        <f t="shared" si="3"/>
        <v>0</v>
      </c>
      <c r="K27" s="1512" t="e">
        <f t="shared" si="4"/>
        <v>#DIV/0!</v>
      </c>
      <c r="L27" s="1787"/>
      <c r="M27" s="1801">
        <v>0</v>
      </c>
      <c r="N27" s="1471"/>
      <c r="O27" s="1528"/>
    </row>
    <row r="28" spans="1:15" x14ac:dyDescent="0.2">
      <c r="A28" s="1476" t="s">
        <v>529</v>
      </c>
      <c r="B28" s="1477">
        <v>511</v>
      </c>
      <c r="C28" s="1528">
        <v>404</v>
      </c>
      <c r="D28" s="1531">
        <v>400</v>
      </c>
      <c r="E28" s="1530">
        <v>380</v>
      </c>
      <c r="F28" s="1531">
        <v>108</v>
      </c>
      <c r="G28" s="1800">
        <f t="shared" si="5"/>
        <v>19</v>
      </c>
      <c r="H28" s="1830"/>
      <c r="I28" s="1808"/>
      <c r="J28" s="1507">
        <f t="shared" si="3"/>
        <v>127</v>
      </c>
      <c r="K28" s="1512">
        <f t="shared" si="4"/>
        <v>33.421052631578945</v>
      </c>
      <c r="L28" s="1787"/>
      <c r="M28" s="1801">
        <v>127</v>
      </c>
      <c r="N28" s="1471"/>
      <c r="O28" s="1528"/>
    </row>
    <row r="29" spans="1:15" x14ac:dyDescent="0.2">
      <c r="A29" s="1476" t="s">
        <v>528</v>
      </c>
      <c r="B29" s="1477">
        <v>518</v>
      </c>
      <c r="C29" s="1528">
        <v>631</v>
      </c>
      <c r="D29" s="1531">
        <v>620</v>
      </c>
      <c r="E29" s="1530">
        <v>590</v>
      </c>
      <c r="F29" s="1531">
        <v>60</v>
      </c>
      <c r="G29" s="1800">
        <f t="shared" si="5"/>
        <v>71</v>
      </c>
      <c r="H29" s="1830"/>
      <c r="I29" s="1808"/>
      <c r="J29" s="1507">
        <f t="shared" si="3"/>
        <v>131</v>
      </c>
      <c r="K29" s="1512">
        <f t="shared" si="4"/>
        <v>22.203389830508474</v>
      </c>
      <c r="L29" s="1787"/>
      <c r="M29" s="1801">
        <v>131</v>
      </c>
      <c r="N29" s="1471"/>
      <c r="O29" s="1528"/>
    </row>
    <row r="30" spans="1:15" x14ac:dyDescent="0.2">
      <c r="A30" s="1476" t="s">
        <v>527</v>
      </c>
      <c r="B30" s="1477">
        <v>521</v>
      </c>
      <c r="C30" s="1528">
        <v>5862</v>
      </c>
      <c r="D30" s="1531">
        <v>5900</v>
      </c>
      <c r="E30" s="1530">
        <v>5900</v>
      </c>
      <c r="F30" s="1531">
        <v>1443</v>
      </c>
      <c r="G30" s="1800">
        <f t="shared" si="5"/>
        <v>1543</v>
      </c>
      <c r="H30" s="1830"/>
      <c r="I30" s="1808"/>
      <c r="J30" s="1507">
        <f t="shared" si="3"/>
        <v>2986</v>
      </c>
      <c r="K30" s="1512">
        <f t="shared" si="4"/>
        <v>50.610169491525426</v>
      </c>
      <c r="L30" s="1787"/>
      <c r="M30" s="1801">
        <v>2986</v>
      </c>
      <c r="N30" s="1471"/>
      <c r="O30" s="1528"/>
    </row>
    <row r="31" spans="1:15" x14ac:dyDescent="0.2">
      <c r="A31" s="1476" t="s">
        <v>526</v>
      </c>
      <c r="B31" s="1477" t="s">
        <v>525</v>
      </c>
      <c r="C31" s="1528">
        <v>2190</v>
      </c>
      <c r="D31" s="1531">
        <v>2190</v>
      </c>
      <c r="E31" s="1530">
        <v>2190</v>
      </c>
      <c r="F31" s="1531">
        <v>537</v>
      </c>
      <c r="G31" s="1800">
        <f t="shared" si="5"/>
        <v>563</v>
      </c>
      <c r="H31" s="1830"/>
      <c r="I31" s="1808"/>
      <c r="J31" s="1507">
        <f t="shared" si="3"/>
        <v>1100</v>
      </c>
      <c r="K31" s="1512">
        <f t="shared" si="4"/>
        <v>50.228310502283101</v>
      </c>
      <c r="L31" s="1787"/>
      <c r="M31" s="1801">
        <v>1100</v>
      </c>
      <c r="N31" s="1471"/>
      <c r="O31" s="1528"/>
    </row>
    <row r="32" spans="1:15" x14ac:dyDescent="0.2">
      <c r="A32" s="1476" t="s">
        <v>524</v>
      </c>
      <c r="B32" s="1477">
        <v>557</v>
      </c>
      <c r="C32" s="1528">
        <v>0</v>
      </c>
      <c r="D32" s="1531">
        <v>0</v>
      </c>
      <c r="E32" s="1530">
        <v>0</v>
      </c>
      <c r="F32" s="1531">
        <v>0</v>
      </c>
      <c r="G32" s="1800">
        <f t="shared" si="5"/>
        <v>0</v>
      </c>
      <c r="H32" s="1830"/>
      <c r="I32" s="1808"/>
      <c r="J32" s="1507">
        <f t="shared" si="3"/>
        <v>0</v>
      </c>
      <c r="K32" s="1512" t="e">
        <f t="shared" si="4"/>
        <v>#DIV/0!</v>
      </c>
      <c r="L32" s="1787"/>
      <c r="M32" s="1801">
        <v>0</v>
      </c>
      <c r="N32" s="1471"/>
      <c r="O32" s="1528"/>
    </row>
    <row r="33" spans="1:15" x14ac:dyDescent="0.2">
      <c r="A33" s="1476" t="s">
        <v>523</v>
      </c>
      <c r="B33" s="1477">
        <v>551</v>
      </c>
      <c r="C33" s="1528">
        <v>61</v>
      </c>
      <c r="D33" s="1531">
        <v>61</v>
      </c>
      <c r="E33" s="1530">
        <v>61</v>
      </c>
      <c r="F33" s="1531">
        <v>12</v>
      </c>
      <c r="G33" s="1800">
        <f t="shared" si="5"/>
        <v>12</v>
      </c>
      <c r="H33" s="1830"/>
      <c r="I33" s="1808"/>
      <c r="J33" s="1507">
        <f t="shared" si="3"/>
        <v>24</v>
      </c>
      <c r="K33" s="1512">
        <f t="shared" si="4"/>
        <v>39.344262295081968</v>
      </c>
      <c r="L33" s="1787"/>
      <c r="M33" s="1801">
        <v>24</v>
      </c>
      <c r="N33" s="1471"/>
      <c r="O33" s="1528"/>
    </row>
    <row r="34" spans="1:15" ht="13.5" thickBot="1" x14ac:dyDescent="0.25">
      <c r="A34" s="1532" t="s">
        <v>522</v>
      </c>
      <c r="B34" s="1533" t="s">
        <v>521</v>
      </c>
      <c r="C34" s="1534">
        <v>133</v>
      </c>
      <c r="D34" s="1576">
        <v>130</v>
      </c>
      <c r="E34" s="1536">
        <v>180</v>
      </c>
      <c r="F34" s="1537">
        <v>61</v>
      </c>
      <c r="G34" s="1811">
        <f t="shared" si="5"/>
        <v>61</v>
      </c>
      <c r="H34" s="1830"/>
      <c r="I34" s="1808"/>
      <c r="J34" s="1831">
        <f t="shared" si="3"/>
        <v>122</v>
      </c>
      <c r="K34" s="1552">
        <f t="shared" si="4"/>
        <v>67.777777777777786</v>
      </c>
      <c r="L34" s="1787"/>
      <c r="M34" s="1812">
        <v>122</v>
      </c>
      <c r="N34" s="1496"/>
      <c r="O34" s="1534"/>
    </row>
    <row r="35" spans="1:15" ht="13.5" thickBot="1" x14ac:dyDescent="0.25">
      <c r="A35" s="1539" t="s">
        <v>520</v>
      </c>
      <c r="B35" s="870"/>
      <c r="C35" s="1489">
        <f t="shared" ref="C35" si="6">SUM(C25:C34)</f>
        <v>10674</v>
      </c>
      <c r="D35" s="1541">
        <f t="shared" ref="D35:I35" si="7">SUM(D25:D34)</f>
        <v>10691</v>
      </c>
      <c r="E35" s="1541">
        <f t="shared" si="7"/>
        <v>10691</v>
      </c>
      <c r="F35" s="1541">
        <f t="shared" si="7"/>
        <v>2547</v>
      </c>
      <c r="G35" s="1541">
        <f t="shared" si="7"/>
        <v>2651</v>
      </c>
      <c r="H35" s="1541">
        <f t="shared" si="7"/>
        <v>0</v>
      </c>
      <c r="I35" s="1541">
        <f t="shared" si="7"/>
        <v>0</v>
      </c>
      <c r="J35" s="1489">
        <f t="shared" si="3"/>
        <v>5198</v>
      </c>
      <c r="K35" s="1543">
        <f t="shared" si="4"/>
        <v>48.620334861098122</v>
      </c>
      <c r="L35" s="1787"/>
      <c r="M35" s="1544">
        <f>SUM(M25:M34)</f>
        <v>5198</v>
      </c>
      <c r="N35" s="1489">
        <f t="shared" ref="N35:O35" si="8">SUM(N25:N34)</f>
        <v>0</v>
      </c>
      <c r="O35" s="1489">
        <f t="shared" si="8"/>
        <v>0</v>
      </c>
    </row>
    <row r="36" spans="1:15" x14ac:dyDescent="0.2">
      <c r="A36" s="1545" t="s">
        <v>519</v>
      </c>
      <c r="B36" s="1519">
        <v>601</v>
      </c>
      <c r="C36" s="1520">
        <v>0</v>
      </c>
      <c r="D36" s="1523">
        <v>0</v>
      </c>
      <c r="E36" s="1522">
        <v>0</v>
      </c>
      <c r="F36" s="1547">
        <v>0</v>
      </c>
      <c r="G36" s="1796">
        <f t="shared" si="5"/>
        <v>0</v>
      </c>
      <c r="H36" s="1830"/>
      <c r="I36" s="1808"/>
      <c r="J36" s="1500">
        <f t="shared" si="3"/>
        <v>0</v>
      </c>
      <c r="K36" s="1526" t="e">
        <f t="shared" si="4"/>
        <v>#DIV/0!</v>
      </c>
      <c r="L36" s="1787"/>
      <c r="M36" s="1809">
        <v>0</v>
      </c>
      <c r="N36" s="1527"/>
      <c r="O36" s="1520"/>
    </row>
    <row r="37" spans="1:15" x14ac:dyDescent="0.2">
      <c r="A37" s="1548" t="s">
        <v>518</v>
      </c>
      <c r="B37" s="1477">
        <v>602</v>
      </c>
      <c r="C37" s="1528">
        <v>640</v>
      </c>
      <c r="D37" s="1531">
        <v>650</v>
      </c>
      <c r="E37" s="1530">
        <v>650</v>
      </c>
      <c r="F37" s="1531">
        <v>174</v>
      </c>
      <c r="G37" s="1800">
        <f t="shared" si="5"/>
        <v>177</v>
      </c>
      <c r="H37" s="1830"/>
      <c r="I37" s="1808"/>
      <c r="J37" s="1507">
        <f t="shared" si="3"/>
        <v>351</v>
      </c>
      <c r="K37" s="1512">
        <f t="shared" si="4"/>
        <v>54</v>
      </c>
      <c r="L37" s="1787"/>
      <c r="M37" s="1801">
        <v>351</v>
      </c>
      <c r="N37" s="1471"/>
      <c r="O37" s="1528"/>
    </row>
    <row r="38" spans="1:15" x14ac:dyDescent="0.2">
      <c r="A38" s="1548" t="s">
        <v>517</v>
      </c>
      <c r="B38" s="1477">
        <v>604</v>
      </c>
      <c r="C38" s="1528">
        <v>0</v>
      </c>
      <c r="D38" s="1531">
        <v>0</v>
      </c>
      <c r="E38" s="1530">
        <v>0</v>
      </c>
      <c r="F38" s="1531">
        <v>0</v>
      </c>
      <c r="G38" s="1800">
        <f t="shared" si="5"/>
        <v>0</v>
      </c>
      <c r="H38" s="1830"/>
      <c r="I38" s="1808"/>
      <c r="J38" s="1507">
        <f t="shared" si="3"/>
        <v>0</v>
      </c>
      <c r="K38" s="1512" t="e">
        <f t="shared" si="4"/>
        <v>#DIV/0!</v>
      </c>
      <c r="L38" s="1787"/>
      <c r="M38" s="1801">
        <v>0</v>
      </c>
      <c r="N38" s="1471"/>
      <c r="O38" s="1528"/>
    </row>
    <row r="39" spans="1:15" x14ac:dyDescent="0.2">
      <c r="A39" s="1548" t="s">
        <v>516</v>
      </c>
      <c r="B39" s="1477" t="s">
        <v>515</v>
      </c>
      <c r="C39" s="1528">
        <v>9811</v>
      </c>
      <c r="D39" s="1531">
        <v>9800</v>
      </c>
      <c r="E39" s="1530">
        <v>9800</v>
      </c>
      <c r="F39" s="1531">
        <v>2397</v>
      </c>
      <c r="G39" s="1800">
        <f t="shared" si="5"/>
        <v>2583</v>
      </c>
      <c r="H39" s="1830"/>
      <c r="I39" s="1808"/>
      <c r="J39" s="1507">
        <f t="shared" si="3"/>
        <v>4980</v>
      </c>
      <c r="K39" s="1512">
        <f t="shared" si="4"/>
        <v>50.816326530612244</v>
      </c>
      <c r="L39" s="1787"/>
      <c r="M39" s="1801">
        <v>4980</v>
      </c>
      <c r="N39" s="1471"/>
      <c r="O39" s="1528"/>
    </row>
    <row r="40" spans="1:15" ht="13.5" thickBot="1" x14ac:dyDescent="0.25">
      <c r="A40" s="1550" t="s">
        <v>514</v>
      </c>
      <c r="B40" s="1533" t="s">
        <v>513</v>
      </c>
      <c r="C40" s="1534">
        <v>227</v>
      </c>
      <c r="D40" s="1576">
        <v>241</v>
      </c>
      <c r="E40" s="1536">
        <v>241</v>
      </c>
      <c r="F40" s="1537">
        <v>33</v>
      </c>
      <c r="G40" s="1811">
        <f t="shared" si="5"/>
        <v>44</v>
      </c>
      <c r="H40" s="1832"/>
      <c r="I40" s="1833"/>
      <c r="J40" s="1831">
        <f t="shared" si="3"/>
        <v>77</v>
      </c>
      <c r="K40" s="1518">
        <f t="shared" si="4"/>
        <v>31.950207468879665</v>
      </c>
      <c r="L40" s="1787"/>
      <c r="M40" s="1812">
        <v>77</v>
      </c>
      <c r="N40" s="1496"/>
      <c r="O40" s="1534"/>
    </row>
    <row r="41" spans="1:15" ht="13.5" thickBot="1" x14ac:dyDescent="0.25">
      <c r="A41" s="1539" t="s">
        <v>512</v>
      </c>
      <c r="B41" s="870" t="s">
        <v>508</v>
      </c>
      <c r="C41" s="1489">
        <f>SUM(C36:C40)</f>
        <v>10678</v>
      </c>
      <c r="D41" s="1541">
        <f t="shared" ref="D41:I41" si="9">SUM(D36:D40)</f>
        <v>10691</v>
      </c>
      <c r="E41" s="1541">
        <f t="shared" si="9"/>
        <v>10691</v>
      </c>
      <c r="F41" s="1489">
        <f t="shared" si="9"/>
        <v>2604</v>
      </c>
      <c r="G41" s="1553">
        <f t="shared" si="9"/>
        <v>2804</v>
      </c>
      <c r="H41" s="1489">
        <f t="shared" si="9"/>
        <v>0</v>
      </c>
      <c r="I41" s="1491">
        <f t="shared" si="9"/>
        <v>0</v>
      </c>
      <c r="J41" s="1489">
        <f t="shared" si="3"/>
        <v>5408</v>
      </c>
      <c r="K41" s="1834">
        <f t="shared" si="4"/>
        <v>50.584603872416054</v>
      </c>
      <c r="L41" s="1787"/>
      <c r="M41" s="1489">
        <f>SUM(M36:M40)</f>
        <v>5408</v>
      </c>
      <c r="N41" s="1492">
        <f>SUM(N36:N40)</f>
        <v>0</v>
      </c>
      <c r="O41" s="1489">
        <f>SUM(O36:O40)</f>
        <v>0</v>
      </c>
    </row>
    <row r="42" spans="1:15" ht="5.25" customHeight="1" thickBot="1" x14ac:dyDescent="0.25">
      <c r="A42" s="1550"/>
      <c r="B42" s="1555"/>
      <c r="C42" s="1492"/>
      <c r="D42" s="1516"/>
      <c r="E42" s="1516"/>
      <c r="F42" s="1835"/>
      <c r="G42" s="1836"/>
      <c r="H42" s="1837"/>
      <c r="I42" s="1836"/>
      <c r="J42" s="1838"/>
      <c r="K42" s="1526"/>
      <c r="L42" s="1787"/>
      <c r="M42" s="1839"/>
      <c r="N42" s="1492"/>
      <c r="O42" s="1492"/>
    </row>
    <row r="43" spans="1:15" ht="13.5" thickBot="1" x14ac:dyDescent="0.25">
      <c r="A43" s="1560" t="s">
        <v>511</v>
      </c>
      <c r="B43" s="870" t="s">
        <v>508</v>
      </c>
      <c r="C43" s="1489">
        <f>C41-C39</f>
        <v>867</v>
      </c>
      <c r="D43" s="1490">
        <f t="shared" ref="D43:I43" si="10">D41-D39</f>
        <v>891</v>
      </c>
      <c r="E43" s="1490">
        <f t="shared" si="10"/>
        <v>891</v>
      </c>
      <c r="F43" s="1489">
        <f t="shared" si="10"/>
        <v>207</v>
      </c>
      <c r="G43" s="1491">
        <f t="shared" si="10"/>
        <v>221</v>
      </c>
      <c r="H43" s="1489">
        <f t="shared" si="10"/>
        <v>0</v>
      </c>
      <c r="I43" s="1492">
        <f t="shared" si="10"/>
        <v>0</v>
      </c>
      <c r="J43" s="1559">
        <f t="shared" si="3"/>
        <v>428</v>
      </c>
      <c r="K43" s="1505">
        <f t="shared" si="4"/>
        <v>48.035914702581366</v>
      </c>
      <c r="L43" s="1787"/>
      <c r="M43" s="1489">
        <f>M41-M39</f>
        <v>428</v>
      </c>
      <c r="N43" s="1492">
        <f>N41-N39</f>
        <v>0</v>
      </c>
      <c r="O43" s="1489">
        <f>O41-O39</f>
        <v>0</v>
      </c>
    </row>
    <row r="44" spans="1:15" ht="13.5" thickBot="1" x14ac:dyDescent="0.25">
      <c r="A44" s="1539" t="s">
        <v>510</v>
      </c>
      <c r="B44" s="870" t="s">
        <v>508</v>
      </c>
      <c r="C44" s="1489">
        <f>C41-C35</f>
        <v>4</v>
      </c>
      <c r="D44" s="1490">
        <f t="shared" ref="D44:I44" si="11">D41-D35</f>
        <v>0</v>
      </c>
      <c r="E44" s="1490">
        <f t="shared" si="11"/>
        <v>0</v>
      </c>
      <c r="F44" s="1489">
        <f t="shared" si="11"/>
        <v>57</v>
      </c>
      <c r="G44" s="1491">
        <f t="shared" si="11"/>
        <v>153</v>
      </c>
      <c r="H44" s="1489">
        <f t="shared" si="11"/>
        <v>0</v>
      </c>
      <c r="I44" s="1492">
        <f t="shared" si="11"/>
        <v>0</v>
      </c>
      <c r="J44" s="1559">
        <f t="shared" si="3"/>
        <v>210</v>
      </c>
      <c r="K44" s="1505" t="e">
        <f t="shared" si="4"/>
        <v>#DIV/0!</v>
      </c>
      <c r="L44" s="1787"/>
      <c r="M44" s="1489">
        <f>M41-M35</f>
        <v>210</v>
      </c>
      <c r="N44" s="1492">
        <f>N41-N35</f>
        <v>0</v>
      </c>
      <c r="O44" s="1489">
        <f>O41-O35</f>
        <v>0</v>
      </c>
    </row>
    <row r="45" spans="1:15" ht="13.5" thickBot="1" x14ac:dyDescent="0.25">
      <c r="A45" s="1561" t="s">
        <v>509</v>
      </c>
      <c r="B45" s="1562" t="s">
        <v>508</v>
      </c>
      <c r="C45" s="1489">
        <f>C44-C39</f>
        <v>-9807</v>
      </c>
      <c r="D45" s="1490">
        <f t="shared" ref="D45:I45" si="12">D44-D39</f>
        <v>-9800</v>
      </c>
      <c r="E45" s="1490">
        <f t="shared" si="12"/>
        <v>-9800</v>
      </c>
      <c r="F45" s="1489">
        <f t="shared" si="12"/>
        <v>-2340</v>
      </c>
      <c r="G45" s="1491">
        <f t="shared" si="12"/>
        <v>-2430</v>
      </c>
      <c r="H45" s="1489">
        <f t="shared" si="12"/>
        <v>0</v>
      </c>
      <c r="I45" s="1492">
        <f t="shared" si="12"/>
        <v>0</v>
      </c>
      <c r="J45" s="1559">
        <f t="shared" si="3"/>
        <v>-4770</v>
      </c>
      <c r="K45" s="1543">
        <f t="shared" si="4"/>
        <v>48.673469387755105</v>
      </c>
      <c r="L45" s="1787"/>
      <c r="M45" s="1489">
        <f>M44-M39</f>
        <v>-4770</v>
      </c>
      <c r="N45" s="1492">
        <f>N44-N39</f>
        <v>0</v>
      </c>
      <c r="O45" s="1489">
        <f>O44-O39</f>
        <v>0</v>
      </c>
    </row>
    <row r="47" spans="1:15" x14ac:dyDescent="0.2">
      <c r="A47" s="1840" t="s">
        <v>507</v>
      </c>
    </row>
    <row r="48" spans="1:15" x14ac:dyDescent="0.2">
      <c r="A48" s="1843" t="s">
        <v>506</v>
      </c>
    </row>
    <row r="49" spans="1:10" x14ac:dyDescent="0.2">
      <c r="A49" s="1764" t="s">
        <v>505</v>
      </c>
    </row>
    <row r="50" spans="1:10" s="1775" customFormat="1" x14ac:dyDescent="0.2">
      <c r="A50" s="1764" t="s">
        <v>504</v>
      </c>
      <c r="B50" s="1844"/>
      <c r="E50" s="1845"/>
      <c r="F50" s="1845"/>
      <c r="G50" s="1845"/>
      <c r="H50" s="1845"/>
      <c r="I50" s="1845"/>
      <c r="J50" s="1845"/>
    </row>
    <row r="51" spans="1:10" s="1775" customFormat="1" x14ac:dyDescent="0.2">
      <c r="A51" s="1764"/>
      <c r="B51" s="1844"/>
      <c r="E51" s="1845"/>
      <c r="F51" s="1845"/>
      <c r="G51" s="1845"/>
      <c r="H51" s="1845"/>
      <c r="I51" s="1845"/>
      <c r="J51" s="1845"/>
    </row>
    <row r="52" spans="1:10" s="1775" customFormat="1" x14ac:dyDescent="0.2">
      <c r="A52" s="1764" t="s">
        <v>655</v>
      </c>
      <c r="B52" s="1844"/>
      <c r="E52" s="1845"/>
      <c r="F52" s="1845"/>
      <c r="G52" s="1845"/>
      <c r="H52" s="1845"/>
      <c r="I52" s="1845"/>
      <c r="J52" s="1845"/>
    </row>
    <row r="53" spans="1:10" s="1775" customFormat="1" x14ac:dyDescent="0.2">
      <c r="A53" s="1764"/>
      <c r="B53" s="1844"/>
      <c r="E53" s="1845"/>
      <c r="F53" s="1845"/>
      <c r="G53" s="1845"/>
      <c r="H53" s="1845"/>
      <c r="I53" s="1845"/>
      <c r="J53" s="1845"/>
    </row>
    <row r="54" spans="1:10" s="1775" customFormat="1" x14ac:dyDescent="0.2">
      <c r="A54" s="1764"/>
      <c r="B54" s="1844"/>
      <c r="E54" s="1845"/>
      <c r="F54" s="1845"/>
      <c r="G54" s="1845"/>
      <c r="H54" s="1845"/>
      <c r="I54" s="1845"/>
      <c r="J54" s="1845"/>
    </row>
    <row r="56" spans="1:10" x14ac:dyDescent="0.2">
      <c r="A56" s="1760" t="s">
        <v>656</v>
      </c>
    </row>
    <row r="58" spans="1:10" x14ac:dyDescent="0.2">
      <c r="A58" s="1760" t="s">
        <v>657</v>
      </c>
    </row>
  </sheetData>
  <mergeCells count="4">
    <mergeCell ref="C5:O5"/>
    <mergeCell ref="A7:A8"/>
    <mergeCell ref="B7:B8"/>
    <mergeCell ref="F7:I7"/>
  </mergeCells>
  <pageMargins left="1.0629921259842521" right="0.31496062992125984" top="0.39370078740157483" bottom="0.31496062992125984" header="0.51181102362204722" footer="0.51181102362204722"/>
  <pageSetup paperSize="9" scale="6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B42" sqref="B42"/>
    </sheetView>
  </sheetViews>
  <sheetFormatPr defaultColWidth="8.7109375" defaultRowHeight="12.75" x14ac:dyDescent="0.2"/>
  <cols>
    <col min="1" max="1" width="37.7109375" style="1935" customWidth="1"/>
    <col min="2" max="2" width="7.28515625" style="1930" customWidth="1"/>
    <col min="3" max="4" width="11.5703125" style="1849" customWidth="1"/>
    <col min="5" max="5" width="11.5703125" style="1931" customWidth="1"/>
    <col min="6" max="6" width="11.42578125" style="1931" customWidth="1"/>
    <col min="7" max="7" width="9.85546875" style="1931" customWidth="1"/>
    <col min="8" max="8" width="9.140625" style="1931" customWidth="1"/>
    <col min="9" max="9" width="9.28515625" style="1931" customWidth="1"/>
    <col min="10" max="10" width="9.140625" style="1931" customWidth="1"/>
    <col min="11" max="11" width="12" style="1849" customWidth="1"/>
    <col min="12" max="12" width="8.7109375" style="1849"/>
    <col min="13" max="13" width="11.85546875" style="1849" customWidth="1"/>
    <col min="14" max="14" width="12.5703125" style="1849" customWidth="1"/>
    <col min="15" max="15" width="11.85546875" style="1849" customWidth="1"/>
    <col min="16" max="16" width="12" style="1849" customWidth="1"/>
    <col min="17" max="16384" width="8.7109375" style="1849"/>
  </cols>
  <sheetData>
    <row r="1" spans="1:16" ht="24" customHeight="1" x14ac:dyDescent="0.2">
      <c r="A1" s="1846"/>
      <c r="B1" s="1847"/>
      <c r="C1" s="1847"/>
      <c r="D1" s="1847"/>
      <c r="E1" s="1847"/>
      <c r="F1" s="1847"/>
      <c r="G1" s="1847"/>
      <c r="H1" s="1847"/>
      <c r="I1" s="1847"/>
      <c r="J1" s="1847"/>
      <c r="K1" s="1847"/>
      <c r="L1" s="1847"/>
      <c r="M1" s="1847"/>
      <c r="N1" s="1847"/>
      <c r="O1" s="1847"/>
      <c r="P1" s="1848"/>
    </row>
    <row r="2" spans="1:16" x14ac:dyDescent="0.2">
      <c r="A2" s="1760"/>
      <c r="B2" s="1760"/>
      <c r="C2" s="1760"/>
      <c r="D2" s="1760"/>
      <c r="E2" s="1761"/>
      <c r="F2" s="1761"/>
      <c r="G2" s="1761"/>
      <c r="H2" s="1761"/>
      <c r="I2" s="1761"/>
      <c r="J2" s="1761"/>
      <c r="K2" s="1760"/>
      <c r="L2" s="1760"/>
      <c r="M2" s="1760"/>
      <c r="N2" s="1760"/>
      <c r="O2" s="1762"/>
    </row>
    <row r="3" spans="1:16" ht="18.75" x14ac:dyDescent="0.2">
      <c r="A3" s="1850" t="s">
        <v>576</v>
      </c>
      <c r="B3" s="1760"/>
      <c r="C3" s="1760"/>
      <c r="D3" s="1760"/>
      <c r="E3" s="1761"/>
      <c r="F3" s="555"/>
      <c r="G3" s="555"/>
      <c r="H3" s="1761"/>
      <c r="I3" s="1761"/>
      <c r="J3" s="1761"/>
      <c r="K3" s="1760"/>
      <c r="L3" s="1760"/>
      <c r="M3" s="1760"/>
      <c r="N3" s="1760"/>
      <c r="O3" s="1760"/>
    </row>
    <row r="4" spans="1:16" ht="21.75" customHeight="1" x14ac:dyDescent="0.2">
      <c r="A4" s="543"/>
      <c r="B4" s="1760"/>
      <c r="C4" s="1760"/>
      <c r="D4" s="1760"/>
      <c r="E4" s="1761"/>
      <c r="F4" s="555"/>
      <c r="G4" s="555"/>
      <c r="H4" s="1761"/>
      <c r="I4" s="1761"/>
      <c r="J4" s="1761"/>
      <c r="K4" s="1760"/>
      <c r="L4" s="1760"/>
      <c r="M4" s="1760"/>
      <c r="N4" s="1760"/>
      <c r="O4" s="1760"/>
    </row>
    <row r="5" spans="1:16" x14ac:dyDescent="0.2">
      <c r="A5" s="536"/>
      <c r="B5" s="1760"/>
      <c r="C5" s="1760"/>
      <c r="D5" s="1760"/>
      <c r="E5" s="1761"/>
      <c r="F5" s="555"/>
      <c r="G5" s="555"/>
      <c r="H5" s="1761"/>
      <c r="I5" s="1761"/>
      <c r="J5" s="1761"/>
      <c r="K5" s="1760"/>
      <c r="L5" s="1760"/>
      <c r="M5" s="1760"/>
      <c r="N5" s="1760"/>
      <c r="O5" s="1760"/>
    </row>
    <row r="6" spans="1:16" ht="6" customHeight="1" x14ac:dyDescent="0.2">
      <c r="A6" s="1760"/>
      <c r="B6" s="1766"/>
      <c r="C6" s="1766"/>
      <c r="D6" s="1760"/>
      <c r="E6" s="1761"/>
      <c r="F6" s="555"/>
      <c r="G6" s="555"/>
      <c r="H6" s="1761"/>
      <c r="I6" s="1761"/>
      <c r="J6" s="1761"/>
      <c r="K6" s="1760"/>
      <c r="L6" s="1760"/>
      <c r="M6" s="1760"/>
      <c r="N6" s="1760"/>
      <c r="O6" s="1760"/>
    </row>
    <row r="7" spans="1:16" ht="24.75" customHeight="1" x14ac:dyDescent="0.2">
      <c r="A7" s="1851" t="s">
        <v>575</v>
      </c>
      <c r="B7" s="557"/>
      <c r="C7" s="1153" t="s">
        <v>658</v>
      </c>
      <c r="D7" s="1852"/>
      <c r="E7" s="1852"/>
      <c r="F7" s="1852"/>
      <c r="G7" s="1852"/>
      <c r="H7" s="1852"/>
      <c r="I7" s="1852"/>
      <c r="J7" s="1852"/>
      <c r="K7" s="1852"/>
      <c r="L7" s="1852"/>
      <c r="M7" s="1852"/>
      <c r="N7" s="1852"/>
      <c r="O7" s="1853"/>
    </row>
    <row r="8" spans="1:16" ht="23.25" customHeight="1" thickBot="1" x14ac:dyDescent="0.25">
      <c r="A8" s="536" t="s">
        <v>573</v>
      </c>
      <c r="B8" s="1760"/>
      <c r="C8" s="1760"/>
      <c r="D8" s="1760"/>
      <c r="E8" s="1761"/>
      <c r="F8" s="555"/>
      <c r="G8" s="555"/>
      <c r="H8" s="1761"/>
      <c r="I8" s="1761"/>
      <c r="J8" s="1761"/>
      <c r="K8" s="1760"/>
      <c r="L8" s="1760"/>
      <c r="M8" s="1760"/>
      <c r="N8" s="1760"/>
      <c r="O8" s="1760"/>
    </row>
    <row r="9" spans="1:16" ht="13.5" thickBot="1" x14ac:dyDescent="0.25">
      <c r="A9" s="535" t="s">
        <v>572</v>
      </c>
      <c r="B9" s="1854" t="s">
        <v>571</v>
      </c>
      <c r="C9" s="1855" t="s">
        <v>0</v>
      </c>
      <c r="D9" s="1158" t="s">
        <v>570</v>
      </c>
      <c r="E9" s="563" t="s">
        <v>569</v>
      </c>
      <c r="F9" s="1159" t="s">
        <v>568</v>
      </c>
      <c r="G9" s="1856"/>
      <c r="H9" s="1856"/>
      <c r="I9" s="1857"/>
      <c r="J9" s="1158" t="s">
        <v>602</v>
      </c>
      <c r="K9" s="1162" t="s">
        <v>566</v>
      </c>
      <c r="L9" s="1858"/>
      <c r="M9" s="1859" t="s">
        <v>564</v>
      </c>
      <c r="N9" s="1860" t="s">
        <v>565</v>
      </c>
      <c r="O9" s="1860" t="s">
        <v>564</v>
      </c>
    </row>
    <row r="10" spans="1:16" ht="13.5" thickBot="1" x14ac:dyDescent="0.25">
      <c r="A10" s="1163"/>
      <c r="B10" s="1164"/>
      <c r="C10" s="1861" t="s">
        <v>579</v>
      </c>
      <c r="D10" s="1166">
        <v>2019</v>
      </c>
      <c r="E10" s="574">
        <v>2019</v>
      </c>
      <c r="F10" s="1167" t="s">
        <v>562</v>
      </c>
      <c r="G10" s="1862" t="s">
        <v>561</v>
      </c>
      <c r="H10" s="1862" t="s">
        <v>560</v>
      </c>
      <c r="I10" s="1863" t="s">
        <v>559</v>
      </c>
      <c r="J10" s="1166" t="s">
        <v>558</v>
      </c>
      <c r="K10" s="1165" t="s">
        <v>557</v>
      </c>
      <c r="L10" s="1858"/>
      <c r="M10" s="1864" t="s">
        <v>580</v>
      </c>
      <c r="N10" s="1865" t="s">
        <v>581</v>
      </c>
      <c r="O10" s="1865" t="s">
        <v>582</v>
      </c>
    </row>
    <row r="11" spans="1:16" x14ac:dyDescent="0.2">
      <c r="A11" s="1169" t="s">
        <v>583</v>
      </c>
      <c r="B11" s="1866"/>
      <c r="C11" s="1867">
        <v>40</v>
      </c>
      <c r="D11" s="1172">
        <v>40</v>
      </c>
      <c r="E11" s="582">
        <v>40</v>
      </c>
      <c r="F11" s="1173">
        <v>40</v>
      </c>
      <c r="G11" s="1868">
        <f>M11</f>
        <v>40</v>
      </c>
      <c r="H11" s="1869"/>
      <c r="I11" s="1870"/>
      <c r="J11" s="739" t="s">
        <v>508</v>
      </c>
      <c r="K11" s="740" t="s">
        <v>508</v>
      </c>
      <c r="L11" s="1871"/>
      <c r="M11" s="1872">
        <v>40</v>
      </c>
      <c r="N11" s="1180"/>
      <c r="O11" s="1180"/>
    </row>
    <row r="12" spans="1:16" ht="13.5" thickBot="1" x14ac:dyDescent="0.25">
      <c r="A12" s="1181" t="s">
        <v>584</v>
      </c>
      <c r="B12" s="1873"/>
      <c r="C12" s="1874">
        <v>34</v>
      </c>
      <c r="D12" s="1184">
        <v>34</v>
      </c>
      <c r="E12" s="596">
        <v>34</v>
      </c>
      <c r="F12" s="1185">
        <v>34</v>
      </c>
      <c r="G12" s="1875">
        <f>M12</f>
        <v>39</v>
      </c>
      <c r="H12" s="1876"/>
      <c r="I12" s="1875"/>
      <c r="J12" s="1877" t="s">
        <v>508</v>
      </c>
      <c r="K12" s="750" t="s">
        <v>508</v>
      </c>
      <c r="L12" s="1871"/>
      <c r="M12" s="1878">
        <v>39</v>
      </c>
      <c r="N12" s="1191"/>
      <c r="O12" s="1191"/>
    </row>
    <row r="13" spans="1:16" x14ac:dyDescent="0.2">
      <c r="A13" s="1192" t="s">
        <v>585</v>
      </c>
      <c r="B13" s="1879" t="s">
        <v>586</v>
      </c>
      <c r="C13" s="1880">
        <v>6774</v>
      </c>
      <c r="D13" s="1195" t="s">
        <v>508</v>
      </c>
      <c r="E13" s="1195" t="s">
        <v>508</v>
      </c>
      <c r="F13" s="1254">
        <v>6836</v>
      </c>
      <c r="G13" s="1881">
        <f>M13</f>
        <v>6919</v>
      </c>
      <c r="H13" s="1882"/>
      <c r="I13" s="1881"/>
      <c r="J13" s="760" t="s">
        <v>508</v>
      </c>
      <c r="K13" s="761" t="s">
        <v>508</v>
      </c>
      <c r="L13" s="1871"/>
      <c r="M13" s="1883">
        <v>6919</v>
      </c>
      <c r="N13" s="1201"/>
      <c r="O13" s="1201"/>
    </row>
    <row r="14" spans="1:16" x14ac:dyDescent="0.2">
      <c r="A14" s="1202" t="s">
        <v>587</v>
      </c>
      <c r="B14" s="1879" t="s">
        <v>588</v>
      </c>
      <c r="C14" s="1880">
        <v>6524</v>
      </c>
      <c r="D14" s="1203" t="s">
        <v>508</v>
      </c>
      <c r="E14" s="1203" t="s">
        <v>508</v>
      </c>
      <c r="F14" s="1239">
        <v>6589</v>
      </c>
      <c r="G14" s="1881">
        <f t="shared" ref="G14:G23" si="0">M14</f>
        <v>6675</v>
      </c>
      <c r="H14" s="1882"/>
      <c r="I14" s="1881"/>
      <c r="J14" s="760" t="s">
        <v>508</v>
      </c>
      <c r="K14" s="761" t="s">
        <v>508</v>
      </c>
      <c r="L14" s="1871"/>
      <c r="M14" s="1884">
        <v>6675</v>
      </c>
      <c r="N14" s="1201"/>
      <c r="O14" s="1201"/>
    </row>
    <row r="15" spans="1:16" x14ac:dyDescent="0.2">
      <c r="A15" s="1202" t="s">
        <v>547</v>
      </c>
      <c r="B15" s="1879" t="s">
        <v>546</v>
      </c>
      <c r="C15" s="1880"/>
      <c r="D15" s="1203" t="s">
        <v>508</v>
      </c>
      <c r="E15" s="1203" t="s">
        <v>508</v>
      </c>
      <c r="F15" s="1239"/>
      <c r="G15" s="1881">
        <f t="shared" si="0"/>
        <v>0</v>
      </c>
      <c r="H15" s="1882"/>
      <c r="I15" s="1881"/>
      <c r="J15" s="760" t="s">
        <v>508</v>
      </c>
      <c r="K15" s="761" t="s">
        <v>508</v>
      </c>
      <c r="L15" s="1871"/>
      <c r="M15" s="1884"/>
      <c r="N15" s="1201"/>
      <c r="O15" s="1201"/>
    </row>
    <row r="16" spans="1:16" x14ac:dyDescent="0.2">
      <c r="A16" s="1202" t="s">
        <v>545</v>
      </c>
      <c r="B16" s="1879" t="s">
        <v>508</v>
      </c>
      <c r="C16" s="1880">
        <v>103</v>
      </c>
      <c r="D16" s="1203" t="s">
        <v>508</v>
      </c>
      <c r="E16" s="1203" t="s">
        <v>508</v>
      </c>
      <c r="F16" s="1239">
        <v>515</v>
      </c>
      <c r="G16" s="1881">
        <f t="shared" si="0"/>
        <v>238</v>
      </c>
      <c r="H16" s="1882"/>
      <c r="I16" s="1881"/>
      <c r="J16" s="760" t="s">
        <v>508</v>
      </c>
      <c r="K16" s="761" t="s">
        <v>508</v>
      </c>
      <c r="L16" s="1871"/>
      <c r="M16" s="1884">
        <v>238</v>
      </c>
      <c r="N16" s="1201"/>
      <c r="O16" s="1201"/>
    </row>
    <row r="17" spans="1:15" ht="13.5" thickBot="1" x14ac:dyDescent="0.25">
      <c r="A17" s="1169" t="s">
        <v>544</v>
      </c>
      <c r="B17" s="1885" t="s">
        <v>543</v>
      </c>
      <c r="C17" s="1886">
        <v>3070</v>
      </c>
      <c r="D17" s="1206" t="s">
        <v>508</v>
      </c>
      <c r="E17" s="1206" t="s">
        <v>508</v>
      </c>
      <c r="F17" s="1273">
        <v>4749</v>
      </c>
      <c r="G17" s="1881">
        <f t="shared" si="0"/>
        <v>6247</v>
      </c>
      <c r="H17" s="1887"/>
      <c r="I17" s="1888"/>
      <c r="J17" s="772" t="s">
        <v>508</v>
      </c>
      <c r="K17" s="740" t="s">
        <v>508</v>
      </c>
      <c r="L17" s="1871"/>
      <c r="M17" s="1889">
        <v>6247</v>
      </c>
      <c r="N17" s="1210"/>
      <c r="O17" s="1210"/>
    </row>
    <row r="18" spans="1:15" ht="13.5" thickBot="1" x14ac:dyDescent="0.25">
      <c r="A18" s="1211" t="s">
        <v>542</v>
      </c>
      <c r="B18" s="1168"/>
      <c r="C18" s="1212">
        <v>3423</v>
      </c>
      <c r="D18" s="1213" t="s">
        <v>508</v>
      </c>
      <c r="E18" s="1213" t="s">
        <v>508</v>
      </c>
      <c r="F18" s="1214">
        <f>F13-F14+F15+F16+F17</f>
        <v>5511</v>
      </c>
      <c r="G18" s="1214">
        <f t="shared" ref="G18:I18" si="1">G13-G14+G15+G16+G17</f>
        <v>6729</v>
      </c>
      <c r="H18" s="1214">
        <f t="shared" si="1"/>
        <v>0</v>
      </c>
      <c r="I18" s="1214">
        <f t="shared" si="1"/>
        <v>0</v>
      </c>
      <c r="J18" s="1265" t="s">
        <v>508</v>
      </c>
      <c r="K18" s="1890" t="s">
        <v>508</v>
      </c>
      <c r="L18" s="1871"/>
      <c r="M18" s="1891">
        <f>M13-M14+M15+M16+M17</f>
        <v>6729</v>
      </c>
      <c r="N18" s="1891">
        <f t="shared" ref="N18:O18" si="2">N13-N14+N15+N16+N17</f>
        <v>0</v>
      </c>
      <c r="O18" s="1891">
        <f t="shared" si="2"/>
        <v>0</v>
      </c>
    </row>
    <row r="19" spans="1:15" x14ac:dyDescent="0.2">
      <c r="A19" s="1169" t="s">
        <v>541</v>
      </c>
      <c r="B19" s="1885">
        <v>401</v>
      </c>
      <c r="C19" s="1886">
        <v>250</v>
      </c>
      <c r="D19" s="1195" t="s">
        <v>508</v>
      </c>
      <c r="E19" s="1195" t="s">
        <v>508</v>
      </c>
      <c r="F19" s="1273">
        <v>248</v>
      </c>
      <c r="G19" s="1881">
        <f t="shared" si="0"/>
        <v>245</v>
      </c>
      <c r="H19" s="1892"/>
      <c r="I19" s="1893"/>
      <c r="J19" s="772" t="s">
        <v>508</v>
      </c>
      <c r="K19" s="740" t="s">
        <v>508</v>
      </c>
      <c r="L19" s="1871"/>
      <c r="M19" s="1894">
        <v>245</v>
      </c>
      <c r="N19" s="1210"/>
      <c r="O19" s="1210"/>
    </row>
    <row r="20" spans="1:15" x14ac:dyDescent="0.2">
      <c r="A20" s="1202" t="s">
        <v>540</v>
      </c>
      <c r="B20" s="1879" t="s">
        <v>539</v>
      </c>
      <c r="C20" s="1880">
        <v>483</v>
      </c>
      <c r="D20" s="1203" t="s">
        <v>508</v>
      </c>
      <c r="E20" s="1203" t="s">
        <v>508</v>
      </c>
      <c r="F20" s="1239">
        <v>512</v>
      </c>
      <c r="G20" s="1881">
        <f t="shared" si="0"/>
        <v>525</v>
      </c>
      <c r="H20" s="1882"/>
      <c r="I20" s="1881"/>
      <c r="J20" s="760" t="s">
        <v>508</v>
      </c>
      <c r="K20" s="761" t="s">
        <v>508</v>
      </c>
      <c r="L20" s="1871"/>
      <c r="M20" s="1884">
        <v>525</v>
      </c>
      <c r="N20" s="1201"/>
      <c r="O20" s="1201"/>
    </row>
    <row r="21" spans="1:15" x14ac:dyDescent="0.2">
      <c r="A21" s="1202" t="s">
        <v>538</v>
      </c>
      <c r="B21" s="1879" t="s">
        <v>508</v>
      </c>
      <c r="C21" s="1880"/>
      <c r="D21" s="1203" t="s">
        <v>508</v>
      </c>
      <c r="E21" s="1203" t="s">
        <v>508</v>
      </c>
      <c r="F21" s="1239"/>
      <c r="G21" s="1881">
        <f t="shared" si="0"/>
        <v>0</v>
      </c>
      <c r="H21" s="1882"/>
      <c r="I21" s="1881"/>
      <c r="J21" s="760" t="s">
        <v>508</v>
      </c>
      <c r="K21" s="761" t="s">
        <v>508</v>
      </c>
      <c r="L21" s="1871"/>
      <c r="M21" s="1884"/>
      <c r="N21" s="1201"/>
      <c r="O21" s="1201"/>
    </row>
    <row r="22" spans="1:15" x14ac:dyDescent="0.2">
      <c r="A22" s="1202" t="s">
        <v>537</v>
      </c>
      <c r="B22" s="1879" t="s">
        <v>508</v>
      </c>
      <c r="C22" s="1880">
        <v>2690</v>
      </c>
      <c r="D22" s="1203" t="s">
        <v>508</v>
      </c>
      <c r="E22" s="1203" t="s">
        <v>508</v>
      </c>
      <c r="F22" s="1239">
        <v>4559</v>
      </c>
      <c r="G22" s="1881">
        <f t="shared" si="0"/>
        <v>5408</v>
      </c>
      <c r="H22" s="1882"/>
      <c r="I22" s="1881"/>
      <c r="J22" s="760" t="s">
        <v>508</v>
      </c>
      <c r="K22" s="761" t="s">
        <v>508</v>
      </c>
      <c r="L22" s="1871"/>
      <c r="M22" s="1884">
        <v>5408</v>
      </c>
      <c r="N22" s="1201"/>
      <c r="O22" s="1201"/>
    </row>
    <row r="23" spans="1:15" ht="13.5" thickBot="1" x14ac:dyDescent="0.25">
      <c r="A23" s="1181" t="s">
        <v>536</v>
      </c>
      <c r="B23" s="1895" t="s">
        <v>508</v>
      </c>
      <c r="C23" s="1880"/>
      <c r="D23" s="1206" t="s">
        <v>508</v>
      </c>
      <c r="E23" s="1206" t="s">
        <v>508</v>
      </c>
      <c r="F23" s="1261"/>
      <c r="G23" s="1888">
        <f t="shared" si="0"/>
        <v>0</v>
      </c>
      <c r="H23" s="1887"/>
      <c r="I23" s="1888"/>
      <c r="J23" s="783" t="s">
        <v>508</v>
      </c>
      <c r="K23" s="784" t="s">
        <v>508</v>
      </c>
      <c r="L23" s="1871"/>
      <c r="M23" s="1896"/>
      <c r="N23" s="1223"/>
      <c r="O23" s="1223"/>
    </row>
    <row r="24" spans="1:15" x14ac:dyDescent="0.2">
      <c r="A24" s="1192" t="s">
        <v>535</v>
      </c>
      <c r="B24" s="1224" t="s">
        <v>508</v>
      </c>
      <c r="C24" s="1897">
        <v>17149</v>
      </c>
      <c r="D24" s="1226">
        <v>19174</v>
      </c>
      <c r="E24" s="645">
        <v>19533</v>
      </c>
      <c r="F24" s="1226">
        <v>4536</v>
      </c>
      <c r="G24" s="1898">
        <f>M24-F24</f>
        <v>4828</v>
      </c>
      <c r="H24" s="1899"/>
      <c r="I24" s="1900"/>
      <c r="J24" s="1901">
        <f t="shared" ref="J24:J47" si="3">SUM(F24:I24)</f>
        <v>9364</v>
      </c>
      <c r="K24" s="1902">
        <f t="shared" ref="K24:K47" si="4">(J24/E24)*100</f>
        <v>47.939384631137052</v>
      </c>
      <c r="L24" s="1871"/>
      <c r="M24" s="1903">
        <v>9364</v>
      </c>
      <c r="N24" s="1749"/>
      <c r="O24" s="1748"/>
    </row>
    <row r="25" spans="1:15" x14ac:dyDescent="0.2">
      <c r="A25" s="1202" t="s">
        <v>534</v>
      </c>
      <c r="B25" s="1193" t="s">
        <v>508</v>
      </c>
      <c r="C25" s="1880"/>
      <c r="D25" s="1234"/>
      <c r="E25" s="654"/>
      <c r="F25" s="1234"/>
      <c r="G25" s="1904">
        <f t="shared" ref="G25:G42" si="5">M25-F25</f>
        <v>0</v>
      </c>
      <c r="H25" s="1905"/>
      <c r="I25" s="1906"/>
      <c r="J25" s="760">
        <f t="shared" si="3"/>
        <v>0</v>
      </c>
      <c r="K25" s="1907" t="e">
        <f t="shared" si="4"/>
        <v>#DIV/0!</v>
      </c>
      <c r="L25" s="1871"/>
      <c r="M25" s="1908"/>
      <c r="N25" s="1200"/>
      <c r="O25" s="1199"/>
    </row>
    <row r="26" spans="1:15" ht="13.5" thickBot="1" x14ac:dyDescent="0.25">
      <c r="A26" s="1181" t="s">
        <v>533</v>
      </c>
      <c r="B26" s="1220">
        <v>672</v>
      </c>
      <c r="C26" s="1909">
        <v>600</v>
      </c>
      <c r="D26" s="1241">
        <v>600</v>
      </c>
      <c r="E26" s="663">
        <v>600</v>
      </c>
      <c r="F26" s="1242">
        <v>150</v>
      </c>
      <c r="G26" s="1910">
        <f t="shared" si="5"/>
        <v>300</v>
      </c>
      <c r="H26" s="1911"/>
      <c r="I26" s="1912"/>
      <c r="J26" s="1913">
        <f t="shared" si="3"/>
        <v>450</v>
      </c>
      <c r="K26" s="1914">
        <f t="shared" si="4"/>
        <v>75</v>
      </c>
      <c r="L26" s="1871"/>
      <c r="M26" s="1915">
        <v>450</v>
      </c>
      <c r="N26" s="1189"/>
      <c r="O26" s="1753"/>
    </row>
    <row r="27" spans="1:15" x14ac:dyDescent="0.2">
      <c r="A27" s="1192" t="s">
        <v>532</v>
      </c>
      <c r="B27" s="1224">
        <v>501</v>
      </c>
      <c r="C27" s="1880">
        <v>349</v>
      </c>
      <c r="D27" s="1754">
        <v>690</v>
      </c>
      <c r="E27" s="1668">
        <v>690</v>
      </c>
      <c r="F27" s="1754">
        <v>146</v>
      </c>
      <c r="G27" s="1916">
        <f t="shared" si="5"/>
        <v>190</v>
      </c>
      <c r="H27" s="1917"/>
      <c r="I27" s="1893"/>
      <c r="J27" s="1901">
        <f t="shared" si="3"/>
        <v>336</v>
      </c>
      <c r="K27" s="1902">
        <f t="shared" si="4"/>
        <v>48.695652173913047</v>
      </c>
      <c r="L27" s="1871"/>
      <c r="M27" s="1894">
        <v>336</v>
      </c>
      <c r="N27" s="1253"/>
      <c r="O27" s="1254"/>
    </row>
    <row r="28" spans="1:15" x14ac:dyDescent="0.2">
      <c r="A28" s="1202" t="s">
        <v>531</v>
      </c>
      <c r="B28" s="1193">
        <v>502</v>
      </c>
      <c r="C28" s="1880">
        <v>376</v>
      </c>
      <c r="D28" s="1756">
        <v>384</v>
      </c>
      <c r="E28" s="1670">
        <v>384</v>
      </c>
      <c r="F28" s="1756">
        <v>148</v>
      </c>
      <c r="G28" s="1882">
        <f t="shared" si="5"/>
        <v>83</v>
      </c>
      <c r="H28" s="1918"/>
      <c r="I28" s="1881"/>
      <c r="J28" s="760">
        <f t="shared" si="3"/>
        <v>231</v>
      </c>
      <c r="K28" s="1907">
        <f t="shared" si="4"/>
        <v>60.15625</v>
      </c>
      <c r="L28" s="1871"/>
      <c r="M28" s="1884">
        <v>231</v>
      </c>
      <c r="N28" s="1201"/>
      <c r="O28" s="1239"/>
    </row>
    <row r="29" spans="1:15" x14ac:dyDescent="0.2">
      <c r="A29" s="1202" t="s">
        <v>530</v>
      </c>
      <c r="B29" s="1193">
        <v>504</v>
      </c>
      <c r="C29" s="1880"/>
      <c r="D29" s="1756"/>
      <c r="E29" s="1670"/>
      <c r="F29" s="1756"/>
      <c r="G29" s="1882">
        <f t="shared" si="5"/>
        <v>0</v>
      </c>
      <c r="H29" s="1918"/>
      <c r="I29" s="1881"/>
      <c r="J29" s="760">
        <f t="shared" si="3"/>
        <v>0</v>
      </c>
      <c r="K29" s="1907" t="e">
        <f t="shared" si="4"/>
        <v>#DIV/0!</v>
      </c>
      <c r="L29" s="1871"/>
      <c r="M29" s="1884"/>
      <c r="N29" s="1201"/>
      <c r="O29" s="1239"/>
    </row>
    <row r="30" spans="1:15" x14ac:dyDescent="0.2">
      <c r="A30" s="1202" t="s">
        <v>529</v>
      </c>
      <c r="B30" s="1193">
        <v>511</v>
      </c>
      <c r="C30" s="1880">
        <v>332</v>
      </c>
      <c r="D30" s="1756">
        <v>424</v>
      </c>
      <c r="E30" s="1670">
        <v>424</v>
      </c>
      <c r="F30" s="1756">
        <v>40</v>
      </c>
      <c r="G30" s="1882">
        <f t="shared" si="5"/>
        <v>42</v>
      </c>
      <c r="H30" s="1918"/>
      <c r="I30" s="1881"/>
      <c r="J30" s="760">
        <f t="shared" si="3"/>
        <v>82</v>
      </c>
      <c r="K30" s="1907">
        <f t="shared" si="4"/>
        <v>19.339622641509436</v>
      </c>
      <c r="L30" s="1871"/>
      <c r="M30" s="1884">
        <v>82</v>
      </c>
      <c r="N30" s="1201"/>
      <c r="O30" s="1239"/>
    </row>
    <row r="31" spans="1:15" x14ac:dyDescent="0.2">
      <c r="A31" s="1202" t="s">
        <v>528</v>
      </c>
      <c r="B31" s="1193">
        <v>518</v>
      </c>
      <c r="C31" s="1880">
        <v>506</v>
      </c>
      <c r="D31" s="1756">
        <v>501</v>
      </c>
      <c r="E31" s="1670">
        <v>551</v>
      </c>
      <c r="F31" s="1756">
        <v>173</v>
      </c>
      <c r="G31" s="1882">
        <f t="shared" si="5"/>
        <v>180</v>
      </c>
      <c r="H31" s="1918"/>
      <c r="I31" s="1881"/>
      <c r="J31" s="760">
        <f t="shared" si="3"/>
        <v>353</v>
      </c>
      <c r="K31" s="1907">
        <f t="shared" si="4"/>
        <v>64.065335753176043</v>
      </c>
      <c r="L31" s="1871"/>
      <c r="M31" s="1884">
        <v>353</v>
      </c>
      <c r="N31" s="1201"/>
      <c r="O31" s="1239"/>
    </row>
    <row r="32" spans="1:15" x14ac:dyDescent="0.2">
      <c r="A32" s="1202" t="s">
        <v>527</v>
      </c>
      <c r="B32" s="1193">
        <v>521</v>
      </c>
      <c r="C32" s="1880">
        <v>12798</v>
      </c>
      <c r="D32" s="1756">
        <v>13267</v>
      </c>
      <c r="E32" s="1670">
        <v>14282</v>
      </c>
      <c r="F32" s="1756">
        <v>3268</v>
      </c>
      <c r="G32" s="1882">
        <f t="shared" si="5"/>
        <v>3361</v>
      </c>
      <c r="H32" s="1918"/>
      <c r="I32" s="1881"/>
      <c r="J32" s="760">
        <f t="shared" si="3"/>
        <v>6629</v>
      </c>
      <c r="K32" s="1907">
        <f t="shared" si="4"/>
        <v>46.41506791765859</v>
      </c>
      <c r="L32" s="1871"/>
      <c r="M32" s="1884">
        <v>6629</v>
      </c>
      <c r="N32" s="1201"/>
      <c r="O32" s="1239"/>
    </row>
    <row r="33" spans="1:15" x14ac:dyDescent="0.2">
      <c r="A33" s="1202" t="s">
        <v>526</v>
      </c>
      <c r="B33" s="1193" t="s">
        <v>525</v>
      </c>
      <c r="C33" s="1880">
        <v>4710</v>
      </c>
      <c r="D33" s="1756">
        <v>4914</v>
      </c>
      <c r="E33" s="1670">
        <v>5208</v>
      </c>
      <c r="F33" s="1756">
        <v>1193</v>
      </c>
      <c r="G33" s="1882">
        <f t="shared" si="5"/>
        <v>1255</v>
      </c>
      <c r="H33" s="1918"/>
      <c r="I33" s="1881"/>
      <c r="J33" s="760">
        <f t="shared" si="3"/>
        <v>2448</v>
      </c>
      <c r="K33" s="1907">
        <f t="shared" si="4"/>
        <v>47.004608294930875</v>
      </c>
      <c r="L33" s="1871"/>
      <c r="M33" s="1884">
        <v>2448</v>
      </c>
      <c r="N33" s="1201"/>
      <c r="O33" s="1239"/>
    </row>
    <row r="34" spans="1:15" x14ac:dyDescent="0.2">
      <c r="A34" s="1202" t="s">
        <v>524</v>
      </c>
      <c r="B34" s="1193">
        <v>557</v>
      </c>
      <c r="C34" s="1880"/>
      <c r="D34" s="1756"/>
      <c r="E34" s="1670"/>
      <c r="F34" s="1756"/>
      <c r="G34" s="1882">
        <f t="shared" si="5"/>
        <v>0</v>
      </c>
      <c r="H34" s="1918"/>
      <c r="I34" s="1881"/>
      <c r="J34" s="760">
        <f t="shared" si="3"/>
        <v>0</v>
      </c>
      <c r="K34" s="1907" t="e">
        <f t="shared" si="4"/>
        <v>#DIV/0!</v>
      </c>
      <c r="L34" s="1871"/>
      <c r="M34" s="1884"/>
      <c r="N34" s="1201"/>
      <c r="O34" s="1239"/>
    </row>
    <row r="35" spans="1:15" x14ac:dyDescent="0.2">
      <c r="A35" s="1202" t="s">
        <v>523</v>
      </c>
      <c r="B35" s="1193">
        <v>551</v>
      </c>
      <c r="C35" s="1880">
        <v>64</v>
      </c>
      <c r="D35" s="1756">
        <v>10</v>
      </c>
      <c r="E35" s="1670">
        <v>10</v>
      </c>
      <c r="F35" s="1756">
        <v>3</v>
      </c>
      <c r="G35" s="1882">
        <f t="shared" si="5"/>
        <v>2</v>
      </c>
      <c r="H35" s="1918"/>
      <c r="I35" s="1881"/>
      <c r="J35" s="760">
        <f t="shared" si="3"/>
        <v>5</v>
      </c>
      <c r="K35" s="1907">
        <f t="shared" si="4"/>
        <v>50</v>
      </c>
      <c r="L35" s="1871"/>
      <c r="M35" s="1884">
        <v>5</v>
      </c>
      <c r="N35" s="1201"/>
      <c r="O35" s="1239"/>
    </row>
    <row r="36" spans="1:15" ht="13.5" thickBot="1" x14ac:dyDescent="0.25">
      <c r="A36" s="1169" t="s">
        <v>522</v>
      </c>
      <c r="B36" s="1256" t="s">
        <v>521</v>
      </c>
      <c r="C36" s="1886">
        <v>187</v>
      </c>
      <c r="D36" s="1757">
        <v>29</v>
      </c>
      <c r="E36" s="1672">
        <v>29</v>
      </c>
      <c r="F36" s="1758">
        <v>11</v>
      </c>
      <c r="G36" s="1882">
        <f t="shared" si="5"/>
        <v>9</v>
      </c>
      <c r="H36" s="1919"/>
      <c r="I36" s="1881"/>
      <c r="J36" s="783">
        <f t="shared" si="3"/>
        <v>20</v>
      </c>
      <c r="K36" s="1920">
        <f t="shared" si="4"/>
        <v>68.965517241379317</v>
      </c>
      <c r="L36" s="1871"/>
      <c r="M36" s="1896">
        <v>20</v>
      </c>
      <c r="N36" s="1223"/>
      <c r="O36" s="1261"/>
    </row>
    <row r="37" spans="1:15" ht="13.5" thickBot="1" x14ac:dyDescent="0.25">
      <c r="A37" s="1211" t="s">
        <v>520</v>
      </c>
      <c r="B37" s="1168"/>
      <c r="C37" s="1213">
        <f t="shared" ref="C37:I37" si="6">SUM(C27:C36)</f>
        <v>19322</v>
      </c>
      <c r="D37" s="1262">
        <f t="shared" si="6"/>
        <v>20219</v>
      </c>
      <c r="E37" s="1262">
        <f t="shared" si="6"/>
        <v>21578</v>
      </c>
      <c r="F37" s="1213">
        <f t="shared" si="6"/>
        <v>4982</v>
      </c>
      <c r="G37" s="1213">
        <f t="shared" si="6"/>
        <v>5122</v>
      </c>
      <c r="H37" s="1213">
        <f t="shared" si="6"/>
        <v>0</v>
      </c>
      <c r="I37" s="1213">
        <f t="shared" si="6"/>
        <v>0</v>
      </c>
      <c r="J37" s="1265">
        <f t="shared" si="3"/>
        <v>10104</v>
      </c>
      <c r="K37" s="1921">
        <f t="shared" si="4"/>
        <v>46.825470386504776</v>
      </c>
      <c r="L37" s="1871"/>
      <c r="M37" s="1265">
        <f>SUM(M27:M36)</f>
        <v>10104</v>
      </c>
      <c r="N37" s="1217">
        <f>SUM(N27:N36)</f>
        <v>0</v>
      </c>
      <c r="O37" s="1214">
        <f>SUM(O27:O36)</f>
        <v>0</v>
      </c>
    </row>
    <row r="38" spans="1:15" x14ac:dyDescent="0.2">
      <c r="A38" s="1192" t="s">
        <v>519</v>
      </c>
      <c r="B38" s="1224">
        <v>601</v>
      </c>
      <c r="C38" s="1922"/>
      <c r="D38" s="1754"/>
      <c r="E38" s="1668"/>
      <c r="F38" s="1759"/>
      <c r="G38" s="1882">
        <f t="shared" si="5"/>
        <v>0</v>
      </c>
      <c r="H38" s="1917"/>
      <c r="I38" s="1881"/>
      <c r="J38" s="1923">
        <f t="shared" si="3"/>
        <v>0</v>
      </c>
      <c r="K38" s="1924" t="e">
        <f t="shared" si="4"/>
        <v>#DIV/0!</v>
      </c>
      <c r="L38" s="1871"/>
      <c r="M38" s="1894"/>
      <c r="N38" s="1253"/>
      <c r="O38" s="1254"/>
    </row>
    <row r="39" spans="1:15" x14ac:dyDescent="0.2">
      <c r="A39" s="1202" t="s">
        <v>518</v>
      </c>
      <c r="B39" s="1193">
        <v>602</v>
      </c>
      <c r="C39" s="1880">
        <v>2029</v>
      </c>
      <c r="D39" s="1756">
        <v>2018</v>
      </c>
      <c r="E39" s="1670">
        <v>1985</v>
      </c>
      <c r="F39" s="1756">
        <v>627</v>
      </c>
      <c r="G39" s="1882">
        <f t="shared" si="5"/>
        <v>632</v>
      </c>
      <c r="H39" s="1918"/>
      <c r="I39" s="1881"/>
      <c r="J39" s="760">
        <f t="shared" si="3"/>
        <v>1259</v>
      </c>
      <c r="K39" s="1907">
        <f t="shared" si="4"/>
        <v>63.42569269521411</v>
      </c>
      <c r="L39" s="1871"/>
      <c r="M39" s="1884">
        <v>1259</v>
      </c>
      <c r="N39" s="1201"/>
      <c r="O39" s="1239"/>
    </row>
    <row r="40" spans="1:15" x14ac:dyDescent="0.2">
      <c r="A40" s="1202" t="s">
        <v>517</v>
      </c>
      <c r="B40" s="1193">
        <v>604</v>
      </c>
      <c r="C40" s="1880"/>
      <c r="D40" s="1756"/>
      <c r="E40" s="1670"/>
      <c r="F40" s="1756"/>
      <c r="G40" s="1882">
        <f t="shared" si="5"/>
        <v>0</v>
      </c>
      <c r="H40" s="1918"/>
      <c r="I40" s="1881"/>
      <c r="J40" s="760">
        <f t="shared" si="3"/>
        <v>0</v>
      </c>
      <c r="K40" s="1907" t="e">
        <f t="shared" si="4"/>
        <v>#DIV/0!</v>
      </c>
      <c r="L40" s="1871"/>
      <c r="M40" s="1884"/>
      <c r="N40" s="1201"/>
      <c r="O40" s="1239"/>
    </row>
    <row r="41" spans="1:15" x14ac:dyDescent="0.2">
      <c r="A41" s="1202" t="s">
        <v>516</v>
      </c>
      <c r="B41" s="1193" t="s">
        <v>515</v>
      </c>
      <c r="C41" s="1880">
        <v>17149</v>
      </c>
      <c r="D41" s="1756">
        <v>18174</v>
      </c>
      <c r="E41" s="1670">
        <v>19533</v>
      </c>
      <c r="F41" s="1756">
        <v>4536</v>
      </c>
      <c r="G41" s="1882">
        <f t="shared" si="5"/>
        <v>4828</v>
      </c>
      <c r="H41" s="1918"/>
      <c r="I41" s="1881"/>
      <c r="J41" s="760">
        <f t="shared" si="3"/>
        <v>9364</v>
      </c>
      <c r="K41" s="1907">
        <f t="shared" si="4"/>
        <v>47.939384631137052</v>
      </c>
      <c r="L41" s="1871"/>
      <c r="M41" s="1884">
        <v>9364</v>
      </c>
      <c r="N41" s="1201"/>
      <c r="O41" s="1239"/>
    </row>
    <row r="42" spans="1:15" ht="13.5" thickBot="1" x14ac:dyDescent="0.25">
      <c r="A42" s="1169" t="s">
        <v>514</v>
      </c>
      <c r="B42" s="1256" t="s">
        <v>513</v>
      </c>
      <c r="C42" s="1886">
        <v>144</v>
      </c>
      <c r="D42" s="1757">
        <v>44</v>
      </c>
      <c r="E42" s="1672">
        <v>77</v>
      </c>
      <c r="F42" s="1758">
        <v>11</v>
      </c>
      <c r="G42" s="1925">
        <f t="shared" si="5"/>
        <v>21</v>
      </c>
      <c r="H42" s="1919"/>
      <c r="I42" s="1881"/>
      <c r="J42" s="1913">
        <f t="shared" si="3"/>
        <v>32</v>
      </c>
      <c r="K42" s="1914">
        <f t="shared" si="4"/>
        <v>41.558441558441558</v>
      </c>
      <c r="L42" s="1871"/>
      <c r="M42" s="1896">
        <v>32</v>
      </c>
      <c r="N42" s="1223"/>
      <c r="O42" s="1261"/>
    </row>
    <row r="43" spans="1:15" ht="13.5" thickBot="1" x14ac:dyDescent="0.25">
      <c r="A43" s="1211" t="s">
        <v>512</v>
      </c>
      <c r="B43" s="1168" t="s">
        <v>508</v>
      </c>
      <c r="C43" s="1213">
        <f t="shared" ref="C43:I43" si="7">SUM(C38:C42)</f>
        <v>19322</v>
      </c>
      <c r="D43" s="1262">
        <f t="shared" si="7"/>
        <v>20236</v>
      </c>
      <c r="E43" s="1262">
        <f t="shared" si="7"/>
        <v>21595</v>
      </c>
      <c r="F43" s="1214">
        <f t="shared" si="7"/>
        <v>5174</v>
      </c>
      <c r="G43" s="1269">
        <f t="shared" si="7"/>
        <v>5481</v>
      </c>
      <c r="H43" s="1214">
        <f t="shared" si="7"/>
        <v>0</v>
      </c>
      <c r="I43" s="1270">
        <f t="shared" si="7"/>
        <v>0</v>
      </c>
      <c r="J43" s="1195">
        <f t="shared" si="3"/>
        <v>10655</v>
      </c>
      <c r="K43" s="1271">
        <f t="shared" si="4"/>
        <v>49.340125028941884</v>
      </c>
      <c r="L43" s="1871"/>
      <c r="M43" s="1214">
        <f>SUM(M38:M42)</f>
        <v>10655</v>
      </c>
      <c r="N43" s="1217">
        <f>SUM(N38:N42)</f>
        <v>0</v>
      </c>
      <c r="O43" s="1214">
        <f>SUM(O38:O42)</f>
        <v>0</v>
      </c>
    </row>
    <row r="44" spans="1:15" ht="5.25" customHeight="1" thickBot="1" x14ac:dyDescent="0.25">
      <c r="A44" s="1169"/>
      <c r="B44" s="1272"/>
      <c r="C44" s="1886"/>
      <c r="D44" s="1242"/>
      <c r="E44" s="1242"/>
      <c r="F44" s="1926"/>
      <c r="G44" s="1927"/>
      <c r="H44" s="1928">
        <f>N44-G44</f>
        <v>0</v>
      </c>
      <c r="I44" s="1927"/>
      <c r="J44" s="1230">
        <f t="shared" si="3"/>
        <v>0</v>
      </c>
      <c r="K44" s="1231" t="e">
        <f t="shared" si="4"/>
        <v>#DIV/0!</v>
      </c>
      <c r="L44" s="1871"/>
      <c r="M44" s="1929"/>
      <c r="N44" s="1217"/>
      <c r="O44" s="1217"/>
    </row>
    <row r="45" spans="1:15" ht="13.5" thickBot="1" x14ac:dyDescent="0.25">
      <c r="A45" s="1276" t="s">
        <v>511</v>
      </c>
      <c r="B45" s="1168" t="s">
        <v>508</v>
      </c>
      <c r="C45" s="1214">
        <f t="shared" ref="C45:I45" si="8">C43-C41</f>
        <v>2173</v>
      </c>
      <c r="D45" s="1213">
        <f t="shared" si="8"/>
        <v>2062</v>
      </c>
      <c r="E45" s="1213">
        <f t="shared" si="8"/>
        <v>2062</v>
      </c>
      <c r="F45" s="1214">
        <f t="shared" si="8"/>
        <v>638</v>
      </c>
      <c r="G45" s="1263">
        <f t="shared" si="8"/>
        <v>653</v>
      </c>
      <c r="H45" s="1214">
        <f t="shared" si="8"/>
        <v>0</v>
      </c>
      <c r="I45" s="1217">
        <f t="shared" si="8"/>
        <v>0</v>
      </c>
      <c r="J45" s="1230">
        <f t="shared" si="3"/>
        <v>1291</v>
      </c>
      <c r="K45" s="1231">
        <f t="shared" si="4"/>
        <v>62.609117361784669</v>
      </c>
      <c r="L45" s="1871"/>
      <c r="M45" s="1214">
        <f>M43-M41</f>
        <v>1291</v>
      </c>
      <c r="N45" s="1217">
        <f>N43-N41</f>
        <v>0</v>
      </c>
      <c r="O45" s="1214">
        <f>O43-O41</f>
        <v>0</v>
      </c>
    </row>
    <row r="46" spans="1:15" ht="13.5" thickBot="1" x14ac:dyDescent="0.25">
      <c r="A46" s="1211" t="s">
        <v>510</v>
      </c>
      <c r="B46" s="1168" t="s">
        <v>508</v>
      </c>
      <c r="C46" s="1214">
        <f t="shared" ref="C46:I46" si="9">C43-C37</f>
        <v>0</v>
      </c>
      <c r="D46" s="1213">
        <f t="shared" si="9"/>
        <v>17</v>
      </c>
      <c r="E46" s="1213">
        <f t="shared" si="9"/>
        <v>17</v>
      </c>
      <c r="F46" s="1214">
        <f t="shared" si="9"/>
        <v>192</v>
      </c>
      <c r="G46" s="1263">
        <f t="shared" si="9"/>
        <v>359</v>
      </c>
      <c r="H46" s="1214">
        <f t="shared" si="9"/>
        <v>0</v>
      </c>
      <c r="I46" s="1217">
        <f t="shared" si="9"/>
        <v>0</v>
      </c>
      <c r="J46" s="1230">
        <f t="shared" si="3"/>
        <v>551</v>
      </c>
      <c r="K46" s="1231">
        <f t="shared" si="4"/>
        <v>3241.1764705882356</v>
      </c>
      <c r="L46" s="1871"/>
      <c r="M46" s="1214">
        <f>M43-M37</f>
        <v>551</v>
      </c>
      <c r="N46" s="1217">
        <f>N43-N37</f>
        <v>0</v>
      </c>
      <c r="O46" s="1214">
        <f>O43-O37</f>
        <v>0</v>
      </c>
    </row>
    <row r="47" spans="1:15" ht="13.5" thickBot="1" x14ac:dyDescent="0.25">
      <c r="A47" s="1277" t="s">
        <v>509</v>
      </c>
      <c r="B47" s="1278" t="s">
        <v>508</v>
      </c>
      <c r="C47" s="1214">
        <f t="shared" ref="C47:I47" si="10">C46-C41</f>
        <v>-17149</v>
      </c>
      <c r="D47" s="1213">
        <f t="shared" si="10"/>
        <v>-18157</v>
      </c>
      <c r="E47" s="1213">
        <f t="shared" si="10"/>
        <v>-19516</v>
      </c>
      <c r="F47" s="1214">
        <f t="shared" si="10"/>
        <v>-4344</v>
      </c>
      <c r="G47" s="1263">
        <f t="shared" si="10"/>
        <v>-4469</v>
      </c>
      <c r="H47" s="1214">
        <f t="shared" si="10"/>
        <v>0</v>
      </c>
      <c r="I47" s="1217">
        <f t="shared" si="10"/>
        <v>0</v>
      </c>
      <c r="J47" s="1230">
        <f t="shared" si="3"/>
        <v>-8813</v>
      </c>
      <c r="K47" s="1264">
        <f t="shared" si="4"/>
        <v>45.157819225251075</v>
      </c>
      <c r="L47" s="1871"/>
      <c r="M47" s="1214">
        <f>M46-M41</f>
        <v>-8813</v>
      </c>
      <c r="N47" s="1217">
        <f>N46-N41</f>
        <v>0</v>
      </c>
      <c r="O47" s="1214">
        <f>O46-O41</f>
        <v>0</v>
      </c>
    </row>
    <row r="50" spans="1:10" ht="14.25" x14ac:dyDescent="0.2">
      <c r="A50" s="706" t="s">
        <v>507</v>
      </c>
    </row>
    <row r="51" spans="1:10" ht="14.25" x14ac:dyDescent="0.2">
      <c r="A51" s="709" t="s">
        <v>506</v>
      </c>
    </row>
    <row r="52" spans="1:10" ht="14.25" x14ac:dyDescent="0.2">
      <c r="A52" s="1932" t="s">
        <v>505</v>
      </c>
    </row>
    <row r="53" spans="1:10" s="1858" customFormat="1" ht="14.25" x14ac:dyDescent="0.2">
      <c r="A53" s="1932" t="s">
        <v>504</v>
      </c>
      <c r="B53" s="1933"/>
      <c r="E53" s="1934"/>
      <c r="F53" s="1934"/>
      <c r="G53" s="1934"/>
      <c r="H53" s="1934"/>
      <c r="I53" s="1934"/>
      <c r="J53" s="1934"/>
    </row>
    <row r="56" spans="1:10" x14ac:dyDescent="0.2">
      <c r="A56" s="1935" t="s">
        <v>609</v>
      </c>
    </row>
    <row r="58" spans="1:10" x14ac:dyDescent="0.2">
      <c r="A58" s="1935" t="s">
        <v>659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3"/>
  <sheetViews>
    <sheetView topLeftCell="A237" zoomScaleNormal="100" zoomScaleSheetLayoutView="100" workbookViewId="0">
      <pane xSplit="5" topLeftCell="F1" activePane="topRight" state="frozen"/>
      <selection pane="topRight" activeCell="L13" sqref="L13"/>
    </sheetView>
  </sheetViews>
  <sheetFormatPr defaultColWidth="9.140625" defaultRowHeight="12.75" x14ac:dyDescent="0.2"/>
  <cols>
    <col min="1" max="1" width="7.28515625" style="69" customWidth="1"/>
    <col min="2" max="2" width="10.140625" style="69" customWidth="1"/>
    <col min="3" max="3" width="67.28515625" style="69" customWidth="1"/>
    <col min="4" max="5" width="15.85546875" style="68" customWidth="1"/>
    <col min="6" max="6" width="15.85546875" style="69" customWidth="1"/>
    <col min="7" max="16384" width="9.140625" style="69"/>
  </cols>
  <sheetData>
    <row r="1" spans="1:7" ht="21" customHeight="1" x14ac:dyDescent="0.25">
      <c r="A1" s="70" t="s">
        <v>95</v>
      </c>
      <c r="B1" s="71"/>
      <c r="C1" s="72"/>
      <c r="D1" s="265"/>
      <c r="E1" s="260"/>
    </row>
    <row r="2" spans="1:7" ht="3" customHeight="1" x14ac:dyDescent="0.3">
      <c r="A2" s="70"/>
      <c r="B2" s="71"/>
      <c r="C2" s="113"/>
    </row>
    <row r="3" spans="1:7" s="71" customFormat="1" ht="24" customHeight="1" x14ac:dyDescent="0.3">
      <c r="A3" s="73" t="s">
        <v>322</v>
      </c>
      <c r="B3" s="73"/>
      <c r="C3" s="277" t="s">
        <v>387</v>
      </c>
      <c r="D3" s="261"/>
      <c r="E3" s="261"/>
    </row>
    <row r="4" spans="1:7" s="56" customFormat="1" ht="12.75" hidden="1" customHeight="1" x14ac:dyDescent="0.2">
      <c r="A4" s="74"/>
      <c r="B4" s="75"/>
      <c r="C4" s="74"/>
      <c r="D4" s="61"/>
      <c r="E4" s="61"/>
    </row>
    <row r="5" spans="1:7" s="56" customFormat="1" ht="18" customHeight="1" thickBot="1" x14ac:dyDescent="0.25">
      <c r="A5" s="74"/>
      <c r="B5" s="75"/>
      <c r="C5" s="74"/>
      <c r="D5" s="61"/>
      <c r="E5" s="61"/>
    </row>
    <row r="6" spans="1:7" s="56" customFormat="1" ht="15" customHeight="1" x14ac:dyDescent="0.25">
      <c r="A6" s="114" t="s">
        <v>14</v>
      </c>
      <c r="B6" s="115" t="s">
        <v>13</v>
      </c>
      <c r="C6" s="114" t="s">
        <v>12</v>
      </c>
      <c r="D6" s="262" t="s">
        <v>11</v>
      </c>
      <c r="E6" s="262" t="s">
        <v>11</v>
      </c>
      <c r="F6" s="22" t="s">
        <v>0</v>
      </c>
      <c r="G6" s="121" t="s">
        <v>383</v>
      </c>
    </row>
    <row r="7" spans="1:7" s="56" customFormat="1" ht="21" customHeight="1" thickBot="1" x14ac:dyDescent="0.3">
      <c r="A7" s="116"/>
      <c r="B7" s="117"/>
      <c r="C7" s="118"/>
      <c r="D7" s="263" t="s">
        <v>10</v>
      </c>
      <c r="E7" s="263" t="s">
        <v>9</v>
      </c>
      <c r="F7" s="122" t="s">
        <v>385</v>
      </c>
      <c r="G7" s="123" t="s">
        <v>384</v>
      </c>
    </row>
    <row r="8" spans="1:7" s="56" customFormat="1" ht="18" customHeight="1" thickTop="1" x14ac:dyDescent="0.25">
      <c r="A8" s="276">
        <v>10</v>
      </c>
      <c r="B8" s="276"/>
      <c r="C8" s="101" t="s">
        <v>380</v>
      </c>
      <c r="D8" s="91"/>
      <c r="E8" s="212"/>
      <c r="F8" s="144"/>
      <c r="G8" s="142"/>
    </row>
    <row r="9" spans="1:7" s="56" customFormat="1" ht="15" customHeight="1" x14ac:dyDescent="0.2">
      <c r="A9" s="65"/>
      <c r="B9" s="266">
        <v>2143</v>
      </c>
      <c r="C9" s="65" t="s">
        <v>96</v>
      </c>
      <c r="D9" s="58">
        <v>0</v>
      </c>
      <c r="E9" s="199">
        <v>50</v>
      </c>
      <c r="F9" s="120">
        <v>0</v>
      </c>
      <c r="G9" s="119">
        <f>(F9/E9)*100</f>
        <v>0</v>
      </c>
    </row>
    <row r="10" spans="1:7" s="56" customFormat="1" ht="15" customHeight="1" x14ac:dyDescent="0.2">
      <c r="A10" s="81"/>
      <c r="B10" s="143">
        <v>2212</v>
      </c>
      <c r="C10" s="80" t="s">
        <v>97</v>
      </c>
      <c r="D10" s="58">
        <v>9150</v>
      </c>
      <c r="E10" s="199">
        <v>9599</v>
      </c>
      <c r="F10" s="120">
        <v>4112.1000000000004</v>
      </c>
      <c r="G10" s="119">
        <f t="shared" ref="G10:G22" si="0">(F10/E10)*100</f>
        <v>42.838837378893643</v>
      </c>
    </row>
    <row r="11" spans="1:7" s="56" customFormat="1" ht="15" customHeight="1" x14ac:dyDescent="0.2">
      <c r="A11" s="65"/>
      <c r="B11" s="35">
        <v>2219</v>
      </c>
      <c r="C11" s="79" t="s">
        <v>98</v>
      </c>
      <c r="D11" s="58">
        <f>'[1]Technické služby'!AC42</f>
        <v>7020</v>
      </c>
      <c r="E11" s="199">
        <v>6640</v>
      </c>
      <c r="F11" s="120">
        <v>4068.6</v>
      </c>
      <c r="G11" s="119">
        <f t="shared" si="0"/>
        <v>61.274096385542165</v>
      </c>
    </row>
    <row r="12" spans="1:7" s="56" customFormat="1" ht="15" customHeight="1" x14ac:dyDescent="0.2">
      <c r="A12" s="65"/>
      <c r="B12" s="266">
        <v>2221</v>
      </c>
      <c r="C12" s="65" t="s">
        <v>99</v>
      </c>
      <c r="D12" s="59">
        <v>0</v>
      </c>
      <c r="E12" s="201">
        <v>70</v>
      </c>
      <c r="F12" s="120">
        <v>0.6</v>
      </c>
      <c r="G12" s="119">
        <f t="shared" si="0"/>
        <v>0.85714285714285721</v>
      </c>
    </row>
    <row r="13" spans="1:7" s="56" customFormat="1" ht="15" customHeight="1" x14ac:dyDescent="0.2">
      <c r="A13" s="65"/>
      <c r="B13" s="266">
        <v>3113</v>
      </c>
      <c r="C13" s="65" t="s">
        <v>105</v>
      </c>
      <c r="D13" s="59">
        <v>0</v>
      </c>
      <c r="E13" s="201">
        <v>242</v>
      </c>
      <c r="F13" s="120">
        <v>0</v>
      </c>
      <c r="G13" s="119">
        <f t="shared" si="0"/>
        <v>0</v>
      </c>
    </row>
    <row r="14" spans="1:7" s="56" customFormat="1" ht="15" customHeight="1" x14ac:dyDescent="0.2">
      <c r="A14" s="65"/>
      <c r="B14" s="35">
        <v>3326</v>
      </c>
      <c r="C14" s="80" t="s">
        <v>440</v>
      </c>
      <c r="D14" s="58">
        <v>0</v>
      </c>
      <c r="E14" s="199">
        <v>15</v>
      </c>
      <c r="F14" s="120">
        <v>15</v>
      </c>
      <c r="G14" s="119">
        <f t="shared" si="0"/>
        <v>100</v>
      </c>
    </row>
    <row r="15" spans="1:7" s="56" customFormat="1" ht="15" customHeight="1" x14ac:dyDescent="0.2">
      <c r="A15" s="65"/>
      <c r="B15" s="35">
        <v>3421</v>
      </c>
      <c r="C15" s="80" t="s">
        <v>112</v>
      </c>
      <c r="D15" s="58">
        <v>200</v>
      </c>
      <c r="E15" s="199">
        <v>516</v>
      </c>
      <c r="F15" s="120">
        <v>85.3</v>
      </c>
      <c r="G15" s="119">
        <f t="shared" si="0"/>
        <v>16.531007751937985</v>
      </c>
    </row>
    <row r="16" spans="1:7" s="56" customFormat="1" ht="15.75" customHeight="1" x14ac:dyDescent="0.2">
      <c r="A16" s="65"/>
      <c r="B16" s="35">
        <v>3631</v>
      </c>
      <c r="C16" s="80" t="s">
        <v>115</v>
      </c>
      <c r="D16" s="58">
        <v>6100</v>
      </c>
      <c r="E16" s="199">
        <v>5935</v>
      </c>
      <c r="F16" s="120">
        <v>2023.5</v>
      </c>
      <c r="G16" s="119">
        <f t="shared" si="0"/>
        <v>34.094355518112891</v>
      </c>
    </row>
    <row r="17" spans="1:7" s="56" customFormat="1" ht="15.75" customHeight="1" x14ac:dyDescent="0.2">
      <c r="A17" s="65"/>
      <c r="B17" s="35">
        <v>3632</v>
      </c>
      <c r="C17" s="80" t="s">
        <v>116</v>
      </c>
      <c r="D17" s="58">
        <v>0</v>
      </c>
      <c r="E17" s="199">
        <v>258</v>
      </c>
      <c r="F17" s="120">
        <v>65.900000000000006</v>
      </c>
      <c r="G17" s="119">
        <f t="shared" si="0"/>
        <v>25.54263565891473</v>
      </c>
    </row>
    <row r="18" spans="1:7" s="56" customFormat="1" ht="15" customHeight="1" x14ac:dyDescent="0.2">
      <c r="A18" s="65"/>
      <c r="B18" s="266">
        <v>3639</v>
      </c>
      <c r="C18" s="65" t="s">
        <v>430</v>
      </c>
      <c r="D18" s="59">
        <v>0</v>
      </c>
      <c r="E18" s="201">
        <v>1090.5999999999999</v>
      </c>
      <c r="F18" s="120">
        <v>552.1</v>
      </c>
      <c r="G18" s="119">
        <f t="shared" si="0"/>
        <v>50.623509994498448</v>
      </c>
    </row>
    <row r="19" spans="1:7" s="56" customFormat="1" ht="15" customHeight="1" x14ac:dyDescent="0.2">
      <c r="A19" s="65"/>
      <c r="B19" s="35">
        <v>3722</v>
      </c>
      <c r="C19" s="80" t="s">
        <v>120</v>
      </c>
      <c r="D19" s="58">
        <f>'[1]Technické služby'!AC52</f>
        <v>22550</v>
      </c>
      <c r="E19" s="199">
        <f>'[1]Technické služby'!AD52</f>
        <v>22550</v>
      </c>
      <c r="F19" s="120">
        <v>10043.4</v>
      </c>
      <c r="G19" s="119">
        <f t="shared" si="0"/>
        <v>44.538359201773837</v>
      </c>
    </row>
    <row r="20" spans="1:7" s="56" customFormat="1" ht="15" hidden="1" customHeight="1" x14ac:dyDescent="0.2">
      <c r="A20" s="65"/>
      <c r="B20" s="35">
        <v>3726</v>
      </c>
      <c r="C20" s="79" t="s">
        <v>121</v>
      </c>
      <c r="D20" s="58">
        <f>'[1]Technické služby'!AC53</f>
        <v>0</v>
      </c>
      <c r="E20" s="199">
        <f>'[1]Technické služby'!AD53</f>
        <v>0</v>
      </c>
      <c r="F20" s="120">
        <v>0</v>
      </c>
      <c r="G20" s="119" t="e">
        <f t="shared" si="0"/>
        <v>#DIV/0!</v>
      </c>
    </row>
    <row r="21" spans="1:7" s="56" customFormat="1" ht="15" customHeight="1" thickBot="1" x14ac:dyDescent="0.25">
      <c r="A21" s="65"/>
      <c r="B21" s="93">
        <v>3745</v>
      </c>
      <c r="C21" s="83" t="s">
        <v>124</v>
      </c>
      <c r="D21" s="59">
        <f>'[1]Technické služby'!AC54</f>
        <v>20397</v>
      </c>
      <c r="E21" s="201">
        <v>19360.8</v>
      </c>
      <c r="F21" s="130">
        <v>6596.8</v>
      </c>
      <c r="G21" s="131">
        <f t="shared" si="0"/>
        <v>34.07297219123177</v>
      </c>
    </row>
    <row r="22" spans="1:7" s="56" customFormat="1" ht="22.5" customHeight="1" thickTop="1" thickBot="1" x14ac:dyDescent="0.3">
      <c r="A22" s="86"/>
      <c r="B22" s="87"/>
      <c r="C22" s="97" t="s">
        <v>375</v>
      </c>
      <c r="D22" s="95">
        <f t="shared" ref="D22:F22" si="1">SUM(D8:D21)</f>
        <v>65417</v>
      </c>
      <c r="E22" s="202">
        <f t="shared" si="1"/>
        <v>66326.399999999994</v>
      </c>
      <c r="F22" s="226">
        <f t="shared" si="1"/>
        <v>27563.3</v>
      </c>
      <c r="G22" s="129">
        <f t="shared" si="0"/>
        <v>41.557057220051142</v>
      </c>
    </row>
    <row r="23" spans="1:7" s="56" customFormat="1" ht="7.5" customHeight="1" x14ac:dyDescent="0.2">
      <c r="A23" s="74"/>
      <c r="B23" s="75"/>
      <c r="C23" s="74"/>
      <c r="D23" s="61"/>
      <c r="E23" s="61"/>
    </row>
    <row r="24" spans="1:7" s="56" customFormat="1" ht="0.75" hidden="1" customHeight="1" x14ac:dyDescent="0.2">
      <c r="B24" s="76"/>
      <c r="D24" s="204"/>
      <c r="E24" s="204"/>
    </row>
    <row r="25" spans="1:7" s="56" customFormat="1" ht="15" hidden="1" customHeight="1" x14ac:dyDescent="0.2">
      <c r="A25" s="74"/>
      <c r="B25" s="75"/>
      <c r="C25" s="74"/>
      <c r="D25" s="61"/>
      <c r="E25" s="61"/>
    </row>
    <row r="26" spans="1:7" s="56" customFormat="1" ht="11.25" customHeight="1" thickBot="1" x14ac:dyDescent="0.25">
      <c r="A26" s="74"/>
      <c r="B26" s="75"/>
      <c r="C26" s="74"/>
      <c r="D26" s="261"/>
      <c r="E26" s="261"/>
    </row>
    <row r="27" spans="1:7" s="56" customFormat="1" ht="15.75" x14ac:dyDescent="0.25">
      <c r="A27" s="114" t="s">
        <v>14</v>
      </c>
      <c r="B27" s="115" t="s">
        <v>13</v>
      </c>
      <c r="C27" s="114" t="s">
        <v>12</v>
      </c>
      <c r="D27" s="262" t="s">
        <v>11</v>
      </c>
      <c r="E27" s="262" t="s">
        <v>11</v>
      </c>
      <c r="F27" s="22" t="s">
        <v>0</v>
      </c>
      <c r="G27" s="121" t="s">
        <v>383</v>
      </c>
    </row>
    <row r="28" spans="1:7" s="56" customFormat="1" ht="15.75" customHeight="1" thickBot="1" x14ac:dyDescent="0.3">
      <c r="A28" s="116"/>
      <c r="B28" s="117"/>
      <c r="C28" s="118"/>
      <c r="D28" s="263" t="s">
        <v>10</v>
      </c>
      <c r="E28" s="263" t="s">
        <v>9</v>
      </c>
      <c r="F28" s="122" t="s">
        <v>385</v>
      </c>
      <c r="G28" s="123" t="s">
        <v>384</v>
      </c>
    </row>
    <row r="29" spans="1:7" s="56" customFormat="1" ht="16.5" customHeight="1" thickTop="1" x14ac:dyDescent="0.25">
      <c r="A29" s="63">
        <v>30</v>
      </c>
      <c r="B29" s="63"/>
      <c r="C29" s="94" t="s">
        <v>91</v>
      </c>
      <c r="D29" s="57"/>
      <c r="E29" s="213"/>
      <c r="F29" s="144"/>
      <c r="G29" s="142"/>
    </row>
    <row r="30" spans="1:7" s="56" customFormat="1" ht="16.5" customHeight="1" x14ac:dyDescent="0.2">
      <c r="A30" s="62"/>
      <c r="B30" s="62"/>
      <c r="C30" s="64"/>
      <c r="D30" s="58"/>
      <c r="E30" s="199"/>
      <c r="F30" s="145"/>
      <c r="G30" s="65"/>
    </row>
    <row r="31" spans="1:7" s="56" customFormat="1" ht="15" hidden="1" x14ac:dyDescent="0.2">
      <c r="A31" s="65"/>
      <c r="B31" s="62">
        <v>3341</v>
      </c>
      <c r="C31" s="74" t="s">
        <v>129</v>
      </c>
      <c r="D31" s="58">
        <v>0</v>
      </c>
      <c r="E31" s="199">
        <v>0</v>
      </c>
      <c r="F31" s="120">
        <v>0</v>
      </c>
      <c r="G31" s="119" t="e">
        <f>(#REF!/E31)*100</f>
        <v>#REF!</v>
      </c>
    </row>
    <row r="32" spans="1:7" s="56" customFormat="1" ht="15.75" customHeight="1" x14ac:dyDescent="0.2">
      <c r="A32" s="65"/>
      <c r="B32" s="62">
        <v>3319</v>
      </c>
      <c r="C32" s="79" t="s">
        <v>441</v>
      </c>
      <c r="D32" s="58">
        <v>0</v>
      </c>
      <c r="E32" s="199">
        <v>10</v>
      </c>
      <c r="F32" s="120">
        <v>10</v>
      </c>
      <c r="G32" s="119">
        <f t="shared" ref="G32:G52" si="2">(F32/E32)*100</f>
        <v>100</v>
      </c>
    </row>
    <row r="33" spans="1:7" s="56" customFormat="1" ht="15.75" customHeight="1" x14ac:dyDescent="0.2">
      <c r="A33" s="65"/>
      <c r="B33" s="62">
        <v>3349</v>
      </c>
      <c r="C33" s="79" t="s">
        <v>130</v>
      </c>
      <c r="D33" s="58">
        <v>850</v>
      </c>
      <c r="E33" s="199">
        <v>951.2</v>
      </c>
      <c r="F33" s="120">
        <v>408.4</v>
      </c>
      <c r="G33" s="119">
        <f t="shared" si="2"/>
        <v>42.935239697224553</v>
      </c>
    </row>
    <row r="34" spans="1:7" s="56" customFormat="1" ht="15.75" customHeight="1" x14ac:dyDescent="0.2">
      <c r="A34" s="65"/>
      <c r="B34" s="78">
        <v>3699</v>
      </c>
      <c r="C34" s="80" t="s">
        <v>119</v>
      </c>
      <c r="D34" s="58">
        <v>398</v>
      </c>
      <c r="E34" s="199">
        <v>377.2</v>
      </c>
      <c r="F34" s="120">
        <v>210.3</v>
      </c>
      <c r="G34" s="119">
        <f t="shared" si="2"/>
        <v>55.752916224814427</v>
      </c>
    </row>
    <row r="35" spans="1:7" s="56" customFormat="1" ht="15.75" customHeight="1" x14ac:dyDescent="0.2">
      <c r="A35" s="65"/>
      <c r="B35" s="78">
        <v>3733</v>
      </c>
      <c r="C35" s="79" t="s">
        <v>122</v>
      </c>
      <c r="D35" s="58">
        <v>40</v>
      </c>
      <c r="E35" s="199">
        <v>40</v>
      </c>
      <c r="F35" s="120">
        <v>24.6</v>
      </c>
      <c r="G35" s="119">
        <f t="shared" si="2"/>
        <v>61.5</v>
      </c>
    </row>
    <row r="36" spans="1:7" s="56" customFormat="1" ht="16.5" hidden="1" customHeight="1" x14ac:dyDescent="0.2">
      <c r="A36" s="65"/>
      <c r="B36" s="62">
        <v>3745</v>
      </c>
      <c r="C36" s="79" t="s">
        <v>124</v>
      </c>
      <c r="D36" s="58">
        <v>0</v>
      </c>
      <c r="E36" s="199">
        <v>0</v>
      </c>
      <c r="F36" s="120">
        <v>0</v>
      </c>
      <c r="G36" s="119" t="e">
        <f t="shared" si="2"/>
        <v>#DIV/0!</v>
      </c>
    </row>
    <row r="37" spans="1:7" s="56" customFormat="1" ht="15.75" customHeight="1" x14ac:dyDescent="0.2">
      <c r="A37" s="65"/>
      <c r="B37" s="62">
        <v>3900</v>
      </c>
      <c r="C37" s="65" t="s">
        <v>435</v>
      </c>
      <c r="D37" s="58">
        <v>0</v>
      </c>
      <c r="E37" s="199">
        <v>50</v>
      </c>
      <c r="F37" s="120">
        <v>50</v>
      </c>
      <c r="G37" s="119">
        <f t="shared" si="2"/>
        <v>100</v>
      </c>
    </row>
    <row r="38" spans="1:7" s="56" customFormat="1" ht="15.75" customHeight="1" x14ac:dyDescent="0.2">
      <c r="A38" s="65"/>
      <c r="B38" s="62">
        <v>5212</v>
      </c>
      <c r="C38" s="65" t="s">
        <v>131</v>
      </c>
      <c r="D38" s="58">
        <v>100</v>
      </c>
      <c r="E38" s="199">
        <v>0</v>
      </c>
      <c r="F38" s="120">
        <v>0</v>
      </c>
      <c r="G38" s="119" t="e">
        <f t="shared" si="2"/>
        <v>#DIV/0!</v>
      </c>
    </row>
    <row r="39" spans="1:7" s="56" customFormat="1" ht="15.75" customHeight="1" x14ac:dyDescent="0.2">
      <c r="A39" s="65"/>
      <c r="B39" s="62">
        <v>5213</v>
      </c>
      <c r="C39" s="65" t="s">
        <v>436</v>
      </c>
      <c r="D39" s="58">
        <v>0</v>
      </c>
      <c r="E39" s="199">
        <v>100</v>
      </c>
      <c r="F39" s="120">
        <v>0</v>
      </c>
      <c r="G39" s="119">
        <f t="shared" si="2"/>
        <v>0</v>
      </c>
    </row>
    <row r="40" spans="1:7" s="56" customFormat="1" ht="15.75" customHeight="1" x14ac:dyDescent="0.2">
      <c r="A40" s="65"/>
      <c r="B40" s="62">
        <v>5272</v>
      </c>
      <c r="C40" s="65" t="s">
        <v>132</v>
      </c>
      <c r="D40" s="58">
        <v>100</v>
      </c>
      <c r="E40" s="199">
        <v>100</v>
      </c>
      <c r="F40" s="130">
        <v>0</v>
      </c>
      <c r="G40" s="119">
        <f t="shared" si="2"/>
        <v>0</v>
      </c>
    </row>
    <row r="41" spans="1:7" s="56" customFormat="1" ht="15.75" customHeight="1" x14ac:dyDescent="0.2">
      <c r="A41" s="65"/>
      <c r="B41" s="62">
        <v>5279</v>
      </c>
      <c r="C41" s="65" t="s">
        <v>133</v>
      </c>
      <c r="D41" s="58">
        <v>100</v>
      </c>
      <c r="E41" s="199">
        <v>100</v>
      </c>
      <c r="F41" s="120">
        <v>0</v>
      </c>
      <c r="G41" s="119">
        <f t="shared" si="2"/>
        <v>0</v>
      </c>
    </row>
    <row r="42" spans="1:7" s="56" customFormat="1" ht="15.75" hidden="1" customHeight="1" x14ac:dyDescent="0.2">
      <c r="A42" s="65"/>
      <c r="B42" s="62">
        <v>5311</v>
      </c>
      <c r="C42" s="65" t="s">
        <v>306</v>
      </c>
      <c r="D42" s="58">
        <v>0</v>
      </c>
      <c r="E42" s="199">
        <v>0</v>
      </c>
      <c r="F42" s="120">
        <v>0</v>
      </c>
      <c r="G42" s="119" t="e">
        <f t="shared" si="2"/>
        <v>#DIV/0!</v>
      </c>
    </row>
    <row r="43" spans="1:7" s="56" customFormat="1" ht="15" x14ac:dyDescent="0.2">
      <c r="A43" s="65"/>
      <c r="B43" s="62">
        <v>5512</v>
      </c>
      <c r="C43" s="74" t="s">
        <v>134</v>
      </c>
      <c r="D43" s="58">
        <v>1362</v>
      </c>
      <c r="E43" s="199">
        <v>1362</v>
      </c>
      <c r="F43" s="120">
        <v>473</v>
      </c>
      <c r="G43" s="119">
        <f t="shared" si="2"/>
        <v>34.728340675477234</v>
      </c>
    </row>
    <row r="44" spans="1:7" s="56" customFormat="1" ht="15.75" customHeight="1" x14ac:dyDescent="0.2">
      <c r="A44" s="65"/>
      <c r="B44" s="62">
        <v>6112</v>
      </c>
      <c r="C44" s="79" t="s">
        <v>135</v>
      </c>
      <c r="D44" s="58">
        <v>7119</v>
      </c>
      <c r="E44" s="199">
        <v>7119</v>
      </c>
      <c r="F44" s="120">
        <v>3772.5</v>
      </c>
      <c r="G44" s="119">
        <f t="shared" si="2"/>
        <v>52.991993257479983</v>
      </c>
    </row>
    <row r="45" spans="1:7" s="56" customFormat="1" ht="15.75" hidden="1" customHeight="1" x14ac:dyDescent="0.2">
      <c r="A45" s="65"/>
      <c r="B45" s="62">
        <v>6114</v>
      </c>
      <c r="C45" s="79" t="s">
        <v>136</v>
      </c>
      <c r="D45" s="58"/>
      <c r="E45" s="199"/>
      <c r="F45" s="120">
        <v>0</v>
      </c>
      <c r="G45" s="119" t="e">
        <f t="shared" si="2"/>
        <v>#DIV/0!</v>
      </c>
    </row>
    <row r="46" spans="1:7" s="56" customFormat="1" ht="15.75" hidden="1" customHeight="1" x14ac:dyDescent="0.2">
      <c r="A46" s="65"/>
      <c r="B46" s="62">
        <v>6115</v>
      </c>
      <c r="C46" s="79" t="s">
        <v>137</v>
      </c>
      <c r="D46" s="58"/>
      <c r="E46" s="199"/>
      <c r="F46" s="120">
        <v>0</v>
      </c>
      <c r="G46" s="119" t="e">
        <f t="shared" si="2"/>
        <v>#DIV/0!</v>
      </c>
    </row>
    <row r="47" spans="1:7" s="56" customFormat="1" ht="15.75" customHeight="1" x14ac:dyDescent="0.2">
      <c r="A47" s="65"/>
      <c r="B47" s="62">
        <v>6117</v>
      </c>
      <c r="C47" s="79" t="s">
        <v>138</v>
      </c>
      <c r="D47" s="58">
        <v>0</v>
      </c>
      <c r="E47" s="199">
        <v>653</v>
      </c>
      <c r="F47" s="130">
        <v>228.6</v>
      </c>
      <c r="G47" s="119">
        <f t="shared" si="2"/>
        <v>35.007656967840731</v>
      </c>
    </row>
    <row r="48" spans="1:7" s="56" customFormat="1" ht="15.75" hidden="1" customHeight="1" x14ac:dyDescent="0.2">
      <c r="A48" s="65"/>
      <c r="B48" s="62">
        <v>6118</v>
      </c>
      <c r="C48" s="79" t="s">
        <v>139</v>
      </c>
      <c r="D48" s="58">
        <v>0</v>
      </c>
      <c r="E48" s="199">
        <v>0</v>
      </c>
      <c r="F48" s="120">
        <v>0</v>
      </c>
      <c r="G48" s="119" t="e">
        <f t="shared" si="2"/>
        <v>#DIV/0!</v>
      </c>
    </row>
    <row r="49" spans="1:7" s="56" customFormat="1" ht="13.5" hidden="1" customHeight="1" x14ac:dyDescent="0.2">
      <c r="A49" s="65"/>
      <c r="B49" s="62">
        <v>6149</v>
      </c>
      <c r="C49" s="79" t="s">
        <v>140</v>
      </c>
      <c r="D49" s="58"/>
      <c r="E49" s="199"/>
      <c r="F49" s="120">
        <v>0</v>
      </c>
      <c r="G49" s="119" t="e">
        <f t="shared" si="2"/>
        <v>#DIV/0!</v>
      </c>
    </row>
    <row r="50" spans="1:7" s="56" customFormat="1" ht="17.25" customHeight="1" x14ac:dyDescent="0.2">
      <c r="A50" s="62"/>
      <c r="B50" s="62">
        <v>6171</v>
      </c>
      <c r="C50" s="79" t="s">
        <v>141</v>
      </c>
      <c r="D50" s="58">
        <v>129194</v>
      </c>
      <c r="E50" s="199">
        <v>126110.8</v>
      </c>
      <c r="F50" s="120">
        <v>57471</v>
      </c>
      <c r="G50" s="119">
        <f t="shared" si="2"/>
        <v>45.571830485573003</v>
      </c>
    </row>
    <row r="51" spans="1:7" s="56" customFormat="1" ht="17.25" customHeight="1" x14ac:dyDescent="0.2">
      <c r="A51" s="62"/>
      <c r="B51" s="62">
        <v>6402</v>
      </c>
      <c r="C51" s="79" t="s">
        <v>142</v>
      </c>
      <c r="D51" s="58">
        <v>0</v>
      </c>
      <c r="E51" s="199">
        <v>225.5</v>
      </c>
      <c r="F51" s="120">
        <v>219.9</v>
      </c>
      <c r="G51" s="119">
        <f t="shared" si="2"/>
        <v>97.516629711751662</v>
      </c>
    </row>
    <row r="52" spans="1:7" s="56" customFormat="1" ht="15" x14ac:dyDescent="0.2">
      <c r="A52" s="65"/>
      <c r="B52" s="78">
        <v>6409</v>
      </c>
      <c r="C52" s="65" t="s">
        <v>335</v>
      </c>
      <c r="D52" s="55">
        <v>0</v>
      </c>
      <c r="E52" s="252">
        <v>0</v>
      </c>
      <c r="F52" s="120">
        <v>2.6</v>
      </c>
      <c r="G52" s="119" t="e">
        <f t="shared" si="2"/>
        <v>#DIV/0!</v>
      </c>
    </row>
    <row r="53" spans="1:7" s="56" customFormat="1" ht="15.75" customHeight="1" thickBot="1" x14ac:dyDescent="0.25">
      <c r="A53" s="88"/>
      <c r="B53" s="88"/>
      <c r="C53" s="82"/>
      <c r="D53" s="59"/>
      <c r="E53" s="201"/>
      <c r="F53" s="146"/>
      <c r="G53" s="82"/>
    </row>
    <row r="54" spans="1:7" s="56" customFormat="1" ht="18.75" customHeight="1" thickTop="1" thickBot="1" x14ac:dyDescent="0.3">
      <c r="A54" s="86"/>
      <c r="B54" s="87"/>
      <c r="C54" s="97" t="s">
        <v>334</v>
      </c>
      <c r="D54" s="95">
        <f t="shared" ref="D54:F54" si="3">SUM(D31:D53)</f>
        <v>139263</v>
      </c>
      <c r="E54" s="202">
        <f t="shared" si="3"/>
        <v>137198.70000000001</v>
      </c>
      <c r="F54" s="226">
        <f t="shared" si="3"/>
        <v>62870.9</v>
      </c>
      <c r="G54" s="129">
        <f t="shared" ref="G54" si="4">(F54/E54)*100</f>
        <v>45.82470533612927</v>
      </c>
    </row>
    <row r="55" spans="1:7" s="56" customFormat="1" ht="12.75" customHeight="1" x14ac:dyDescent="0.2">
      <c r="A55" s="74"/>
      <c r="B55" s="75"/>
      <c r="C55" s="74"/>
      <c r="D55" s="61"/>
      <c r="E55" s="61"/>
    </row>
    <row r="56" spans="1:7" s="56" customFormat="1" ht="12.75" hidden="1" customHeight="1" x14ac:dyDescent="0.2">
      <c r="A56" s="74"/>
      <c r="B56" s="75"/>
      <c r="C56" s="74"/>
      <c r="D56" s="61"/>
      <c r="E56" s="61"/>
    </row>
    <row r="57" spans="1:7" s="56" customFormat="1" ht="12.75" hidden="1" customHeight="1" x14ac:dyDescent="0.2">
      <c r="A57" s="74"/>
      <c r="B57" s="75"/>
      <c r="C57" s="74"/>
      <c r="D57" s="61"/>
      <c r="E57" s="61"/>
    </row>
    <row r="58" spans="1:7" s="56" customFormat="1" ht="12.75" hidden="1" customHeight="1" x14ac:dyDescent="0.2">
      <c r="A58" s="74"/>
      <c r="B58" s="75"/>
      <c r="C58" s="74"/>
      <c r="D58" s="61"/>
      <c r="E58" s="61"/>
    </row>
    <row r="59" spans="1:7" s="56" customFormat="1" ht="12.75" hidden="1" customHeight="1" x14ac:dyDescent="0.2">
      <c r="A59" s="74"/>
      <c r="B59" s="75"/>
      <c r="C59" s="74"/>
      <c r="D59" s="61"/>
      <c r="E59" s="61"/>
    </row>
    <row r="60" spans="1:7" s="56" customFormat="1" ht="2.25" customHeight="1" thickBot="1" x14ac:dyDescent="0.25">
      <c r="A60" s="74"/>
      <c r="B60" s="75"/>
      <c r="C60" s="74"/>
      <c r="D60" s="61"/>
      <c r="E60" s="61"/>
    </row>
    <row r="61" spans="1:7" s="56" customFormat="1" ht="15.75" x14ac:dyDescent="0.25">
      <c r="A61" s="114" t="s">
        <v>14</v>
      </c>
      <c r="B61" s="115" t="s">
        <v>13</v>
      </c>
      <c r="C61" s="114" t="s">
        <v>12</v>
      </c>
      <c r="D61" s="262" t="s">
        <v>11</v>
      </c>
      <c r="E61" s="262" t="s">
        <v>11</v>
      </c>
      <c r="F61" s="22" t="s">
        <v>0</v>
      </c>
      <c r="G61" s="121" t="s">
        <v>383</v>
      </c>
    </row>
    <row r="62" spans="1:7" s="56" customFormat="1" ht="15.75" customHeight="1" thickBot="1" x14ac:dyDescent="0.3">
      <c r="A62" s="116"/>
      <c r="B62" s="117"/>
      <c r="C62" s="118"/>
      <c r="D62" s="263" t="s">
        <v>10</v>
      </c>
      <c r="E62" s="263" t="s">
        <v>9</v>
      </c>
      <c r="F62" s="122" t="s">
        <v>385</v>
      </c>
      <c r="G62" s="123" t="s">
        <v>384</v>
      </c>
    </row>
    <row r="63" spans="1:7" s="56" customFormat="1" ht="16.5" thickTop="1" x14ac:dyDescent="0.25">
      <c r="A63" s="63">
        <v>50</v>
      </c>
      <c r="B63" s="77"/>
      <c r="C63" s="100" t="s">
        <v>381</v>
      </c>
      <c r="D63" s="57"/>
      <c r="E63" s="213"/>
      <c r="F63" s="142"/>
      <c r="G63" s="142"/>
    </row>
    <row r="64" spans="1:7" s="56" customFormat="1" ht="14.25" customHeight="1" x14ac:dyDescent="0.2">
      <c r="A64" s="63"/>
      <c r="B64" s="77"/>
      <c r="C64" s="81"/>
      <c r="D64" s="57"/>
      <c r="E64" s="213"/>
      <c r="F64" s="65"/>
      <c r="G64" s="65"/>
    </row>
    <row r="65" spans="1:7" s="56" customFormat="1" ht="15" customHeight="1" x14ac:dyDescent="0.2">
      <c r="A65" s="63"/>
      <c r="B65" s="84">
        <v>2169</v>
      </c>
      <c r="C65" s="85" t="s">
        <v>337</v>
      </c>
      <c r="D65" s="58">
        <v>50</v>
      </c>
      <c r="E65" s="199">
        <v>50</v>
      </c>
      <c r="F65" s="120">
        <v>0</v>
      </c>
      <c r="G65" s="119">
        <f t="shared" ref="G65:G98" si="5">(F65/E65)*100</f>
        <v>0</v>
      </c>
    </row>
    <row r="66" spans="1:7" s="56" customFormat="1" ht="15" customHeight="1" x14ac:dyDescent="0.2">
      <c r="A66" s="63"/>
      <c r="B66" s="62">
        <v>2219</v>
      </c>
      <c r="C66" s="65" t="s">
        <v>183</v>
      </c>
      <c r="D66" s="58">
        <v>450</v>
      </c>
      <c r="E66" s="199">
        <v>450</v>
      </c>
      <c r="F66" s="120">
        <v>84.1</v>
      </c>
      <c r="G66" s="119">
        <f t="shared" si="5"/>
        <v>18.68888888888889</v>
      </c>
    </row>
    <row r="67" spans="1:7" s="56" customFormat="1" ht="15" hidden="1" customHeight="1" x14ac:dyDescent="0.2">
      <c r="A67" s="63"/>
      <c r="B67" s="62">
        <v>2229</v>
      </c>
      <c r="C67" s="65" t="s">
        <v>184</v>
      </c>
      <c r="D67" s="58">
        <v>0</v>
      </c>
      <c r="E67" s="199">
        <v>0</v>
      </c>
      <c r="F67" s="120">
        <v>0</v>
      </c>
      <c r="G67" s="119" t="e">
        <f t="shared" si="5"/>
        <v>#DIV/0!</v>
      </c>
    </row>
    <row r="68" spans="1:7" s="56" customFormat="1" ht="15" customHeight="1" x14ac:dyDescent="0.2">
      <c r="A68" s="63"/>
      <c r="B68" s="62">
        <v>2293</v>
      </c>
      <c r="C68" s="65" t="s">
        <v>338</v>
      </c>
      <c r="D68" s="58">
        <v>21900</v>
      </c>
      <c r="E68" s="199">
        <v>21900</v>
      </c>
      <c r="F68" s="120">
        <v>11643.4</v>
      </c>
      <c r="G68" s="119">
        <f t="shared" si="5"/>
        <v>53.166210045662098</v>
      </c>
    </row>
    <row r="69" spans="1:7" s="56" customFormat="1" ht="15" hidden="1" customHeight="1" x14ac:dyDescent="0.2">
      <c r="A69" s="63"/>
      <c r="B69" s="62">
        <v>2299</v>
      </c>
      <c r="C69" s="65" t="s">
        <v>184</v>
      </c>
      <c r="D69" s="58">
        <v>0</v>
      </c>
      <c r="E69" s="199">
        <v>0</v>
      </c>
      <c r="F69" s="120">
        <v>0</v>
      </c>
      <c r="G69" s="119" t="e">
        <f t="shared" si="5"/>
        <v>#DIV/0!</v>
      </c>
    </row>
    <row r="70" spans="1:7" s="56" customFormat="1" ht="15" customHeight="1" x14ac:dyDescent="0.2">
      <c r="A70" s="63"/>
      <c r="B70" s="84">
        <v>3399</v>
      </c>
      <c r="C70" s="85" t="s">
        <v>185</v>
      </c>
      <c r="D70" s="58">
        <v>200</v>
      </c>
      <c r="E70" s="199">
        <v>200</v>
      </c>
      <c r="F70" s="120">
        <v>18.7</v>
      </c>
      <c r="G70" s="119">
        <f t="shared" si="5"/>
        <v>9.35</v>
      </c>
    </row>
    <row r="71" spans="1:7" s="56" customFormat="1" ht="15" customHeight="1" x14ac:dyDescent="0.2">
      <c r="A71" s="65"/>
      <c r="B71" s="78">
        <v>3541</v>
      </c>
      <c r="C71" s="65" t="s">
        <v>155</v>
      </c>
      <c r="D71" s="58">
        <v>203</v>
      </c>
      <c r="E71" s="199">
        <v>0</v>
      </c>
      <c r="F71" s="130">
        <v>0</v>
      </c>
      <c r="G71" s="119" t="e">
        <f t="shared" si="5"/>
        <v>#DIV/0!</v>
      </c>
    </row>
    <row r="72" spans="1:7" s="56" customFormat="1" ht="15" customHeight="1" x14ac:dyDescent="0.2">
      <c r="A72" s="65"/>
      <c r="B72" s="78">
        <v>3599</v>
      </c>
      <c r="C72" s="65" t="s">
        <v>156</v>
      </c>
      <c r="D72" s="58">
        <v>5</v>
      </c>
      <c r="E72" s="199">
        <v>5</v>
      </c>
      <c r="F72" s="120">
        <v>0</v>
      </c>
      <c r="G72" s="119">
        <f t="shared" si="5"/>
        <v>0</v>
      </c>
    </row>
    <row r="73" spans="1:7" s="56" customFormat="1" ht="15" hidden="1" customHeight="1" x14ac:dyDescent="0.2">
      <c r="A73" s="65"/>
      <c r="B73" s="78">
        <v>4193</v>
      </c>
      <c r="C73" s="65" t="s">
        <v>157</v>
      </c>
      <c r="D73" s="58">
        <v>0</v>
      </c>
      <c r="E73" s="199">
        <v>0</v>
      </c>
      <c r="F73" s="120">
        <v>0</v>
      </c>
      <c r="G73" s="119" t="e">
        <f t="shared" si="5"/>
        <v>#DIV/0!</v>
      </c>
    </row>
    <row r="74" spans="1:7" s="56" customFormat="1" ht="15" x14ac:dyDescent="0.2">
      <c r="A74" s="85"/>
      <c r="B74" s="78">
        <v>4312</v>
      </c>
      <c r="C74" s="65" t="s">
        <v>276</v>
      </c>
      <c r="D74" s="58">
        <v>43</v>
      </c>
      <c r="E74" s="199">
        <v>43</v>
      </c>
      <c r="F74" s="120">
        <v>0</v>
      </c>
      <c r="G74" s="119">
        <f t="shared" si="5"/>
        <v>0</v>
      </c>
    </row>
    <row r="75" spans="1:7" s="56" customFormat="1" ht="15" x14ac:dyDescent="0.2">
      <c r="A75" s="85"/>
      <c r="B75" s="78">
        <v>4319</v>
      </c>
      <c r="C75" s="65" t="s">
        <v>341</v>
      </c>
      <c r="D75" s="58">
        <v>464</v>
      </c>
      <c r="E75" s="199">
        <v>464</v>
      </c>
      <c r="F75" s="120">
        <v>194.7</v>
      </c>
      <c r="G75" s="119">
        <f t="shared" si="5"/>
        <v>41.961206896551722</v>
      </c>
    </row>
    <row r="76" spans="1:7" s="56" customFormat="1" ht="15" x14ac:dyDescent="0.2">
      <c r="A76" s="85"/>
      <c r="B76" s="78">
        <v>4329</v>
      </c>
      <c r="C76" s="65" t="s">
        <v>158</v>
      </c>
      <c r="D76" s="58">
        <v>40</v>
      </c>
      <c r="E76" s="199">
        <v>102.1</v>
      </c>
      <c r="F76" s="120">
        <v>67</v>
      </c>
      <c r="G76" s="119">
        <f t="shared" si="5"/>
        <v>65.62193927522037</v>
      </c>
    </row>
    <row r="77" spans="1:7" s="56" customFormat="1" ht="15" hidden="1" x14ac:dyDescent="0.2">
      <c r="A77" s="65"/>
      <c r="B77" s="78">
        <v>4333</v>
      </c>
      <c r="C77" s="65" t="s">
        <v>159</v>
      </c>
      <c r="D77" s="58">
        <v>0</v>
      </c>
      <c r="E77" s="199">
        <v>0</v>
      </c>
      <c r="F77" s="120">
        <v>0</v>
      </c>
      <c r="G77" s="119" t="e">
        <f t="shared" si="5"/>
        <v>#DIV/0!</v>
      </c>
    </row>
    <row r="78" spans="1:7" s="56" customFormat="1" ht="15" x14ac:dyDescent="0.2">
      <c r="A78" s="65"/>
      <c r="B78" s="78">
        <v>4339</v>
      </c>
      <c r="C78" s="65" t="s">
        <v>160</v>
      </c>
      <c r="D78" s="58">
        <v>4000</v>
      </c>
      <c r="E78" s="199">
        <v>7190.3</v>
      </c>
      <c r="F78" s="130">
        <v>2660.5</v>
      </c>
      <c r="G78" s="119">
        <f t="shared" si="5"/>
        <v>37.001237778674046</v>
      </c>
    </row>
    <row r="79" spans="1:7" s="56" customFormat="1" ht="15" customHeight="1" x14ac:dyDescent="0.2">
      <c r="A79" s="65"/>
      <c r="B79" s="78">
        <v>4342</v>
      </c>
      <c r="C79" s="65" t="s">
        <v>161</v>
      </c>
      <c r="D79" s="58">
        <v>20</v>
      </c>
      <c r="E79" s="199">
        <v>20</v>
      </c>
      <c r="F79" s="120">
        <v>0</v>
      </c>
      <c r="G79" s="119">
        <f t="shared" si="5"/>
        <v>0</v>
      </c>
    </row>
    <row r="80" spans="1:7" s="56" customFormat="1" ht="15" customHeight="1" x14ac:dyDescent="0.2">
      <c r="A80" s="65"/>
      <c r="B80" s="78">
        <v>4343</v>
      </c>
      <c r="C80" s="65" t="s">
        <v>162</v>
      </c>
      <c r="D80" s="58">
        <v>50</v>
      </c>
      <c r="E80" s="199">
        <v>35.299999999999997</v>
      </c>
      <c r="F80" s="120">
        <v>0</v>
      </c>
      <c r="G80" s="119">
        <f t="shared" si="5"/>
        <v>0</v>
      </c>
    </row>
    <row r="81" spans="1:7" s="56" customFormat="1" ht="15" customHeight="1" x14ac:dyDescent="0.2">
      <c r="A81" s="65"/>
      <c r="B81" s="78">
        <v>4344</v>
      </c>
      <c r="C81" s="65" t="s">
        <v>296</v>
      </c>
      <c r="D81" s="58">
        <v>78</v>
      </c>
      <c r="E81" s="199">
        <v>278.5</v>
      </c>
      <c r="F81" s="120">
        <v>277.5</v>
      </c>
      <c r="G81" s="119">
        <f t="shared" si="5"/>
        <v>99.640933572710949</v>
      </c>
    </row>
    <row r="82" spans="1:7" s="56" customFormat="1" ht="15" customHeight="1" x14ac:dyDescent="0.2">
      <c r="A82" s="65"/>
      <c r="B82" s="78">
        <v>4349</v>
      </c>
      <c r="C82" s="65" t="s">
        <v>163</v>
      </c>
      <c r="D82" s="58">
        <v>2930</v>
      </c>
      <c r="E82" s="199">
        <v>2132</v>
      </c>
      <c r="F82" s="120">
        <v>1090.5</v>
      </c>
      <c r="G82" s="119">
        <f t="shared" si="5"/>
        <v>51.149155722326455</v>
      </c>
    </row>
    <row r="83" spans="1:7" s="56" customFormat="1" ht="15" customHeight="1" x14ac:dyDescent="0.2">
      <c r="A83" s="85"/>
      <c r="B83" s="89">
        <v>4351</v>
      </c>
      <c r="C83" s="85" t="s">
        <v>164</v>
      </c>
      <c r="D83" s="58">
        <v>1627</v>
      </c>
      <c r="E83" s="199">
        <v>1708.6</v>
      </c>
      <c r="F83" s="120">
        <v>1706.8</v>
      </c>
      <c r="G83" s="119">
        <f t="shared" si="5"/>
        <v>99.894650591127245</v>
      </c>
    </row>
    <row r="84" spans="1:7" s="56" customFormat="1" ht="15" customHeight="1" x14ac:dyDescent="0.2">
      <c r="A84" s="85"/>
      <c r="B84" s="89">
        <v>4353</v>
      </c>
      <c r="C84" s="85" t="s">
        <v>336</v>
      </c>
      <c r="D84" s="58">
        <v>1</v>
      </c>
      <c r="E84" s="199">
        <v>1</v>
      </c>
      <c r="F84" s="120">
        <v>0</v>
      </c>
      <c r="G84" s="119">
        <f t="shared" si="5"/>
        <v>0</v>
      </c>
    </row>
    <row r="85" spans="1:7" s="56" customFormat="1" ht="15" customHeight="1" x14ac:dyDescent="0.2">
      <c r="A85" s="85"/>
      <c r="B85" s="89">
        <v>4356</v>
      </c>
      <c r="C85" s="85" t="s">
        <v>277</v>
      </c>
      <c r="D85" s="58">
        <v>390</v>
      </c>
      <c r="E85" s="199">
        <v>184</v>
      </c>
      <c r="F85" s="120">
        <v>183.5</v>
      </c>
      <c r="G85" s="119">
        <f t="shared" si="5"/>
        <v>99.728260869565219</v>
      </c>
    </row>
    <row r="86" spans="1:7" s="56" customFormat="1" ht="15" customHeight="1" x14ac:dyDescent="0.2">
      <c r="A86" s="85"/>
      <c r="B86" s="89">
        <v>4357</v>
      </c>
      <c r="C86" s="85" t="s">
        <v>278</v>
      </c>
      <c r="D86" s="58">
        <v>7209</v>
      </c>
      <c r="E86" s="199">
        <v>516</v>
      </c>
      <c r="F86" s="120">
        <v>515.9</v>
      </c>
      <c r="G86" s="119">
        <f t="shared" si="5"/>
        <v>99.980620155038764</v>
      </c>
    </row>
    <row r="87" spans="1:7" s="56" customFormat="1" ht="15" customHeight="1" x14ac:dyDescent="0.2">
      <c r="A87" s="85"/>
      <c r="B87" s="89">
        <v>4358</v>
      </c>
      <c r="C87" s="85" t="s">
        <v>281</v>
      </c>
      <c r="D87" s="58">
        <v>219</v>
      </c>
      <c r="E87" s="199">
        <v>219</v>
      </c>
      <c r="F87" s="120">
        <v>218.5</v>
      </c>
      <c r="G87" s="119">
        <f t="shared" si="5"/>
        <v>99.771689497716892</v>
      </c>
    </row>
    <row r="88" spans="1:7" s="56" customFormat="1" ht="15" customHeight="1" x14ac:dyDescent="0.2">
      <c r="A88" s="85"/>
      <c r="B88" s="89">
        <v>4359</v>
      </c>
      <c r="C88" s="85" t="s">
        <v>280</v>
      </c>
      <c r="D88" s="58">
        <v>185</v>
      </c>
      <c r="E88" s="199">
        <v>44</v>
      </c>
      <c r="F88" s="120">
        <v>43.7</v>
      </c>
      <c r="G88" s="119">
        <f t="shared" si="5"/>
        <v>99.318181818181827</v>
      </c>
    </row>
    <row r="89" spans="1:7" s="56" customFormat="1" ht="15" hidden="1" customHeight="1" x14ac:dyDescent="0.2">
      <c r="A89" s="65"/>
      <c r="B89" s="78">
        <v>4371</v>
      </c>
      <c r="C89" s="96" t="s">
        <v>165</v>
      </c>
      <c r="D89" s="58"/>
      <c r="E89" s="199"/>
      <c r="F89" s="130">
        <v>0</v>
      </c>
      <c r="G89" s="119" t="e">
        <f t="shared" si="5"/>
        <v>#DIV/0!</v>
      </c>
    </row>
    <row r="90" spans="1:7" s="56" customFormat="1" ht="15" hidden="1" x14ac:dyDescent="0.2">
      <c r="A90" s="65"/>
      <c r="B90" s="78">
        <v>4374</v>
      </c>
      <c r="C90" s="65" t="s">
        <v>166</v>
      </c>
      <c r="D90" s="58"/>
      <c r="E90" s="199"/>
      <c r="F90" s="120">
        <v>0</v>
      </c>
      <c r="G90" s="119" t="e">
        <f t="shared" si="5"/>
        <v>#DIV/0!</v>
      </c>
    </row>
    <row r="91" spans="1:7" s="56" customFormat="1" ht="15" x14ac:dyDescent="0.2">
      <c r="A91" s="65"/>
      <c r="B91" s="89">
        <v>4371</v>
      </c>
      <c r="C91" s="85" t="s">
        <v>165</v>
      </c>
      <c r="D91" s="58">
        <v>34</v>
      </c>
      <c r="E91" s="199">
        <v>44</v>
      </c>
      <c r="F91" s="120">
        <v>30</v>
      </c>
      <c r="G91" s="119">
        <f t="shared" si="5"/>
        <v>68.181818181818173</v>
      </c>
    </row>
    <row r="92" spans="1:7" s="56" customFormat="1" ht="15" x14ac:dyDescent="0.2">
      <c r="A92" s="65"/>
      <c r="B92" s="89">
        <v>4372</v>
      </c>
      <c r="C92" s="85" t="s">
        <v>297</v>
      </c>
      <c r="D92" s="58">
        <v>33</v>
      </c>
      <c r="E92" s="199">
        <v>83</v>
      </c>
      <c r="F92" s="120">
        <v>19.899999999999999</v>
      </c>
      <c r="G92" s="119">
        <f t="shared" si="5"/>
        <v>23.975903614457831</v>
      </c>
    </row>
    <row r="93" spans="1:7" s="56" customFormat="1" ht="14.25" customHeight="1" x14ac:dyDescent="0.2">
      <c r="A93" s="65"/>
      <c r="B93" s="89">
        <v>4374</v>
      </c>
      <c r="C93" s="85" t="s">
        <v>298</v>
      </c>
      <c r="D93" s="58">
        <v>0</v>
      </c>
      <c r="E93" s="199">
        <v>111</v>
      </c>
      <c r="F93" s="120">
        <v>110.6</v>
      </c>
      <c r="G93" s="119">
        <f t="shared" si="5"/>
        <v>99.639639639639626</v>
      </c>
    </row>
    <row r="94" spans="1:7" s="56" customFormat="1" ht="15" x14ac:dyDescent="0.2">
      <c r="A94" s="65"/>
      <c r="B94" s="89">
        <v>4376</v>
      </c>
      <c r="C94" s="85" t="s">
        <v>437</v>
      </c>
      <c r="D94" s="58">
        <v>0</v>
      </c>
      <c r="E94" s="199">
        <v>203</v>
      </c>
      <c r="F94" s="120">
        <v>202.3</v>
      </c>
      <c r="G94" s="119">
        <f t="shared" si="5"/>
        <v>99.65517241379311</v>
      </c>
    </row>
    <row r="95" spans="1:7" s="56" customFormat="1" ht="15" x14ac:dyDescent="0.2">
      <c r="A95" s="65"/>
      <c r="B95" s="89">
        <v>4378</v>
      </c>
      <c r="C95" s="85" t="s">
        <v>299</v>
      </c>
      <c r="D95" s="58">
        <v>81</v>
      </c>
      <c r="E95" s="199">
        <v>292.60000000000002</v>
      </c>
      <c r="F95" s="120">
        <v>292.3</v>
      </c>
      <c r="G95" s="119">
        <f t="shared" si="5"/>
        <v>99.89747095010253</v>
      </c>
    </row>
    <row r="96" spans="1:7" s="56" customFormat="1" ht="15" x14ac:dyDescent="0.2">
      <c r="A96" s="85"/>
      <c r="B96" s="89">
        <v>4379</v>
      </c>
      <c r="C96" s="85" t="s">
        <v>282</v>
      </c>
      <c r="D96" s="58">
        <v>523</v>
      </c>
      <c r="E96" s="199">
        <v>3692.9</v>
      </c>
      <c r="F96" s="120">
        <v>2583.1</v>
      </c>
      <c r="G96" s="119">
        <f t="shared" si="5"/>
        <v>69.947737550434624</v>
      </c>
    </row>
    <row r="97" spans="1:7" s="56" customFormat="1" ht="15" x14ac:dyDescent="0.2">
      <c r="A97" s="85"/>
      <c r="B97" s="89">
        <v>4399</v>
      </c>
      <c r="C97" s="85" t="s">
        <v>167</v>
      </c>
      <c r="D97" s="58">
        <v>1405</v>
      </c>
      <c r="E97" s="199">
        <v>1953.6</v>
      </c>
      <c r="F97" s="120">
        <v>1029.0999999999999</v>
      </c>
      <c r="G97" s="119">
        <f t="shared" si="5"/>
        <v>52.677108927108932</v>
      </c>
    </row>
    <row r="98" spans="1:7" s="56" customFormat="1" ht="15.75" thickBot="1" x14ac:dyDescent="0.25">
      <c r="A98" s="85"/>
      <c r="B98" s="84">
        <v>6171</v>
      </c>
      <c r="C98" s="85" t="s">
        <v>285</v>
      </c>
      <c r="D98" s="58">
        <v>0</v>
      </c>
      <c r="E98" s="199">
        <v>0</v>
      </c>
      <c r="F98" s="120">
        <v>28.5</v>
      </c>
      <c r="G98" s="119" t="e">
        <f t="shared" si="5"/>
        <v>#DIV/0!</v>
      </c>
    </row>
    <row r="99" spans="1:7" s="56" customFormat="1" ht="15.75" hidden="1" thickBot="1" x14ac:dyDescent="0.25">
      <c r="A99" s="85"/>
      <c r="B99" s="89">
        <v>6402</v>
      </c>
      <c r="C99" s="85" t="s">
        <v>168</v>
      </c>
      <c r="D99" s="58"/>
      <c r="E99" s="199"/>
    </row>
    <row r="100" spans="1:7" s="56" customFormat="1" ht="15.75" hidden="1" thickBot="1" x14ac:dyDescent="0.25">
      <c r="A100" s="85"/>
      <c r="B100" s="89">
        <v>6409</v>
      </c>
      <c r="C100" s="85" t="s">
        <v>169</v>
      </c>
      <c r="D100" s="58"/>
      <c r="E100" s="199"/>
    </row>
    <row r="101" spans="1:7" s="56" customFormat="1" ht="15.75" hidden="1" thickBot="1" x14ac:dyDescent="0.25">
      <c r="A101" s="85"/>
      <c r="B101" s="89"/>
      <c r="C101" s="85"/>
      <c r="D101" s="59"/>
      <c r="E101" s="201"/>
    </row>
    <row r="102" spans="1:7" s="56" customFormat="1" ht="18.75" customHeight="1" thickTop="1" thickBot="1" x14ac:dyDescent="0.3">
      <c r="A102" s="86"/>
      <c r="B102" s="90"/>
      <c r="C102" s="97" t="s">
        <v>171</v>
      </c>
      <c r="D102" s="95">
        <f t="shared" ref="D102:F102" si="6">SUM(D65:D101)</f>
        <v>42140</v>
      </c>
      <c r="E102" s="202">
        <f t="shared" si="6"/>
        <v>41922.899999999994</v>
      </c>
      <c r="F102" s="226">
        <f t="shared" si="6"/>
        <v>23000.6</v>
      </c>
      <c r="G102" s="129">
        <f t="shared" ref="G102" si="7">(F102/E102)*100</f>
        <v>54.864048050111037</v>
      </c>
    </row>
    <row r="103" spans="1:7" s="56" customFormat="1" ht="22.5" customHeight="1" thickBot="1" x14ac:dyDescent="0.25">
      <c r="A103" s="74"/>
      <c r="B103" s="75"/>
      <c r="C103" s="74"/>
      <c r="D103" s="265"/>
      <c r="E103" s="264"/>
    </row>
    <row r="104" spans="1:7" s="56" customFormat="1" ht="18" customHeight="1" x14ac:dyDescent="0.25">
      <c r="A104" s="114" t="s">
        <v>14</v>
      </c>
      <c r="B104" s="115" t="s">
        <v>13</v>
      </c>
      <c r="C104" s="114" t="s">
        <v>12</v>
      </c>
      <c r="D104" s="262" t="s">
        <v>11</v>
      </c>
      <c r="E104" s="262" t="s">
        <v>11</v>
      </c>
      <c r="F104" s="22" t="s">
        <v>0</v>
      </c>
      <c r="G104" s="121" t="s">
        <v>383</v>
      </c>
    </row>
    <row r="105" spans="1:7" s="56" customFormat="1" ht="18" customHeight="1" thickBot="1" x14ac:dyDescent="0.3">
      <c r="A105" s="116"/>
      <c r="B105" s="117"/>
      <c r="C105" s="118"/>
      <c r="D105" s="263" t="s">
        <v>10</v>
      </c>
      <c r="E105" s="263" t="s">
        <v>9</v>
      </c>
      <c r="F105" s="122" t="s">
        <v>385</v>
      </c>
      <c r="G105" s="123" t="s">
        <v>384</v>
      </c>
    </row>
    <row r="106" spans="1:7" s="56" customFormat="1" ht="18" customHeight="1" thickTop="1" x14ac:dyDescent="0.25">
      <c r="A106" s="63">
        <v>90</v>
      </c>
      <c r="B106" s="63"/>
      <c r="C106" s="100" t="s">
        <v>55</v>
      </c>
      <c r="D106" s="57"/>
      <c r="E106" s="213"/>
      <c r="F106" s="144"/>
      <c r="G106" s="142"/>
    </row>
    <row r="107" spans="1:7" s="56" customFormat="1" ht="15" customHeight="1" x14ac:dyDescent="0.2">
      <c r="A107" s="65"/>
      <c r="B107" s="62"/>
      <c r="C107" s="65"/>
      <c r="D107" s="58"/>
      <c r="E107" s="199"/>
      <c r="F107" s="145"/>
      <c r="G107" s="65"/>
    </row>
    <row r="108" spans="1:7" s="56" customFormat="1" ht="15" customHeight="1" x14ac:dyDescent="0.2">
      <c r="A108" s="65"/>
      <c r="B108" s="62">
        <v>2219</v>
      </c>
      <c r="C108" s="65" t="s">
        <v>98</v>
      </c>
      <c r="D108" s="58">
        <v>3272</v>
      </c>
      <c r="E108" s="199">
        <v>3307</v>
      </c>
      <c r="F108" s="120">
        <v>1233.9000000000001</v>
      </c>
      <c r="G108" s="119">
        <f t="shared" ref="G108:G114" si="8">(F108/E108)*100</f>
        <v>37.311762927124285</v>
      </c>
    </row>
    <row r="109" spans="1:7" s="56" customFormat="1" ht="15" customHeight="1" x14ac:dyDescent="0.2">
      <c r="A109" s="65"/>
      <c r="B109" s="62">
        <v>3421</v>
      </c>
      <c r="C109" s="65" t="s">
        <v>303</v>
      </c>
      <c r="D109" s="58">
        <v>986</v>
      </c>
      <c r="E109" s="199">
        <v>986</v>
      </c>
      <c r="F109" s="120">
        <v>356.4</v>
      </c>
      <c r="G109" s="119">
        <f t="shared" si="8"/>
        <v>36.146044624746452</v>
      </c>
    </row>
    <row r="110" spans="1:7" s="56" customFormat="1" ht="15" customHeight="1" x14ac:dyDescent="0.2">
      <c r="A110" s="65"/>
      <c r="B110" s="62">
        <v>4349</v>
      </c>
      <c r="C110" s="65" t="s">
        <v>286</v>
      </c>
      <c r="D110" s="58">
        <v>3344</v>
      </c>
      <c r="E110" s="199">
        <v>4228.8</v>
      </c>
      <c r="F110" s="120">
        <v>1524</v>
      </c>
      <c r="G110" s="119">
        <f t="shared" si="8"/>
        <v>36.038592508513048</v>
      </c>
    </row>
    <row r="111" spans="1:7" s="56" customFormat="1" ht="15" customHeight="1" x14ac:dyDescent="0.2">
      <c r="A111" s="65"/>
      <c r="B111" s="62">
        <v>5311</v>
      </c>
      <c r="C111" s="65" t="s">
        <v>187</v>
      </c>
      <c r="D111" s="58">
        <v>28341</v>
      </c>
      <c r="E111" s="199">
        <v>29492.7</v>
      </c>
      <c r="F111" s="120">
        <v>13195</v>
      </c>
      <c r="G111" s="119">
        <f t="shared" si="8"/>
        <v>44.739884785048503</v>
      </c>
    </row>
    <row r="112" spans="1:7" s="56" customFormat="1" ht="16.5" customHeight="1" x14ac:dyDescent="0.2">
      <c r="A112" s="84"/>
      <c r="B112" s="147">
        <v>6402</v>
      </c>
      <c r="C112" s="148" t="s">
        <v>186</v>
      </c>
      <c r="D112" s="58">
        <v>0</v>
      </c>
      <c r="E112" s="199">
        <v>0</v>
      </c>
      <c r="F112" s="120">
        <v>0</v>
      </c>
      <c r="G112" s="119" t="e">
        <f t="shared" si="8"/>
        <v>#DIV/0!</v>
      </c>
    </row>
    <row r="113" spans="1:7" s="56" customFormat="1" ht="16.5" customHeight="1" thickBot="1" x14ac:dyDescent="0.25">
      <c r="A113" s="84"/>
      <c r="B113" s="147">
        <v>6409</v>
      </c>
      <c r="C113" s="148" t="s">
        <v>447</v>
      </c>
      <c r="D113" s="58">
        <v>0</v>
      </c>
      <c r="E113" s="199">
        <v>6.5</v>
      </c>
      <c r="F113" s="120">
        <v>0</v>
      </c>
      <c r="G113" s="119">
        <f t="shared" si="8"/>
        <v>0</v>
      </c>
    </row>
    <row r="114" spans="1:7" s="56" customFormat="1" ht="18.75" customHeight="1" thickTop="1" thickBot="1" x14ac:dyDescent="0.3">
      <c r="A114" s="86"/>
      <c r="B114" s="87"/>
      <c r="C114" s="97" t="s">
        <v>188</v>
      </c>
      <c r="D114" s="95">
        <f t="shared" ref="D114:F114" si="9">SUM(D108,D109,D110,D111,D112,D113)</f>
        <v>35943</v>
      </c>
      <c r="E114" s="202">
        <f t="shared" si="9"/>
        <v>38021</v>
      </c>
      <c r="F114" s="226">
        <f t="shared" si="9"/>
        <v>16309.3</v>
      </c>
      <c r="G114" s="129">
        <f t="shared" si="8"/>
        <v>42.895505115594013</v>
      </c>
    </row>
    <row r="115" spans="1:7" s="56" customFormat="1" ht="13.5" customHeight="1" thickBot="1" x14ac:dyDescent="0.3">
      <c r="A115" s="104"/>
      <c r="B115" s="105"/>
      <c r="C115" s="106"/>
      <c r="D115" s="107"/>
      <c r="E115" s="107"/>
    </row>
    <row r="116" spans="1:7" s="56" customFormat="1" ht="12" hidden="1" customHeight="1" thickBot="1" x14ac:dyDescent="0.3">
      <c r="A116" s="108"/>
      <c r="B116" s="109"/>
      <c r="C116" s="110"/>
      <c r="D116" s="111"/>
      <c r="E116" s="111"/>
    </row>
    <row r="117" spans="1:7" s="56" customFormat="1" ht="15.75" x14ac:dyDescent="0.25">
      <c r="A117" s="114" t="s">
        <v>14</v>
      </c>
      <c r="B117" s="115" t="s">
        <v>13</v>
      </c>
      <c r="C117" s="114" t="s">
        <v>12</v>
      </c>
      <c r="D117" s="262" t="s">
        <v>11</v>
      </c>
      <c r="E117" s="262" t="s">
        <v>11</v>
      </c>
      <c r="F117" s="22" t="s">
        <v>0</v>
      </c>
      <c r="G117" s="121" t="s">
        <v>383</v>
      </c>
    </row>
    <row r="118" spans="1:7" s="56" customFormat="1" ht="15.75" customHeight="1" thickBot="1" x14ac:dyDescent="0.3">
      <c r="A118" s="116"/>
      <c r="B118" s="117"/>
      <c r="C118" s="118"/>
      <c r="D118" s="263" t="s">
        <v>10</v>
      </c>
      <c r="E118" s="263" t="s">
        <v>9</v>
      </c>
      <c r="F118" s="122" t="s">
        <v>385</v>
      </c>
      <c r="G118" s="123" t="s">
        <v>384</v>
      </c>
    </row>
    <row r="119" spans="1:7" s="56" customFormat="1" ht="16.5" thickTop="1" x14ac:dyDescent="0.25">
      <c r="A119" s="63">
        <v>100</v>
      </c>
      <c r="B119" s="349" t="s">
        <v>382</v>
      </c>
      <c r="C119" s="350"/>
      <c r="D119" s="57"/>
      <c r="E119" s="213"/>
      <c r="F119" s="144"/>
      <c r="G119" s="142"/>
    </row>
    <row r="120" spans="1:7" s="56" customFormat="1" ht="15" x14ac:dyDescent="0.2">
      <c r="A120" s="65"/>
      <c r="B120" s="78"/>
      <c r="C120" s="65"/>
      <c r="D120" s="58"/>
      <c r="E120" s="199"/>
      <c r="F120" s="145"/>
      <c r="G120" s="65"/>
    </row>
    <row r="121" spans="1:7" s="56" customFormat="1" ht="15" x14ac:dyDescent="0.2">
      <c r="A121" s="65"/>
      <c r="B121" s="78">
        <v>1014</v>
      </c>
      <c r="C121" s="65" t="s">
        <v>172</v>
      </c>
      <c r="D121" s="58">
        <v>600</v>
      </c>
      <c r="E121" s="199">
        <v>600</v>
      </c>
      <c r="F121" s="120">
        <v>212.7</v>
      </c>
      <c r="G121" s="119">
        <f t="shared" ref="G121:G138" si="10">(F121/E121)*100</f>
        <v>35.449999999999996</v>
      </c>
    </row>
    <row r="122" spans="1:7" s="56" customFormat="1" ht="15" hidden="1" customHeight="1" x14ac:dyDescent="0.2">
      <c r="A122" s="85"/>
      <c r="B122" s="89">
        <v>1031</v>
      </c>
      <c r="C122" s="85" t="s">
        <v>173</v>
      </c>
      <c r="D122" s="58"/>
      <c r="E122" s="199"/>
      <c r="F122" s="120">
        <v>0</v>
      </c>
      <c r="G122" s="119" t="e">
        <f t="shared" si="10"/>
        <v>#DIV/0!</v>
      </c>
    </row>
    <row r="123" spans="1:7" s="56" customFormat="1" ht="15" x14ac:dyDescent="0.2">
      <c r="A123" s="65"/>
      <c r="B123" s="78">
        <v>1036</v>
      </c>
      <c r="C123" s="65" t="s">
        <v>174</v>
      </c>
      <c r="D123" s="204">
        <v>0</v>
      </c>
      <c r="E123" s="199">
        <v>0</v>
      </c>
      <c r="F123" s="120">
        <v>-24.8</v>
      </c>
      <c r="G123" s="119" t="e">
        <f t="shared" si="10"/>
        <v>#DIV/0!</v>
      </c>
    </row>
    <row r="124" spans="1:7" s="56" customFormat="1" ht="15" hidden="1" customHeight="1" x14ac:dyDescent="0.2">
      <c r="A124" s="85"/>
      <c r="B124" s="89">
        <v>1037</v>
      </c>
      <c r="C124" s="85" t="s">
        <v>175</v>
      </c>
      <c r="D124" s="58"/>
      <c r="E124" s="199"/>
      <c r="F124" s="120">
        <v>0</v>
      </c>
      <c r="G124" s="119" t="e">
        <f t="shared" si="10"/>
        <v>#DIV/0!</v>
      </c>
    </row>
    <row r="125" spans="1:7" s="56" customFormat="1" ht="15" hidden="1" x14ac:dyDescent="0.2">
      <c r="A125" s="85"/>
      <c r="B125" s="89">
        <v>1039</v>
      </c>
      <c r="C125" s="85" t="s">
        <v>176</v>
      </c>
      <c r="D125" s="58"/>
      <c r="E125" s="199"/>
      <c r="F125" s="120">
        <v>0</v>
      </c>
      <c r="G125" s="119" t="e">
        <f t="shared" si="10"/>
        <v>#DIV/0!</v>
      </c>
    </row>
    <row r="126" spans="1:7" s="56" customFormat="1" ht="18" hidden="1" customHeight="1" x14ac:dyDescent="0.2">
      <c r="A126" s="65"/>
      <c r="B126" s="78">
        <v>1036</v>
      </c>
      <c r="C126" s="85" t="s">
        <v>174</v>
      </c>
      <c r="D126" s="58"/>
      <c r="E126" s="199"/>
      <c r="F126" s="120">
        <v>0</v>
      </c>
      <c r="G126" s="119" t="e">
        <f t="shared" si="10"/>
        <v>#DIV/0!</v>
      </c>
    </row>
    <row r="127" spans="1:7" s="56" customFormat="1" ht="18" hidden="1" customHeight="1" x14ac:dyDescent="0.2">
      <c r="A127" s="65"/>
      <c r="B127" s="78">
        <v>1037</v>
      </c>
      <c r="C127" s="85" t="s">
        <v>310</v>
      </c>
      <c r="D127" s="58"/>
      <c r="E127" s="199"/>
      <c r="F127" s="130">
        <v>0</v>
      </c>
      <c r="G127" s="119" t="e">
        <f t="shared" si="10"/>
        <v>#DIV/0!</v>
      </c>
    </row>
    <row r="128" spans="1:7" s="56" customFormat="1" ht="15" x14ac:dyDescent="0.2">
      <c r="A128" s="85"/>
      <c r="B128" s="89">
        <v>1070</v>
      </c>
      <c r="C128" s="85" t="s">
        <v>177</v>
      </c>
      <c r="D128" s="58">
        <v>7</v>
      </c>
      <c r="E128" s="199">
        <v>7</v>
      </c>
      <c r="F128" s="120">
        <v>7</v>
      </c>
      <c r="G128" s="119">
        <f t="shared" si="10"/>
        <v>100</v>
      </c>
    </row>
    <row r="129" spans="1:7" s="56" customFormat="1" ht="15" hidden="1" x14ac:dyDescent="0.2">
      <c r="A129" s="85"/>
      <c r="B129" s="89">
        <v>2331</v>
      </c>
      <c r="C129" s="85" t="s">
        <v>178</v>
      </c>
      <c r="D129" s="58"/>
      <c r="E129" s="199"/>
      <c r="F129" s="120">
        <v>0</v>
      </c>
      <c r="G129" s="119" t="e">
        <f t="shared" si="10"/>
        <v>#DIV/0!</v>
      </c>
    </row>
    <row r="130" spans="1:7" s="56" customFormat="1" ht="15" customHeight="1" x14ac:dyDescent="0.2">
      <c r="A130" s="85"/>
      <c r="B130" s="62">
        <v>2169</v>
      </c>
      <c r="C130" s="65" t="s">
        <v>189</v>
      </c>
      <c r="D130" s="58">
        <v>300</v>
      </c>
      <c r="E130" s="199">
        <v>300</v>
      </c>
      <c r="F130" s="120">
        <v>3.6</v>
      </c>
      <c r="G130" s="119">
        <f t="shared" si="10"/>
        <v>1.2</v>
      </c>
    </row>
    <row r="131" spans="1:7" s="56" customFormat="1" ht="15" customHeight="1" x14ac:dyDescent="0.2">
      <c r="A131" s="65"/>
      <c r="B131" s="62">
        <v>3322</v>
      </c>
      <c r="C131" s="65" t="s">
        <v>284</v>
      </c>
      <c r="D131" s="58">
        <v>30</v>
      </c>
      <c r="E131" s="199">
        <v>30</v>
      </c>
      <c r="F131" s="120">
        <v>0</v>
      </c>
      <c r="G131" s="119">
        <f t="shared" si="10"/>
        <v>0</v>
      </c>
    </row>
    <row r="132" spans="1:7" s="56" customFormat="1" ht="15" customHeight="1" x14ac:dyDescent="0.2">
      <c r="A132" s="85"/>
      <c r="B132" s="78">
        <v>3635</v>
      </c>
      <c r="C132" s="80" t="s">
        <v>117</v>
      </c>
      <c r="D132" s="58">
        <v>550</v>
      </c>
      <c r="E132" s="199">
        <v>550</v>
      </c>
      <c r="F132" s="120">
        <v>74.900000000000006</v>
      </c>
      <c r="G132" s="119">
        <f t="shared" si="10"/>
        <v>13.618181818181817</v>
      </c>
    </row>
    <row r="133" spans="1:7" s="56" customFormat="1" ht="15" hidden="1" customHeight="1" x14ac:dyDescent="0.2">
      <c r="A133" s="85"/>
      <c r="B133" s="89">
        <v>3716</v>
      </c>
      <c r="C133" s="85" t="s">
        <v>339</v>
      </c>
      <c r="D133" s="204">
        <v>0</v>
      </c>
      <c r="E133" s="199">
        <v>0</v>
      </c>
      <c r="F133" s="120">
        <v>0</v>
      </c>
      <c r="G133" s="119" t="e">
        <f t="shared" si="10"/>
        <v>#DIV/0!</v>
      </c>
    </row>
    <row r="134" spans="1:7" s="56" customFormat="1" ht="15" customHeight="1" x14ac:dyDescent="0.2">
      <c r="A134" s="85"/>
      <c r="B134" s="89">
        <v>3739</v>
      </c>
      <c r="C134" s="85" t="s">
        <v>179</v>
      </c>
      <c r="D134" s="58">
        <v>50</v>
      </c>
      <c r="E134" s="199">
        <v>50</v>
      </c>
      <c r="F134" s="130">
        <v>0</v>
      </c>
      <c r="G134" s="119">
        <f t="shared" si="10"/>
        <v>0</v>
      </c>
    </row>
    <row r="135" spans="1:7" s="56" customFormat="1" ht="15" customHeight="1" x14ac:dyDescent="0.2">
      <c r="A135" s="65"/>
      <c r="B135" s="78">
        <v>3749</v>
      </c>
      <c r="C135" s="65" t="s">
        <v>180</v>
      </c>
      <c r="D135" s="58">
        <v>70</v>
      </c>
      <c r="E135" s="199">
        <v>70</v>
      </c>
      <c r="F135" s="120">
        <v>6.5</v>
      </c>
      <c r="G135" s="119">
        <f t="shared" si="10"/>
        <v>9.2857142857142865</v>
      </c>
    </row>
    <row r="136" spans="1:7" s="56" customFormat="1" ht="15" hidden="1" x14ac:dyDescent="0.2">
      <c r="A136" s="65"/>
      <c r="B136" s="78">
        <v>5272</v>
      </c>
      <c r="C136" s="65" t="s">
        <v>181</v>
      </c>
      <c r="D136" s="58"/>
      <c r="E136" s="199"/>
      <c r="F136" s="120">
        <v>0</v>
      </c>
      <c r="G136" s="119" t="e">
        <f t="shared" si="10"/>
        <v>#DIV/0!</v>
      </c>
    </row>
    <row r="137" spans="1:7" s="56" customFormat="1" ht="15.75" thickBot="1" x14ac:dyDescent="0.25">
      <c r="A137" s="85"/>
      <c r="B137" s="89">
        <v>6171</v>
      </c>
      <c r="C137" s="85" t="s">
        <v>182</v>
      </c>
      <c r="D137" s="59">
        <v>10</v>
      </c>
      <c r="E137" s="201">
        <v>10</v>
      </c>
      <c r="F137" s="130">
        <v>0</v>
      </c>
      <c r="G137" s="119">
        <f t="shared" si="10"/>
        <v>0</v>
      </c>
    </row>
    <row r="138" spans="1:7" s="56" customFormat="1" ht="18.75" customHeight="1" thickTop="1" thickBot="1" x14ac:dyDescent="0.3">
      <c r="A138" s="86"/>
      <c r="B138" s="87"/>
      <c r="C138" s="97" t="s">
        <v>376</v>
      </c>
      <c r="D138" s="95">
        <f t="shared" ref="D138:E138" si="11">SUM(D121:D137)</f>
        <v>1617</v>
      </c>
      <c r="E138" s="202">
        <f t="shared" si="11"/>
        <v>1617</v>
      </c>
      <c r="F138" s="226">
        <f t="shared" ref="F138" si="12">SUM(F121:F137)</f>
        <v>279.89999999999998</v>
      </c>
      <c r="G138" s="129">
        <f t="shared" si="10"/>
        <v>17.309833024118738</v>
      </c>
    </row>
    <row r="139" spans="1:7" s="56" customFormat="1" ht="15.75" customHeight="1" thickBot="1" x14ac:dyDescent="0.3">
      <c r="A139" s="74"/>
      <c r="B139" s="75"/>
      <c r="C139" s="102"/>
      <c r="D139" s="103"/>
      <c r="E139" s="103"/>
    </row>
    <row r="140" spans="1:7" s="56" customFormat="1" ht="10.5" hidden="1" customHeight="1" thickBot="1" x14ac:dyDescent="0.3">
      <c r="A140" s="74"/>
      <c r="B140" s="75"/>
      <c r="C140" s="102"/>
      <c r="D140" s="103"/>
      <c r="E140" s="103"/>
    </row>
    <row r="141" spans="1:7" s="56" customFormat="1" ht="12.75" hidden="1" customHeight="1" thickBot="1" x14ac:dyDescent="0.25">
      <c r="A141" s="74"/>
      <c r="B141" s="75"/>
      <c r="C141" s="74"/>
      <c r="D141" s="61"/>
      <c r="E141" s="61"/>
    </row>
    <row r="142" spans="1:7" s="74" customFormat="1" ht="15.75" hidden="1" customHeight="1" x14ac:dyDescent="0.2">
      <c r="B142" s="75"/>
      <c r="D142" s="61"/>
      <c r="E142" s="61"/>
      <c r="F142" s="56"/>
      <c r="G142" s="56"/>
    </row>
    <row r="143" spans="1:7" s="56" customFormat="1" ht="15.75" x14ac:dyDescent="0.25">
      <c r="A143" s="114" t="s">
        <v>14</v>
      </c>
      <c r="B143" s="115" t="s">
        <v>13</v>
      </c>
      <c r="C143" s="114" t="s">
        <v>12</v>
      </c>
      <c r="D143" s="262" t="s">
        <v>11</v>
      </c>
      <c r="E143" s="262" t="s">
        <v>11</v>
      </c>
      <c r="F143" s="22" t="s">
        <v>0</v>
      </c>
      <c r="G143" s="121" t="s">
        <v>383</v>
      </c>
    </row>
    <row r="144" spans="1:7" s="56" customFormat="1" ht="15.75" customHeight="1" thickBot="1" x14ac:dyDescent="0.3">
      <c r="A144" s="116"/>
      <c r="B144" s="117"/>
      <c r="C144" s="118"/>
      <c r="D144" s="263" t="s">
        <v>10</v>
      </c>
      <c r="E144" s="263" t="s">
        <v>9</v>
      </c>
      <c r="F144" s="122" t="s">
        <v>385</v>
      </c>
      <c r="G144" s="123" t="s">
        <v>384</v>
      </c>
    </row>
    <row r="145" spans="1:7" s="56" customFormat="1" ht="16.5" thickTop="1" x14ac:dyDescent="0.25">
      <c r="A145" s="63">
        <v>110</v>
      </c>
      <c r="B145" s="63"/>
      <c r="C145" s="100" t="s">
        <v>46</v>
      </c>
      <c r="D145" s="57"/>
      <c r="E145" s="213"/>
      <c r="F145" s="144"/>
      <c r="G145" s="142"/>
    </row>
    <row r="146" spans="1:7" s="56" customFormat="1" ht="15.75" x14ac:dyDescent="0.25">
      <c r="A146" s="63"/>
      <c r="B146" s="77"/>
      <c r="C146" s="100"/>
      <c r="D146" s="57"/>
      <c r="E146" s="213"/>
      <c r="F146" s="145"/>
      <c r="G146" s="65"/>
    </row>
    <row r="147" spans="1:7" s="56" customFormat="1" ht="15" x14ac:dyDescent="0.2">
      <c r="A147" s="63"/>
      <c r="B147" s="78">
        <v>2143</v>
      </c>
      <c r="C147" s="65" t="s">
        <v>348</v>
      </c>
      <c r="D147" s="58">
        <v>590</v>
      </c>
      <c r="E147" s="199">
        <v>501.5</v>
      </c>
      <c r="F147" s="120">
        <v>495.9</v>
      </c>
      <c r="G147" s="119">
        <f t="shared" ref="G147:G179" si="13">(F147/E147)*100</f>
        <v>98.883349950149551</v>
      </c>
    </row>
    <row r="148" spans="1:7" s="56" customFormat="1" ht="15" x14ac:dyDescent="0.2">
      <c r="A148" s="63"/>
      <c r="B148" s="78">
        <v>3111</v>
      </c>
      <c r="C148" s="65" t="s">
        <v>143</v>
      </c>
      <c r="D148" s="58">
        <v>8860</v>
      </c>
      <c r="E148" s="199">
        <v>9319.2999999999993</v>
      </c>
      <c r="F148" s="120">
        <v>7107.3</v>
      </c>
      <c r="G148" s="119">
        <f t="shared" si="13"/>
        <v>76.264311697230497</v>
      </c>
    </row>
    <row r="149" spans="1:7" s="56" customFormat="1" ht="15" x14ac:dyDescent="0.2">
      <c r="A149" s="63"/>
      <c r="B149" s="78">
        <v>3113</v>
      </c>
      <c r="C149" s="65" t="s">
        <v>144</v>
      </c>
      <c r="D149" s="58">
        <v>30060</v>
      </c>
      <c r="E149" s="199">
        <v>35307.699999999997</v>
      </c>
      <c r="F149" s="120">
        <v>27754.400000000001</v>
      </c>
      <c r="G149" s="119">
        <f t="shared" si="13"/>
        <v>78.607215989713296</v>
      </c>
    </row>
    <row r="150" spans="1:7" s="56" customFormat="1" ht="15" x14ac:dyDescent="0.2">
      <c r="A150" s="63"/>
      <c r="B150" s="78">
        <v>3231</v>
      </c>
      <c r="C150" s="65" t="s">
        <v>145</v>
      </c>
      <c r="D150" s="58">
        <v>600</v>
      </c>
      <c r="E150" s="199">
        <v>600</v>
      </c>
      <c r="F150" s="120">
        <v>450</v>
      </c>
      <c r="G150" s="119">
        <f t="shared" si="13"/>
        <v>75</v>
      </c>
    </row>
    <row r="151" spans="1:7" s="56" customFormat="1" ht="15" x14ac:dyDescent="0.2">
      <c r="A151" s="63"/>
      <c r="B151" s="78">
        <v>3313</v>
      </c>
      <c r="C151" s="65" t="s">
        <v>146</v>
      </c>
      <c r="D151" s="58">
        <v>1200</v>
      </c>
      <c r="E151" s="199">
        <v>1200</v>
      </c>
      <c r="F151" s="120">
        <v>850</v>
      </c>
      <c r="G151" s="119">
        <f t="shared" si="13"/>
        <v>70.833333333333343</v>
      </c>
    </row>
    <row r="152" spans="1:7" s="56" customFormat="1" ht="15" x14ac:dyDescent="0.2">
      <c r="A152" s="63"/>
      <c r="B152" s="78">
        <v>3314</v>
      </c>
      <c r="C152" s="65" t="s">
        <v>147</v>
      </c>
      <c r="D152" s="58">
        <v>11339</v>
      </c>
      <c r="E152" s="199">
        <v>11893</v>
      </c>
      <c r="F152" s="120">
        <v>9104</v>
      </c>
      <c r="G152" s="119">
        <f t="shared" si="13"/>
        <v>76.549230639872192</v>
      </c>
    </row>
    <row r="153" spans="1:7" s="56" customFormat="1" ht="15" x14ac:dyDescent="0.2">
      <c r="A153" s="63"/>
      <c r="B153" s="78">
        <v>3315</v>
      </c>
      <c r="C153" s="65" t="s">
        <v>148</v>
      </c>
      <c r="D153" s="58">
        <v>16811</v>
      </c>
      <c r="E153" s="199">
        <v>16811</v>
      </c>
      <c r="F153" s="130">
        <v>12860.3</v>
      </c>
      <c r="G153" s="119">
        <f t="shared" si="13"/>
        <v>76.499315924097317</v>
      </c>
    </row>
    <row r="154" spans="1:7" s="56" customFormat="1" ht="15" x14ac:dyDescent="0.2">
      <c r="A154" s="63"/>
      <c r="B154" s="78">
        <v>3319</v>
      </c>
      <c r="C154" s="65" t="s">
        <v>149</v>
      </c>
      <c r="D154" s="58">
        <v>770</v>
      </c>
      <c r="E154" s="199">
        <v>913</v>
      </c>
      <c r="F154" s="120">
        <v>726.5</v>
      </c>
      <c r="G154" s="119">
        <f t="shared" si="13"/>
        <v>79.572836801752473</v>
      </c>
    </row>
    <row r="155" spans="1:7" s="56" customFormat="1" ht="15" x14ac:dyDescent="0.2">
      <c r="A155" s="63"/>
      <c r="B155" s="78">
        <v>3322</v>
      </c>
      <c r="C155" s="65" t="s">
        <v>150</v>
      </c>
      <c r="D155" s="58">
        <v>20</v>
      </c>
      <c r="E155" s="199">
        <v>0</v>
      </c>
      <c r="F155" s="120">
        <v>0</v>
      </c>
      <c r="G155" s="119" t="e">
        <f t="shared" si="13"/>
        <v>#DIV/0!</v>
      </c>
    </row>
    <row r="156" spans="1:7" s="56" customFormat="1" ht="15" x14ac:dyDescent="0.2">
      <c r="A156" s="63"/>
      <c r="B156" s="78">
        <v>3326</v>
      </c>
      <c r="C156" s="65" t="s">
        <v>151</v>
      </c>
      <c r="D156" s="58">
        <v>20</v>
      </c>
      <c r="E156" s="199">
        <v>0</v>
      </c>
      <c r="F156" s="120">
        <v>0</v>
      </c>
      <c r="G156" s="119" t="e">
        <f t="shared" si="13"/>
        <v>#DIV/0!</v>
      </c>
    </row>
    <row r="157" spans="1:7" s="56" customFormat="1" ht="15" x14ac:dyDescent="0.2">
      <c r="A157" s="63"/>
      <c r="B157" s="78">
        <v>3330</v>
      </c>
      <c r="C157" s="65" t="s">
        <v>152</v>
      </c>
      <c r="D157" s="58">
        <v>50</v>
      </c>
      <c r="E157" s="199">
        <v>45</v>
      </c>
      <c r="F157" s="120">
        <v>45</v>
      </c>
      <c r="G157" s="119">
        <f t="shared" si="13"/>
        <v>100</v>
      </c>
    </row>
    <row r="158" spans="1:7" s="56" customFormat="1" ht="15" x14ac:dyDescent="0.2">
      <c r="A158" s="63"/>
      <c r="B158" s="78">
        <v>3392</v>
      </c>
      <c r="C158" s="65" t="s">
        <v>153</v>
      </c>
      <c r="D158" s="58">
        <v>900</v>
      </c>
      <c r="E158" s="199">
        <v>901</v>
      </c>
      <c r="F158" s="120">
        <v>623.5</v>
      </c>
      <c r="G158" s="119">
        <f t="shared" si="13"/>
        <v>69.200887902330749</v>
      </c>
    </row>
    <row r="159" spans="1:7" s="56" customFormat="1" ht="15" x14ac:dyDescent="0.2">
      <c r="A159" s="63"/>
      <c r="B159" s="78">
        <v>3412</v>
      </c>
      <c r="C159" s="65" t="s">
        <v>283</v>
      </c>
      <c r="D159" s="58">
        <v>18850</v>
      </c>
      <c r="E159" s="199">
        <v>19481</v>
      </c>
      <c r="F159" s="120">
        <v>9409</v>
      </c>
      <c r="G159" s="119">
        <f t="shared" si="13"/>
        <v>48.298341974231299</v>
      </c>
    </row>
    <row r="160" spans="1:7" s="56" customFormat="1" ht="15" x14ac:dyDescent="0.2">
      <c r="A160" s="63"/>
      <c r="B160" s="78">
        <v>3412</v>
      </c>
      <c r="C160" s="65" t="s">
        <v>279</v>
      </c>
      <c r="D160" s="58">
        <v>140</v>
      </c>
      <c r="E160" s="199">
        <v>139</v>
      </c>
      <c r="F160" s="130">
        <v>44.8</v>
      </c>
      <c r="G160" s="119">
        <f t="shared" si="13"/>
        <v>32.230215827338128</v>
      </c>
    </row>
    <row r="161" spans="1:7" s="56" customFormat="1" ht="15" x14ac:dyDescent="0.2">
      <c r="A161" s="63"/>
      <c r="B161" s="78">
        <v>3419</v>
      </c>
      <c r="C161" s="65" t="s">
        <v>274</v>
      </c>
      <c r="D161" s="58">
        <v>1220</v>
      </c>
      <c r="E161" s="199">
        <v>721.5</v>
      </c>
      <c r="F161" s="120">
        <v>671.5</v>
      </c>
      <c r="G161" s="119">
        <f t="shared" si="13"/>
        <v>93.069993069993075</v>
      </c>
    </row>
    <row r="162" spans="1:7" s="56" customFormat="1" ht="15" x14ac:dyDescent="0.2">
      <c r="A162" s="63"/>
      <c r="B162" s="78">
        <v>3421</v>
      </c>
      <c r="C162" s="65" t="s">
        <v>273</v>
      </c>
      <c r="D162" s="58">
        <v>11200</v>
      </c>
      <c r="E162" s="199">
        <v>11990</v>
      </c>
      <c r="F162" s="120">
        <v>11600</v>
      </c>
      <c r="G162" s="119">
        <f t="shared" si="13"/>
        <v>96.747289407839858</v>
      </c>
    </row>
    <row r="163" spans="1:7" s="56" customFormat="1" ht="15" x14ac:dyDescent="0.2">
      <c r="A163" s="63"/>
      <c r="B163" s="78">
        <v>3429</v>
      </c>
      <c r="C163" s="65" t="s">
        <v>154</v>
      </c>
      <c r="D163" s="58">
        <v>1700</v>
      </c>
      <c r="E163" s="199">
        <v>1455</v>
      </c>
      <c r="F163" s="120">
        <v>1314</v>
      </c>
      <c r="G163" s="119">
        <f t="shared" si="13"/>
        <v>90.30927835051547</v>
      </c>
    </row>
    <row r="164" spans="1:7" s="56" customFormat="1" ht="15" x14ac:dyDescent="0.2">
      <c r="A164" s="63"/>
      <c r="B164" s="78">
        <v>3639</v>
      </c>
      <c r="C164" s="65" t="s">
        <v>275</v>
      </c>
      <c r="D164" s="58">
        <v>8920</v>
      </c>
      <c r="E164" s="199">
        <v>4682</v>
      </c>
      <c r="F164" s="120">
        <v>4460</v>
      </c>
      <c r="G164" s="119">
        <f t="shared" si="13"/>
        <v>95.258436565570264</v>
      </c>
    </row>
    <row r="165" spans="1:7" s="56" customFormat="1" ht="15" x14ac:dyDescent="0.2">
      <c r="A165" s="63"/>
      <c r="B165" s="89">
        <v>4351</v>
      </c>
      <c r="C165" s="85" t="s">
        <v>164</v>
      </c>
      <c r="D165" s="58">
        <v>1247</v>
      </c>
      <c r="E165" s="199">
        <v>1247</v>
      </c>
      <c r="F165" s="120">
        <v>0</v>
      </c>
      <c r="G165" s="119">
        <f t="shared" si="13"/>
        <v>0</v>
      </c>
    </row>
    <row r="166" spans="1:7" s="56" customFormat="1" ht="15" x14ac:dyDescent="0.2">
      <c r="A166" s="63"/>
      <c r="B166" s="89">
        <v>4356</v>
      </c>
      <c r="C166" s="85" t="s">
        <v>277</v>
      </c>
      <c r="D166" s="58">
        <v>706</v>
      </c>
      <c r="E166" s="199">
        <v>1900.7</v>
      </c>
      <c r="F166" s="120">
        <v>653.1</v>
      </c>
      <c r="G166" s="119">
        <f t="shared" si="13"/>
        <v>34.361024885568476</v>
      </c>
    </row>
    <row r="167" spans="1:7" s="56" customFormat="1" ht="15" x14ac:dyDescent="0.2">
      <c r="A167" s="63"/>
      <c r="B167" s="89">
        <v>4357</v>
      </c>
      <c r="C167" s="85" t="s">
        <v>278</v>
      </c>
      <c r="D167" s="58">
        <v>13974</v>
      </c>
      <c r="E167" s="199">
        <v>49754.3</v>
      </c>
      <c r="F167" s="120">
        <v>29220.400000000001</v>
      </c>
      <c r="G167" s="119">
        <f t="shared" si="13"/>
        <v>58.72939625318817</v>
      </c>
    </row>
    <row r="168" spans="1:7" s="56" customFormat="1" ht="15" x14ac:dyDescent="0.2">
      <c r="A168" s="63"/>
      <c r="B168" s="89">
        <v>4359</v>
      </c>
      <c r="C168" s="85" t="s">
        <v>280</v>
      </c>
      <c r="D168" s="58">
        <v>2175</v>
      </c>
      <c r="E168" s="199">
        <v>3526.6</v>
      </c>
      <c r="F168" s="120">
        <v>740.2</v>
      </c>
      <c r="G168" s="119">
        <f t="shared" si="13"/>
        <v>20.989054613508763</v>
      </c>
    </row>
    <row r="169" spans="1:7" s="56" customFormat="1" ht="15" x14ac:dyDescent="0.2">
      <c r="A169" s="63"/>
      <c r="B169" s="89">
        <v>4379</v>
      </c>
      <c r="C169" s="85" t="s">
        <v>442</v>
      </c>
      <c r="D169" s="58">
        <v>0</v>
      </c>
      <c r="E169" s="199">
        <v>15</v>
      </c>
      <c r="F169" s="120">
        <v>0</v>
      </c>
      <c r="G169" s="119">
        <f t="shared" si="13"/>
        <v>0</v>
      </c>
    </row>
    <row r="170" spans="1:7" s="56" customFormat="1" ht="15" customHeight="1" x14ac:dyDescent="0.2">
      <c r="A170" s="65"/>
      <c r="B170" s="78">
        <v>6171</v>
      </c>
      <c r="C170" s="65" t="s">
        <v>287</v>
      </c>
      <c r="D170" s="58">
        <v>615</v>
      </c>
      <c r="E170" s="199">
        <v>615</v>
      </c>
      <c r="F170" s="120">
        <v>621.4</v>
      </c>
      <c r="G170" s="119">
        <f t="shared" si="13"/>
        <v>101.04065040650406</v>
      </c>
    </row>
    <row r="171" spans="1:7" s="56" customFormat="1" ht="15" customHeight="1" x14ac:dyDescent="0.2">
      <c r="A171" s="65"/>
      <c r="B171" s="78">
        <v>6223</v>
      </c>
      <c r="C171" s="65" t="s">
        <v>170</v>
      </c>
      <c r="D171" s="58">
        <v>30</v>
      </c>
      <c r="E171" s="199">
        <v>30</v>
      </c>
      <c r="F171" s="120">
        <v>0</v>
      </c>
      <c r="G171" s="119">
        <f t="shared" si="13"/>
        <v>0</v>
      </c>
    </row>
    <row r="172" spans="1:7" s="56" customFormat="1" ht="15" customHeight="1" x14ac:dyDescent="0.2">
      <c r="A172" s="65"/>
      <c r="B172" s="62">
        <v>6310</v>
      </c>
      <c r="C172" s="65" t="s">
        <v>191</v>
      </c>
      <c r="D172" s="57">
        <v>2327</v>
      </c>
      <c r="E172" s="213">
        <v>2297.1999999999998</v>
      </c>
      <c r="F172" s="120">
        <v>1290.7</v>
      </c>
      <c r="G172" s="119">
        <f t="shared" si="13"/>
        <v>56.185791398223927</v>
      </c>
    </row>
    <row r="173" spans="1:7" s="56" customFormat="1" ht="15" x14ac:dyDescent="0.2">
      <c r="A173" s="65"/>
      <c r="B173" s="62">
        <v>6399</v>
      </c>
      <c r="C173" s="65" t="s">
        <v>192</v>
      </c>
      <c r="D173" s="57">
        <v>17511</v>
      </c>
      <c r="E173" s="213">
        <v>21703</v>
      </c>
      <c r="F173" s="120">
        <v>18564.400000000001</v>
      </c>
      <c r="G173" s="119">
        <f t="shared" si="13"/>
        <v>85.538404828825506</v>
      </c>
    </row>
    <row r="174" spans="1:7" s="56" customFormat="1" ht="18" customHeight="1" x14ac:dyDescent="0.2">
      <c r="A174" s="65"/>
      <c r="B174" s="62">
        <v>6402</v>
      </c>
      <c r="C174" s="65" t="s">
        <v>193</v>
      </c>
      <c r="D174" s="57">
        <v>0</v>
      </c>
      <c r="E174" s="213">
        <v>44.2</v>
      </c>
      <c r="F174" s="120">
        <v>44.1</v>
      </c>
      <c r="G174" s="119">
        <f t="shared" si="13"/>
        <v>99.773755656108591</v>
      </c>
    </row>
    <row r="175" spans="1:7" s="56" customFormat="1" ht="15" x14ac:dyDescent="0.2">
      <c r="A175" s="65"/>
      <c r="B175" s="62">
        <v>6409</v>
      </c>
      <c r="C175" s="65" t="s">
        <v>431</v>
      </c>
      <c r="D175" s="57">
        <v>0</v>
      </c>
      <c r="E175" s="213">
        <v>29.8</v>
      </c>
      <c r="F175" s="120">
        <v>29.8</v>
      </c>
      <c r="G175" s="119">
        <f t="shared" si="13"/>
        <v>100</v>
      </c>
    </row>
    <row r="176" spans="1:7" s="56" customFormat="1" ht="18" hidden="1" customHeight="1" x14ac:dyDescent="0.2">
      <c r="A176" s="65"/>
      <c r="B176" s="62">
        <v>6402</v>
      </c>
      <c r="C176" s="65" t="s">
        <v>193</v>
      </c>
      <c r="D176" s="57">
        <v>0</v>
      </c>
      <c r="E176" s="213">
        <v>0</v>
      </c>
      <c r="F176" s="120">
        <v>0</v>
      </c>
      <c r="G176" s="119" t="e">
        <f t="shared" si="13"/>
        <v>#DIV/0!</v>
      </c>
    </row>
    <row r="177" spans="1:7" s="56" customFormat="1" ht="17.25" hidden="1" customHeight="1" x14ac:dyDescent="0.2">
      <c r="A177" s="65"/>
      <c r="B177" s="62">
        <v>6409</v>
      </c>
      <c r="C177" s="65" t="s">
        <v>194</v>
      </c>
      <c r="D177" s="57">
        <v>0</v>
      </c>
      <c r="E177" s="213">
        <v>0</v>
      </c>
      <c r="F177" s="120">
        <v>0</v>
      </c>
      <c r="G177" s="119" t="e">
        <f t="shared" si="13"/>
        <v>#DIV/0!</v>
      </c>
    </row>
    <row r="178" spans="1:7" s="56" customFormat="1" ht="15.75" customHeight="1" thickBot="1" x14ac:dyDescent="0.25">
      <c r="A178" s="149"/>
      <c r="B178" s="150">
        <v>6409</v>
      </c>
      <c r="C178" s="149" t="s">
        <v>422</v>
      </c>
      <c r="D178" s="151">
        <v>19099</v>
      </c>
      <c r="E178" s="200">
        <v>20824.599999999999</v>
      </c>
      <c r="F178" s="130">
        <v>0</v>
      </c>
      <c r="G178" s="119">
        <f t="shared" si="13"/>
        <v>0</v>
      </c>
    </row>
    <row r="179" spans="1:7" s="56" customFormat="1" ht="18.75" customHeight="1" thickTop="1" thickBot="1" x14ac:dyDescent="0.3">
      <c r="A179" s="86"/>
      <c r="B179" s="87"/>
      <c r="C179" s="97" t="s">
        <v>195</v>
      </c>
      <c r="D179" s="95">
        <f t="shared" ref="D179:E179" si="14">SUM(D147:D178)</f>
        <v>170934</v>
      </c>
      <c r="E179" s="202">
        <f t="shared" si="14"/>
        <v>217947.40000000002</v>
      </c>
      <c r="F179" s="226">
        <f t="shared" ref="F179" si="15">SUM(F147:F178)</f>
        <v>138680.29999999999</v>
      </c>
      <c r="G179" s="129">
        <f t="shared" si="13"/>
        <v>63.630169481260147</v>
      </c>
    </row>
    <row r="180" spans="1:7" s="56" customFormat="1" ht="17.25" customHeight="1" thickBot="1" x14ac:dyDescent="0.25">
      <c r="A180" s="74"/>
      <c r="B180" s="75"/>
      <c r="C180" s="74"/>
      <c r="D180" s="61"/>
      <c r="E180" s="61"/>
    </row>
    <row r="181" spans="1:7" s="56" customFormat="1" ht="13.5" hidden="1" customHeight="1" x14ac:dyDescent="0.2">
      <c r="A181" s="74"/>
      <c r="B181" s="75"/>
      <c r="C181" s="74"/>
      <c r="D181" s="61"/>
      <c r="E181" s="61"/>
    </row>
    <row r="182" spans="1:7" s="56" customFormat="1" ht="13.5" hidden="1" customHeight="1" x14ac:dyDescent="0.2">
      <c r="A182" s="74"/>
      <c r="B182" s="75"/>
      <c r="C182" s="74"/>
      <c r="D182" s="61"/>
      <c r="E182" s="61"/>
    </row>
    <row r="183" spans="1:7" s="56" customFormat="1" ht="13.5" hidden="1" customHeight="1" x14ac:dyDescent="0.2">
      <c r="A183" s="74"/>
      <c r="B183" s="75"/>
      <c r="C183" s="74"/>
      <c r="D183" s="61"/>
      <c r="E183" s="61"/>
    </row>
    <row r="184" spans="1:7" s="56" customFormat="1" ht="13.5" hidden="1" customHeight="1" x14ac:dyDescent="0.2">
      <c r="A184" s="74"/>
      <c r="B184" s="75"/>
      <c r="C184" s="74"/>
      <c r="D184" s="61"/>
      <c r="E184" s="61"/>
    </row>
    <row r="185" spans="1:7" s="56" customFormat="1" ht="13.5" hidden="1" customHeight="1" x14ac:dyDescent="0.2">
      <c r="A185" s="74"/>
      <c r="B185" s="75"/>
      <c r="C185" s="74"/>
      <c r="D185" s="61"/>
      <c r="E185" s="61"/>
    </row>
    <row r="186" spans="1:7" s="56" customFormat="1" ht="6" hidden="1" customHeight="1" thickBot="1" x14ac:dyDescent="0.25">
      <c r="A186" s="74"/>
      <c r="B186" s="75"/>
      <c r="C186" s="74"/>
      <c r="D186" s="61"/>
      <c r="E186" s="61"/>
    </row>
    <row r="187" spans="1:7" s="56" customFormat="1" ht="2.25" hidden="1" customHeight="1" thickBot="1" x14ac:dyDescent="0.25">
      <c r="A187" s="74"/>
      <c r="B187" s="75"/>
      <c r="C187" s="74"/>
      <c r="D187" s="61"/>
      <c r="E187" s="61"/>
    </row>
    <row r="188" spans="1:7" s="56" customFormat="1" ht="15.75" x14ac:dyDescent="0.25">
      <c r="A188" s="114" t="s">
        <v>14</v>
      </c>
      <c r="B188" s="115" t="s">
        <v>13</v>
      </c>
      <c r="C188" s="114" t="s">
        <v>12</v>
      </c>
      <c r="D188" s="262" t="s">
        <v>11</v>
      </c>
      <c r="E188" s="262" t="s">
        <v>11</v>
      </c>
      <c r="F188" s="22" t="s">
        <v>0</v>
      </c>
      <c r="G188" s="121" t="s">
        <v>383</v>
      </c>
    </row>
    <row r="189" spans="1:7" s="56" customFormat="1" ht="15.75" customHeight="1" thickBot="1" x14ac:dyDescent="0.3">
      <c r="A189" s="116"/>
      <c r="B189" s="117"/>
      <c r="C189" s="118"/>
      <c r="D189" s="263" t="s">
        <v>10</v>
      </c>
      <c r="E189" s="263" t="s">
        <v>9</v>
      </c>
      <c r="F189" s="122" t="s">
        <v>385</v>
      </c>
      <c r="G189" s="123" t="s">
        <v>384</v>
      </c>
    </row>
    <row r="190" spans="1:7" s="56" customFormat="1" ht="16.5" thickTop="1" x14ac:dyDescent="0.25">
      <c r="A190" s="63">
        <v>120</v>
      </c>
      <c r="B190" s="63"/>
      <c r="C190" s="94" t="s">
        <v>30</v>
      </c>
      <c r="D190" s="57"/>
      <c r="E190" s="213"/>
      <c r="F190" s="144"/>
      <c r="G190" s="142"/>
    </row>
    <row r="191" spans="1:7" s="56" customFormat="1" ht="15" customHeight="1" x14ac:dyDescent="0.2">
      <c r="A191" s="65"/>
      <c r="B191" s="62"/>
      <c r="C191" s="64"/>
      <c r="D191" s="58"/>
      <c r="E191" s="199"/>
      <c r="F191" s="145"/>
      <c r="G191" s="65"/>
    </row>
    <row r="192" spans="1:7" s="56" customFormat="1" ht="15" customHeight="1" x14ac:dyDescent="0.2">
      <c r="A192" s="65"/>
      <c r="B192" s="62">
        <v>1014</v>
      </c>
      <c r="C192" s="65" t="s">
        <v>288</v>
      </c>
      <c r="D192" s="59">
        <v>155</v>
      </c>
      <c r="E192" s="201">
        <v>155</v>
      </c>
      <c r="F192" s="120">
        <v>0</v>
      </c>
      <c r="G192" s="119">
        <f t="shared" ref="G192:G224" si="16">(F192/E192)*100</f>
        <v>0</v>
      </c>
    </row>
    <row r="193" spans="1:7" s="56" customFormat="1" ht="15" customHeight="1" x14ac:dyDescent="0.2">
      <c r="A193" s="65"/>
      <c r="B193" s="62">
        <v>2143</v>
      </c>
      <c r="C193" s="65" t="s">
        <v>96</v>
      </c>
      <c r="D193" s="59">
        <v>50</v>
      </c>
      <c r="E193" s="201">
        <v>0</v>
      </c>
      <c r="F193" s="120">
        <v>0</v>
      </c>
      <c r="G193" s="119" t="e">
        <f t="shared" si="16"/>
        <v>#DIV/0!</v>
      </c>
    </row>
    <row r="194" spans="1:7" s="56" customFormat="1" ht="15" customHeight="1" x14ac:dyDescent="0.2">
      <c r="A194" s="65"/>
      <c r="B194" s="62">
        <v>2212</v>
      </c>
      <c r="C194" s="65" t="s">
        <v>97</v>
      </c>
      <c r="D194" s="60">
        <v>12254</v>
      </c>
      <c r="E194" s="255">
        <v>12773.3</v>
      </c>
      <c r="F194" s="120">
        <v>1367.3</v>
      </c>
      <c r="G194" s="119">
        <f t="shared" si="16"/>
        <v>10.704359875678172</v>
      </c>
    </row>
    <row r="195" spans="1:7" s="56" customFormat="1" ht="15" customHeight="1" x14ac:dyDescent="0.2">
      <c r="A195" s="65"/>
      <c r="B195" s="62">
        <v>2219</v>
      </c>
      <c r="C195" s="65" t="s">
        <v>98</v>
      </c>
      <c r="D195" s="60">
        <v>24846</v>
      </c>
      <c r="E195" s="255">
        <v>29271.599999999999</v>
      </c>
      <c r="F195" s="120">
        <v>5496.4</v>
      </c>
      <c r="G195" s="119">
        <f t="shared" si="16"/>
        <v>18.777244837999973</v>
      </c>
    </row>
    <row r="196" spans="1:7" s="56" customFormat="1" ht="15" customHeight="1" x14ac:dyDescent="0.2">
      <c r="A196" s="65"/>
      <c r="B196" s="62">
        <v>2221</v>
      </c>
      <c r="C196" s="65" t="s">
        <v>99</v>
      </c>
      <c r="D196" s="59">
        <v>100</v>
      </c>
      <c r="E196" s="201">
        <v>157.6</v>
      </c>
      <c r="F196" s="120">
        <v>157.5</v>
      </c>
      <c r="G196" s="119">
        <f t="shared" si="16"/>
        <v>99.936548223350258</v>
      </c>
    </row>
    <row r="197" spans="1:7" s="56" customFormat="1" ht="15" customHeight="1" x14ac:dyDescent="0.2">
      <c r="A197" s="65"/>
      <c r="B197" s="62">
        <v>2310</v>
      </c>
      <c r="C197" s="65" t="s">
        <v>196</v>
      </c>
      <c r="D197" s="58">
        <v>20</v>
      </c>
      <c r="E197" s="199">
        <v>20</v>
      </c>
      <c r="F197" s="120">
        <v>0</v>
      </c>
      <c r="G197" s="119">
        <f t="shared" si="16"/>
        <v>0</v>
      </c>
    </row>
    <row r="198" spans="1:7" s="56" customFormat="1" ht="15" customHeight="1" x14ac:dyDescent="0.2">
      <c r="A198" s="65"/>
      <c r="B198" s="62">
        <v>2321</v>
      </c>
      <c r="C198" s="80" t="s">
        <v>371</v>
      </c>
      <c r="D198" s="58">
        <v>3500</v>
      </c>
      <c r="E198" s="199">
        <v>3500</v>
      </c>
      <c r="F198" s="130">
        <v>0</v>
      </c>
      <c r="G198" s="119">
        <f t="shared" si="16"/>
        <v>0</v>
      </c>
    </row>
    <row r="199" spans="1:7" s="56" customFormat="1" ht="15" customHeight="1" x14ac:dyDescent="0.2">
      <c r="A199" s="65"/>
      <c r="B199" s="62">
        <v>2333</v>
      </c>
      <c r="C199" s="65" t="s">
        <v>345</v>
      </c>
      <c r="D199" s="59">
        <v>0</v>
      </c>
      <c r="E199" s="201">
        <v>467</v>
      </c>
      <c r="F199" s="120">
        <v>0</v>
      </c>
      <c r="G199" s="119">
        <f t="shared" si="16"/>
        <v>0</v>
      </c>
    </row>
    <row r="200" spans="1:7" s="56" customFormat="1" ht="15" customHeight="1" x14ac:dyDescent="0.2">
      <c r="A200" s="65"/>
      <c r="B200" s="62">
        <v>3111</v>
      </c>
      <c r="C200" s="65" t="s">
        <v>346</v>
      </c>
      <c r="D200" s="59">
        <v>100</v>
      </c>
      <c r="E200" s="201">
        <v>136.30000000000001</v>
      </c>
      <c r="F200" s="120">
        <v>22</v>
      </c>
      <c r="G200" s="119">
        <f t="shared" si="16"/>
        <v>16.140865737344093</v>
      </c>
    </row>
    <row r="201" spans="1:7" s="56" customFormat="1" ht="15" customHeight="1" x14ac:dyDescent="0.2">
      <c r="A201" s="65"/>
      <c r="B201" s="62">
        <v>3113</v>
      </c>
      <c r="C201" s="65" t="s">
        <v>105</v>
      </c>
      <c r="D201" s="59">
        <v>100</v>
      </c>
      <c r="E201" s="201">
        <v>390</v>
      </c>
      <c r="F201" s="120">
        <v>264</v>
      </c>
      <c r="G201" s="119">
        <f t="shared" si="16"/>
        <v>67.692307692307693</v>
      </c>
    </row>
    <row r="202" spans="1:7" s="56" customFormat="1" ht="15" customHeight="1" x14ac:dyDescent="0.2">
      <c r="A202" s="65"/>
      <c r="B202" s="62">
        <v>3231</v>
      </c>
      <c r="C202" s="65" t="s">
        <v>106</v>
      </c>
      <c r="D202" s="59">
        <v>0</v>
      </c>
      <c r="E202" s="201">
        <v>7.7</v>
      </c>
      <c r="F202" s="120">
        <v>0</v>
      </c>
      <c r="G202" s="119">
        <f t="shared" si="16"/>
        <v>0</v>
      </c>
    </row>
    <row r="203" spans="1:7" s="56" customFormat="1" ht="15" customHeight="1" x14ac:dyDescent="0.2">
      <c r="A203" s="65"/>
      <c r="B203" s="62">
        <v>3313</v>
      </c>
      <c r="C203" s="65" t="s">
        <v>289</v>
      </c>
      <c r="D203" s="59">
        <v>5125</v>
      </c>
      <c r="E203" s="201">
        <v>5125</v>
      </c>
      <c r="F203" s="120">
        <v>19.7</v>
      </c>
      <c r="G203" s="119">
        <f t="shared" si="16"/>
        <v>0.38439024390243898</v>
      </c>
    </row>
    <row r="204" spans="1:7" s="56" customFormat="1" ht="15" customHeight="1" x14ac:dyDescent="0.2">
      <c r="A204" s="65"/>
      <c r="B204" s="62">
        <v>3322</v>
      </c>
      <c r="C204" s="65" t="s">
        <v>109</v>
      </c>
      <c r="D204" s="59">
        <v>13000</v>
      </c>
      <c r="E204" s="201">
        <v>13010</v>
      </c>
      <c r="F204" s="120">
        <v>173.4</v>
      </c>
      <c r="G204" s="119">
        <f t="shared" si="16"/>
        <v>1.3328209069946195</v>
      </c>
    </row>
    <row r="205" spans="1:7" s="56" customFormat="1" ht="15" customHeight="1" x14ac:dyDescent="0.2">
      <c r="A205" s="85"/>
      <c r="B205" s="84">
        <v>3326</v>
      </c>
      <c r="C205" s="79" t="s">
        <v>110</v>
      </c>
      <c r="D205" s="58">
        <v>0</v>
      </c>
      <c r="E205" s="199">
        <v>90</v>
      </c>
      <c r="F205" s="130">
        <v>87.2</v>
      </c>
      <c r="G205" s="119">
        <f t="shared" si="16"/>
        <v>96.888888888888886</v>
      </c>
    </row>
    <row r="206" spans="1:7" s="56" customFormat="1" ht="15" customHeight="1" x14ac:dyDescent="0.2">
      <c r="A206" s="85"/>
      <c r="B206" s="84">
        <v>3392</v>
      </c>
      <c r="C206" s="85" t="s">
        <v>268</v>
      </c>
      <c r="D206" s="59">
        <v>0</v>
      </c>
      <c r="E206" s="201">
        <v>66.099999999999994</v>
      </c>
      <c r="F206" s="120">
        <v>66</v>
      </c>
      <c r="G206" s="119">
        <f t="shared" si="16"/>
        <v>99.848714069591537</v>
      </c>
    </row>
    <row r="207" spans="1:7" s="56" customFormat="1" ht="15" customHeight="1" x14ac:dyDescent="0.2">
      <c r="A207" s="85"/>
      <c r="B207" s="84">
        <v>3412</v>
      </c>
      <c r="C207" s="65" t="s">
        <v>111</v>
      </c>
      <c r="D207" s="59">
        <v>11</v>
      </c>
      <c r="E207" s="201">
        <v>1320.2</v>
      </c>
      <c r="F207" s="120">
        <v>1308.7</v>
      </c>
      <c r="G207" s="119">
        <f t="shared" si="16"/>
        <v>99.128919860627178</v>
      </c>
    </row>
    <row r="208" spans="1:7" s="56" customFormat="1" ht="15" customHeight="1" x14ac:dyDescent="0.2">
      <c r="A208" s="85"/>
      <c r="B208" s="78">
        <v>3421</v>
      </c>
      <c r="C208" s="80" t="s">
        <v>112</v>
      </c>
      <c r="D208" s="55">
        <v>45</v>
      </c>
      <c r="E208" s="252">
        <v>238.4</v>
      </c>
      <c r="F208" s="120">
        <v>0</v>
      </c>
      <c r="G208" s="119">
        <f t="shared" si="16"/>
        <v>0</v>
      </c>
    </row>
    <row r="209" spans="1:7" s="56" customFormat="1" ht="15" hidden="1" customHeight="1" x14ac:dyDescent="0.2">
      <c r="A209" s="85"/>
      <c r="B209" s="84">
        <v>6409</v>
      </c>
      <c r="C209" s="85" t="s">
        <v>203</v>
      </c>
      <c r="D209" s="59">
        <v>0</v>
      </c>
      <c r="E209" s="201">
        <v>0</v>
      </c>
      <c r="F209" s="120">
        <v>0</v>
      </c>
      <c r="G209" s="119" t="e">
        <f t="shared" si="16"/>
        <v>#DIV/0!</v>
      </c>
    </row>
    <row r="210" spans="1:7" s="56" customFormat="1" ht="15" hidden="1" customHeight="1" x14ac:dyDescent="0.2">
      <c r="A210" s="85"/>
      <c r="B210" s="84">
        <v>5599</v>
      </c>
      <c r="C210" s="85" t="s">
        <v>321</v>
      </c>
      <c r="D210" s="59">
        <v>0</v>
      </c>
      <c r="E210" s="201">
        <v>0</v>
      </c>
      <c r="F210" s="120">
        <v>0</v>
      </c>
      <c r="G210" s="119" t="e">
        <f t="shared" si="16"/>
        <v>#DIV/0!</v>
      </c>
    </row>
    <row r="211" spans="1:7" ht="15" hidden="1" customHeight="1" x14ac:dyDescent="0.2">
      <c r="A211" s="65"/>
      <c r="B211" s="78">
        <v>3599</v>
      </c>
      <c r="C211" s="79" t="s">
        <v>156</v>
      </c>
      <c r="D211" s="55">
        <v>0</v>
      </c>
      <c r="E211" s="252">
        <v>0</v>
      </c>
      <c r="F211" s="120">
        <v>0</v>
      </c>
      <c r="G211" s="119" t="e">
        <f t="shared" si="16"/>
        <v>#DIV/0!</v>
      </c>
    </row>
    <row r="212" spans="1:7" ht="15" customHeight="1" x14ac:dyDescent="0.2">
      <c r="A212" s="65"/>
      <c r="B212" s="78">
        <v>3612</v>
      </c>
      <c r="C212" s="79" t="s">
        <v>113</v>
      </c>
      <c r="D212" s="58">
        <v>6403</v>
      </c>
      <c r="E212" s="199">
        <v>6980.5</v>
      </c>
      <c r="F212" s="120">
        <v>3332.3</v>
      </c>
      <c r="G212" s="119">
        <f t="shared" si="16"/>
        <v>47.737268104004016</v>
      </c>
    </row>
    <row r="213" spans="1:7" ht="15" customHeight="1" x14ac:dyDescent="0.2">
      <c r="A213" s="65"/>
      <c r="B213" s="78">
        <v>3613</v>
      </c>
      <c r="C213" s="79" t="s">
        <v>197</v>
      </c>
      <c r="D213" s="58">
        <v>10200</v>
      </c>
      <c r="E213" s="199">
        <v>11921</v>
      </c>
      <c r="F213" s="120">
        <v>4497.8999999999996</v>
      </c>
      <c r="G213" s="119">
        <f t="shared" si="16"/>
        <v>37.730895059139328</v>
      </c>
    </row>
    <row r="214" spans="1:7" ht="15" hidden="1" customHeight="1" x14ac:dyDescent="0.2">
      <c r="A214" s="65"/>
      <c r="B214" s="78">
        <v>2229</v>
      </c>
      <c r="C214" s="79" t="s">
        <v>100</v>
      </c>
      <c r="D214" s="58"/>
      <c r="E214" s="199"/>
      <c r="F214" s="120">
        <v>0</v>
      </c>
      <c r="G214" s="119" t="e">
        <f t="shared" si="16"/>
        <v>#DIV/0!</v>
      </c>
    </row>
    <row r="215" spans="1:7" ht="15" hidden="1" customHeight="1" x14ac:dyDescent="0.2">
      <c r="A215" s="65"/>
      <c r="B215" s="78">
        <v>2241</v>
      </c>
      <c r="C215" s="79" t="s">
        <v>101</v>
      </c>
      <c r="D215" s="58"/>
      <c r="E215" s="199"/>
      <c r="F215" s="120">
        <v>0</v>
      </c>
      <c r="G215" s="119" t="e">
        <f t="shared" si="16"/>
        <v>#DIV/0!</v>
      </c>
    </row>
    <row r="216" spans="1:7" ht="15" hidden="1" customHeight="1" x14ac:dyDescent="0.2">
      <c r="A216" s="65"/>
      <c r="B216" s="78">
        <v>2249</v>
      </c>
      <c r="C216" s="79" t="s">
        <v>102</v>
      </c>
      <c r="D216" s="58"/>
      <c r="E216" s="199"/>
      <c r="F216" s="120">
        <v>0</v>
      </c>
      <c r="G216" s="119" t="e">
        <f t="shared" si="16"/>
        <v>#DIV/0!</v>
      </c>
    </row>
    <row r="217" spans="1:7" ht="15" hidden="1" customHeight="1" x14ac:dyDescent="0.2">
      <c r="A217" s="65"/>
      <c r="B217" s="78">
        <v>2310</v>
      </c>
      <c r="C217" s="79" t="s">
        <v>103</v>
      </c>
      <c r="D217" s="58"/>
      <c r="E217" s="199"/>
      <c r="F217" s="120">
        <v>0</v>
      </c>
      <c r="G217" s="119" t="e">
        <f t="shared" si="16"/>
        <v>#DIV/0!</v>
      </c>
    </row>
    <row r="218" spans="1:7" ht="15" hidden="1" customHeight="1" x14ac:dyDescent="0.2">
      <c r="A218" s="65"/>
      <c r="B218" s="78">
        <v>2321</v>
      </c>
      <c r="C218" s="79" t="s">
        <v>267</v>
      </c>
      <c r="D218" s="58"/>
      <c r="E218" s="199"/>
      <c r="F218" s="120">
        <v>0</v>
      </c>
      <c r="G218" s="119" t="e">
        <f t="shared" si="16"/>
        <v>#DIV/0!</v>
      </c>
    </row>
    <row r="219" spans="1:7" ht="15" hidden="1" customHeight="1" x14ac:dyDescent="0.2">
      <c r="A219" s="65"/>
      <c r="B219" s="78">
        <v>2331</v>
      </c>
      <c r="C219" s="79" t="s">
        <v>104</v>
      </c>
      <c r="D219" s="58"/>
      <c r="E219" s="199"/>
      <c r="F219" s="120">
        <v>0</v>
      </c>
      <c r="G219" s="119" t="e">
        <f t="shared" si="16"/>
        <v>#DIV/0!</v>
      </c>
    </row>
    <row r="220" spans="1:7" ht="15" hidden="1" customHeight="1" x14ac:dyDescent="0.2">
      <c r="A220" s="65"/>
      <c r="B220" s="78">
        <v>3613</v>
      </c>
      <c r="C220" s="79" t="s">
        <v>114</v>
      </c>
      <c r="D220" s="58">
        <v>0</v>
      </c>
      <c r="E220" s="199">
        <v>0</v>
      </c>
      <c r="F220" s="120">
        <v>0</v>
      </c>
      <c r="G220" s="119" t="e">
        <f t="shared" si="16"/>
        <v>#DIV/0!</v>
      </c>
    </row>
    <row r="221" spans="1:7" ht="15" customHeight="1" x14ac:dyDescent="0.2">
      <c r="A221" s="65"/>
      <c r="B221" s="78">
        <v>3631</v>
      </c>
      <c r="C221" s="79" t="s">
        <v>115</v>
      </c>
      <c r="D221" s="58">
        <v>5000</v>
      </c>
      <c r="E221" s="199">
        <v>5017.5</v>
      </c>
      <c r="F221" s="120">
        <v>17.5</v>
      </c>
      <c r="G221" s="119">
        <f t="shared" si="16"/>
        <v>0.3487792725460887</v>
      </c>
    </row>
    <row r="222" spans="1:7" ht="15" customHeight="1" x14ac:dyDescent="0.2">
      <c r="A222" s="65"/>
      <c r="B222" s="78">
        <v>3632</v>
      </c>
      <c r="C222" s="80" t="s">
        <v>116</v>
      </c>
      <c r="D222" s="58">
        <v>2600</v>
      </c>
      <c r="E222" s="199">
        <v>5323.8</v>
      </c>
      <c r="F222" s="130">
        <v>3388.1</v>
      </c>
      <c r="G222" s="119">
        <f t="shared" si="16"/>
        <v>63.640632630827596</v>
      </c>
    </row>
    <row r="223" spans="1:7" ht="15" hidden="1" customHeight="1" x14ac:dyDescent="0.2">
      <c r="A223" s="65"/>
      <c r="B223" s="78">
        <v>3231</v>
      </c>
      <c r="C223" s="79" t="s">
        <v>106</v>
      </c>
      <c r="D223" s="58"/>
      <c r="E223" s="199"/>
      <c r="F223" s="120">
        <v>0</v>
      </c>
      <c r="G223" s="119" t="e">
        <f t="shared" si="16"/>
        <v>#DIV/0!</v>
      </c>
    </row>
    <row r="224" spans="1:7" ht="15" customHeight="1" x14ac:dyDescent="0.2">
      <c r="A224" s="65"/>
      <c r="B224" s="78">
        <v>3634</v>
      </c>
      <c r="C224" s="79" t="s">
        <v>198</v>
      </c>
      <c r="D224" s="58">
        <v>1200</v>
      </c>
      <c r="E224" s="199">
        <v>1200</v>
      </c>
      <c r="F224" s="120">
        <v>383.1</v>
      </c>
      <c r="G224" s="119">
        <f t="shared" si="16"/>
        <v>31.925000000000004</v>
      </c>
    </row>
    <row r="225" spans="1:7" ht="15" hidden="1" customHeight="1" x14ac:dyDescent="0.2">
      <c r="A225" s="81"/>
      <c r="B225" s="78">
        <v>3314</v>
      </c>
      <c r="C225" s="80" t="s">
        <v>107</v>
      </c>
      <c r="D225" s="58"/>
      <c r="E225" s="199"/>
      <c r="F225" s="120">
        <v>0</v>
      </c>
      <c r="G225" s="119" t="e">
        <f>(#REF!/E225)*100</f>
        <v>#REF!</v>
      </c>
    </row>
    <row r="226" spans="1:7" ht="15" hidden="1" customHeight="1" x14ac:dyDescent="0.2">
      <c r="A226" s="65"/>
      <c r="B226" s="78">
        <v>3319</v>
      </c>
      <c r="C226" s="80" t="s">
        <v>108</v>
      </c>
      <c r="D226" s="58"/>
      <c r="E226" s="199"/>
      <c r="F226" s="120">
        <v>0</v>
      </c>
      <c r="G226" s="119" t="e">
        <f>(#REF!/E226)*100</f>
        <v>#REF!</v>
      </c>
    </row>
    <row r="227" spans="1:7" ht="15" customHeight="1" x14ac:dyDescent="0.2">
      <c r="A227" s="65"/>
      <c r="B227" s="78">
        <v>3639</v>
      </c>
      <c r="C227" s="80" t="s">
        <v>199</v>
      </c>
      <c r="D227" s="58">
        <v>968</v>
      </c>
      <c r="E227" s="199">
        <v>1244</v>
      </c>
      <c r="F227" s="120">
        <v>314.60000000000002</v>
      </c>
      <c r="G227" s="119">
        <f t="shared" ref="G227:G247" si="17">(F227/E227)*100</f>
        <v>25.289389067524116</v>
      </c>
    </row>
    <row r="228" spans="1:7" ht="15" customHeight="1" x14ac:dyDescent="0.2">
      <c r="A228" s="65"/>
      <c r="B228" s="78">
        <v>3639</v>
      </c>
      <c r="C228" s="80" t="s">
        <v>200</v>
      </c>
      <c r="D228" s="58">
        <v>17</v>
      </c>
      <c r="E228" s="199">
        <v>17</v>
      </c>
      <c r="F228" s="130">
        <v>15.6</v>
      </c>
      <c r="G228" s="119">
        <f t="shared" si="17"/>
        <v>91.764705882352942</v>
      </c>
    </row>
    <row r="229" spans="1:7" ht="15" customHeight="1" x14ac:dyDescent="0.2">
      <c r="A229" s="65"/>
      <c r="B229" s="78">
        <v>3639</v>
      </c>
      <c r="C229" s="79" t="s">
        <v>201</v>
      </c>
      <c r="D229" s="58">
        <v>13612</v>
      </c>
      <c r="E229" s="199">
        <v>13155</v>
      </c>
      <c r="F229" s="120">
        <v>1613.3</v>
      </c>
      <c r="G229" s="119">
        <f t="shared" si="17"/>
        <v>12.263778031166856</v>
      </c>
    </row>
    <row r="230" spans="1:7" ht="15" customHeight="1" x14ac:dyDescent="0.2">
      <c r="A230" s="65"/>
      <c r="B230" s="78">
        <v>3729</v>
      </c>
      <c r="C230" s="80" t="s">
        <v>202</v>
      </c>
      <c r="D230" s="58">
        <v>1</v>
      </c>
      <c r="E230" s="199">
        <v>1</v>
      </c>
      <c r="F230" s="120">
        <v>0.5</v>
      </c>
      <c r="G230" s="119">
        <f t="shared" si="17"/>
        <v>50</v>
      </c>
    </row>
    <row r="231" spans="1:7" ht="15" hidden="1" customHeight="1" x14ac:dyDescent="0.2">
      <c r="A231" s="65"/>
      <c r="B231" s="78">
        <v>3744</v>
      </c>
      <c r="C231" s="80" t="s">
        <v>123</v>
      </c>
      <c r="D231" s="58">
        <v>0</v>
      </c>
      <c r="E231" s="199">
        <v>0</v>
      </c>
      <c r="F231" s="120">
        <v>0</v>
      </c>
      <c r="G231" s="119" t="e">
        <f t="shared" si="17"/>
        <v>#DIV/0!</v>
      </c>
    </row>
    <row r="232" spans="1:7" ht="15" customHeight="1" x14ac:dyDescent="0.2">
      <c r="A232" s="65"/>
      <c r="B232" s="78">
        <v>3745</v>
      </c>
      <c r="C232" s="80" t="s">
        <v>124</v>
      </c>
      <c r="D232" s="58">
        <v>1100</v>
      </c>
      <c r="E232" s="199">
        <v>1393</v>
      </c>
      <c r="F232" s="120">
        <v>292.89999999999998</v>
      </c>
      <c r="G232" s="119">
        <f t="shared" si="17"/>
        <v>21.026561378320171</v>
      </c>
    </row>
    <row r="233" spans="1:7" ht="15" customHeight="1" x14ac:dyDescent="0.2">
      <c r="A233" s="65"/>
      <c r="B233" s="78">
        <v>4349</v>
      </c>
      <c r="C233" s="80" t="s">
        <v>314</v>
      </c>
      <c r="D233" s="58">
        <v>63</v>
      </c>
      <c r="E233" s="199">
        <v>657.4</v>
      </c>
      <c r="F233" s="120">
        <v>3.6</v>
      </c>
      <c r="G233" s="119">
        <f t="shared" si="17"/>
        <v>0.54761180407666565</v>
      </c>
    </row>
    <row r="234" spans="1:7" ht="15" customHeight="1" x14ac:dyDescent="0.2">
      <c r="A234" s="65"/>
      <c r="B234" s="78">
        <v>4351</v>
      </c>
      <c r="C234" s="79" t="s">
        <v>270</v>
      </c>
      <c r="D234" s="58">
        <v>120</v>
      </c>
      <c r="E234" s="199">
        <v>422.5</v>
      </c>
      <c r="F234" s="120">
        <v>66.099999999999994</v>
      </c>
      <c r="G234" s="119">
        <f t="shared" si="17"/>
        <v>15.644970414201181</v>
      </c>
    </row>
    <row r="235" spans="1:7" ht="15" hidden="1" customHeight="1" x14ac:dyDescent="0.2">
      <c r="A235" s="65"/>
      <c r="B235" s="78">
        <v>3639</v>
      </c>
      <c r="C235" s="79" t="s">
        <v>118</v>
      </c>
      <c r="D235" s="58"/>
      <c r="E235" s="199"/>
      <c r="F235" s="120">
        <v>0</v>
      </c>
      <c r="G235" s="119" t="e">
        <f t="shared" si="17"/>
        <v>#DIV/0!</v>
      </c>
    </row>
    <row r="236" spans="1:7" ht="15" hidden="1" customHeight="1" x14ac:dyDescent="0.2">
      <c r="A236" s="65"/>
      <c r="B236" s="78">
        <v>3725</v>
      </c>
      <c r="C236" s="79" t="s">
        <v>269</v>
      </c>
      <c r="D236" s="58"/>
      <c r="E236" s="199"/>
      <c r="F236" s="120">
        <v>0</v>
      </c>
      <c r="G236" s="119" t="e">
        <f t="shared" si="17"/>
        <v>#DIV/0!</v>
      </c>
    </row>
    <row r="237" spans="1:7" ht="15" customHeight="1" x14ac:dyDescent="0.2">
      <c r="A237" s="65"/>
      <c r="B237" s="78">
        <v>4357</v>
      </c>
      <c r="C237" s="79" t="s">
        <v>125</v>
      </c>
      <c r="D237" s="58">
        <v>37134</v>
      </c>
      <c r="E237" s="199">
        <v>38332.300000000003</v>
      </c>
      <c r="F237" s="120">
        <v>2186.6</v>
      </c>
      <c r="G237" s="119">
        <f t="shared" si="17"/>
        <v>5.7043276818766415</v>
      </c>
    </row>
    <row r="238" spans="1:7" ht="15" customHeight="1" x14ac:dyDescent="0.2">
      <c r="A238" s="65"/>
      <c r="B238" s="78">
        <v>4374</v>
      </c>
      <c r="C238" s="79" t="s">
        <v>316</v>
      </c>
      <c r="D238" s="58">
        <v>155</v>
      </c>
      <c r="E238" s="199">
        <v>158.69999999999999</v>
      </c>
      <c r="F238" s="120">
        <v>14.1</v>
      </c>
      <c r="G238" s="119">
        <f t="shared" si="17"/>
        <v>8.8846880907372405</v>
      </c>
    </row>
    <row r="239" spans="1:7" ht="15" hidden="1" customHeight="1" x14ac:dyDescent="0.2">
      <c r="A239" s="81"/>
      <c r="B239" s="78">
        <v>4374</v>
      </c>
      <c r="C239" s="80" t="s">
        <v>126</v>
      </c>
      <c r="D239" s="58">
        <v>0</v>
      </c>
      <c r="E239" s="199">
        <v>0</v>
      </c>
      <c r="F239" s="120">
        <v>0</v>
      </c>
      <c r="G239" s="119" t="e">
        <f t="shared" si="17"/>
        <v>#DIV/0!</v>
      </c>
    </row>
    <row r="240" spans="1:7" ht="15" hidden="1" customHeight="1" x14ac:dyDescent="0.2">
      <c r="A240" s="81"/>
      <c r="B240" s="78">
        <v>5311</v>
      </c>
      <c r="C240" s="80" t="s">
        <v>127</v>
      </c>
      <c r="D240" s="58">
        <v>0</v>
      </c>
      <c r="E240" s="199">
        <v>0</v>
      </c>
      <c r="F240" s="120">
        <v>0</v>
      </c>
      <c r="G240" s="119" t="e">
        <f t="shared" si="17"/>
        <v>#DIV/0!</v>
      </c>
    </row>
    <row r="241" spans="1:7" ht="15" hidden="1" customHeight="1" x14ac:dyDescent="0.2">
      <c r="A241" s="65"/>
      <c r="B241" s="78">
        <v>4359</v>
      </c>
      <c r="C241" s="80" t="s">
        <v>295</v>
      </c>
      <c r="D241" s="58"/>
      <c r="E241" s="199"/>
      <c r="F241" s="120">
        <v>0</v>
      </c>
      <c r="G241" s="119" t="e">
        <f t="shared" si="17"/>
        <v>#DIV/0!</v>
      </c>
    </row>
    <row r="242" spans="1:7" ht="15" customHeight="1" x14ac:dyDescent="0.2">
      <c r="A242" s="81"/>
      <c r="B242" s="78">
        <v>5512</v>
      </c>
      <c r="C242" s="80" t="s">
        <v>272</v>
      </c>
      <c r="D242" s="58">
        <v>1887</v>
      </c>
      <c r="E242" s="199">
        <v>1983</v>
      </c>
      <c r="F242" s="120">
        <v>93.2</v>
      </c>
      <c r="G242" s="119">
        <f t="shared" si="17"/>
        <v>4.6999495713565302</v>
      </c>
    </row>
    <row r="243" spans="1:7" ht="15" hidden="1" customHeight="1" x14ac:dyDescent="0.2">
      <c r="A243" s="81"/>
      <c r="B243" s="78">
        <v>6171</v>
      </c>
      <c r="C243" s="80" t="s">
        <v>190</v>
      </c>
      <c r="D243" s="58">
        <v>0</v>
      </c>
      <c r="E243" s="199">
        <v>0</v>
      </c>
      <c r="F243" s="120">
        <v>0</v>
      </c>
      <c r="G243" s="119" t="e">
        <f t="shared" si="17"/>
        <v>#DIV/0!</v>
      </c>
    </row>
    <row r="244" spans="1:7" ht="15" hidden="1" customHeight="1" x14ac:dyDescent="0.2">
      <c r="A244" s="81"/>
      <c r="B244" s="78">
        <v>6399</v>
      </c>
      <c r="C244" s="80" t="s">
        <v>128</v>
      </c>
      <c r="D244" s="58"/>
      <c r="E244" s="199"/>
      <c r="F244" s="120">
        <v>0</v>
      </c>
      <c r="G244" s="119" t="e">
        <f t="shared" si="17"/>
        <v>#DIV/0!</v>
      </c>
    </row>
    <row r="245" spans="1:7" ht="15" hidden="1" customHeight="1" x14ac:dyDescent="0.2">
      <c r="A245" s="81"/>
      <c r="B245" s="78">
        <v>6402</v>
      </c>
      <c r="C245" s="80" t="s">
        <v>271</v>
      </c>
      <c r="D245" s="58">
        <v>0</v>
      </c>
      <c r="E245" s="199">
        <v>0</v>
      </c>
      <c r="F245" s="130">
        <v>0</v>
      </c>
      <c r="G245" s="119" t="e">
        <f t="shared" si="17"/>
        <v>#DIV/0!</v>
      </c>
    </row>
    <row r="246" spans="1:7" ht="15" customHeight="1" thickBot="1" x14ac:dyDescent="0.25">
      <c r="A246" s="81"/>
      <c r="B246" s="78">
        <v>6409</v>
      </c>
      <c r="C246" s="112" t="s">
        <v>333</v>
      </c>
      <c r="D246" s="58">
        <v>1000</v>
      </c>
      <c r="E246" s="199">
        <v>345.8</v>
      </c>
      <c r="F246" s="130">
        <v>0</v>
      </c>
      <c r="G246" s="119">
        <f t="shared" si="17"/>
        <v>0</v>
      </c>
    </row>
    <row r="247" spans="1:7" ht="17.25" thickTop="1" thickBot="1" x14ac:dyDescent="0.3">
      <c r="A247" s="86"/>
      <c r="B247" s="90"/>
      <c r="C247" s="152" t="s">
        <v>377</v>
      </c>
      <c r="D247" s="95">
        <f t="shared" ref="D247:E247" si="18">SUM(D192:D246)</f>
        <v>140766</v>
      </c>
      <c r="E247" s="202">
        <f t="shared" si="18"/>
        <v>154880.69999999998</v>
      </c>
      <c r="F247" s="226">
        <f t="shared" ref="F247" si="19">SUM(F192:F246)</f>
        <v>25181.599999999991</v>
      </c>
      <c r="G247" s="129">
        <f t="shared" si="17"/>
        <v>16.258707508424223</v>
      </c>
    </row>
    <row r="248" spans="1:7" x14ac:dyDescent="0.2">
      <c r="D248" s="92"/>
      <c r="E248" s="92"/>
    </row>
    <row r="250" spans="1:7" ht="13.5" thickBot="1" x14ac:dyDescent="0.25"/>
    <row r="251" spans="1:7" ht="15.75" x14ac:dyDescent="0.25">
      <c r="A251" s="114" t="s">
        <v>14</v>
      </c>
      <c r="B251" s="115" t="s">
        <v>13</v>
      </c>
      <c r="C251" s="114" t="s">
        <v>12</v>
      </c>
      <c r="D251" s="262" t="s">
        <v>11</v>
      </c>
      <c r="E251" s="262" t="s">
        <v>11</v>
      </c>
      <c r="F251" s="22" t="s">
        <v>0</v>
      </c>
      <c r="G251" s="121" t="s">
        <v>383</v>
      </c>
    </row>
    <row r="252" spans="1:7" ht="16.5" thickBot="1" x14ac:dyDescent="0.3">
      <c r="A252" s="116"/>
      <c r="B252" s="117"/>
      <c r="C252" s="118"/>
      <c r="D252" s="263" t="s">
        <v>10</v>
      </c>
      <c r="E252" s="263" t="s">
        <v>9</v>
      </c>
      <c r="F252" s="122" t="s">
        <v>385</v>
      </c>
      <c r="G252" s="123" t="s">
        <v>384</v>
      </c>
    </row>
    <row r="253" spans="1:7" s="284" customFormat="1" ht="27.75" customHeight="1" thickTop="1" thickBot="1" x14ac:dyDescent="0.3">
      <c r="A253" s="278"/>
      <c r="B253" s="279"/>
      <c r="C253" s="280" t="s">
        <v>204</v>
      </c>
      <c r="D253" s="281">
        <f t="shared" ref="D253:F253" si="20">SUM(D22,D54,D102,D114,D138,D179,D247)</f>
        <v>596080</v>
      </c>
      <c r="E253" s="282">
        <f t="shared" si="20"/>
        <v>657914.1</v>
      </c>
      <c r="F253" s="283">
        <f t="shared" si="20"/>
        <v>293885.89999999997</v>
      </c>
      <c r="G253" s="285">
        <f t="shared" ref="G253" si="21">(F253/E253)*100</f>
        <v>44.669342091923546</v>
      </c>
    </row>
  </sheetData>
  <sortState ref="B148:J177">
    <sortCondition ref="B148"/>
  </sortState>
  <mergeCells count="1">
    <mergeCell ref="B119:C119"/>
  </mergeCells>
  <pageMargins left="0.19685039370078741" right="0.19685039370078741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workbookViewId="0">
      <selection activeCell="E22" sqref="E22"/>
    </sheetView>
  </sheetViews>
  <sheetFormatPr defaultRowHeight="12.75" x14ac:dyDescent="0.2"/>
  <cols>
    <col min="1" max="1" width="4.85546875" style="286" customWidth="1"/>
    <col min="2" max="2" width="10.42578125" style="286" customWidth="1"/>
    <col min="3" max="3" width="10.140625" style="286" customWidth="1"/>
    <col min="4" max="4" width="97.5703125" style="286" customWidth="1"/>
    <col min="5" max="5" width="11.28515625" style="286" customWidth="1"/>
    <col min="6" max="6" width="11.28515625" style="286" hidden="1" customWidth="1"/>
    <col min="7" max="7" width="12.28515625" style="286" hidden="1" customWidth="1"/>
    <col min="8" max="8" width="9.7109375" style="286" bestFit="1" customWidth="1"/>
    <col min="9" max="256" width="9.140625" style="286"/>
    <col min="257" max="257" width="4.85546875" style="286" customWidth="1"/>
    <col min="258" max="258" width="10.42578125" style="286" customWidth="1"/>
    <col min="259" max="259" width="10.140625" style="286" customWidth="1"/>
    <col min="260" max="260" width="97.5703125" style="286" customWidth="1"/>
    <col min="261" max="261" width="11.28515625" style="286" customWidth="1"/>
    <col min="262" max="263" width="0" style="286" hidden="1" customWidth="1"/>
    <col min="264" max="264" width="9.7109375" style="286" bestFit="1" customWidth="1"/>
    <col min="265" max="512" width="9.140625" style="286"/>
    <col min="513" max="513" width="4.85546875" style="286" customWidth="1"/>
    <col min="514" max="514" width="10.42578125" style="286" customWidth="1"/>
    <col min="515" max="515" width="10.140625" style="286" customWidth="1"/>
    <col min="516" max="516" width="97.5703125" style="286" customWidth="1"/>
    <col min="517" max="517" width="11.28515625" style="286" customWidth="1"/>
    <col min="518" max="519" width="0" style="286" hidden="1" customWidth="1"/>
    <col min="520" max="520" width="9.7109375" style="286" bestFit="1" customWidth="1"/>
    <col min="521" max="768" width="9.140625" style="286"/>
    <col min="769" max="769" width="4.85546875" style="286" customWidth="1"/>
    <col min="770" max="770" width="10.42578125" style="286" customWidth="1"/>
    <col min="771" max="771" width="10.140625" style="286" customWidth="1"/>
    <col min="772" max="772" width="97.5703125" style="286" customWidth="1"/>
    <col min="773" max="773" width="11.28515625" style="286" customWidth="1"/>
    <col min="774" max="775" width="0" style="286" hidden="1" customWidth="1"/>
    <col min="776" max="776" width="9.7109375" style="286" bestFit="1" customWidth="1"/>
    <col min="777" max="1024" width="9.140625" style="286"/>
    <col min="1025" max="1025" width="4.85546875" style="286" customWidth="1"/>
    <col min="1026" max="1026" width="10.42578125" style="286" customWidth="1"/>
    <col min="1027" max="1027" width="10.140625" style="286" customWidth="1"/>
    <col min="1028" max="1028" width="97.5703125" style="286" customWidth="1"/>
    <col min="1029" max="1029" width="11.28515625" style="286" customWidth="1"/>
    <col min="1030" max="1031" width="0" style="286" hidden="1" customWidth="1"/>
    <col min="1032" max="1032" width="9.7109375" style="286" bestFit="1" customWidth="1"/>
    <col min="1033" max="1280" width="9.140625" style="286"/>
    <col min="1281" max="1281" width="4.85546875" style="286" customWidth="1"/>
    <col min="1282" max="1282" width="10.42578125" style="286" customWidth="1"/>
    <col min="1283" max="1283" width="10.140625" style="286" customWidth="1"/>
    <col min="1284" max="1284" width="97.5703125" style="286" customWidth="1"/>
    <col min="1285" max="1285" width="11.28515625" style="286" customWidth="1"/>
    <col min="1286" max="1287" width="0" style="286" hidden="1" customWidth="1"/>
    <col min="1288" max="1288" width="9.7109375" style="286" bestFit="1" customWidth="1"/>
    <col min="1289" max="1536" width="9.140625" style="286"/>
    <col min="1537" max="1537" width="4.85546875" style="286" customWidth="1"/>
    <col min="1538" max="1538" width="10.42578125" style="286" customWidth="1"/>
    <col min="1539" max="1539" width="10.140625" style="286" customWidth="1"/>
    <col min="1540" max="1540" width="97.5703125" style="286" customWidth="1"/>
    <col min="1541" max="1541" width="11.28515625" style="286" customWidth="1"/>
    <col min="1542" max="1543" width="0" style="286" hidden="1" customWidth="1"/>
    <col min="1544" max="1544" width="9.7109375" style="286" bestFit="1" customWidth="1"/>
    <col min="1545" max="1792" width="9.140625" style="286"/>
    <col min="1793" max="1793" width="4.85546875" style="286" customWidth="1"/>
    <col min="1794" max="1794" width="10.42578125" style="286" customWidth="1"/>
    <col min="1795" max="1795" width="10.140625" style="286" customWidth="1"/>
    <col min="1796" max="1796" width="97.5703125" style="286" customWidth="1"/>
    <col min="1797" max="1797" width="11.28515625" style="286" customWidth="1"/>
    <col min="1798" max="1799" width="0" style="286" hidden="1" customWidth="1"/>
    <col min="1800" max="1800" width="9.7109375" style="286" bestFit="1" customWidth="1"/>
    <col min="1801" max="2048" width="9.140625" style="286"/>
    <col min="2049" max="2049" width="4.85546875" style="286" customWidth="1"/>
    <col min="2050" max="2050" width="10.42578125" style="286" customWidth="1"/>
    <col min="2051" max="2051" width="10.140625" style="286" customWidth="1"/>
    <col min="2052" max="2052" width="97.5703125" style="286" customWidth="1"/>
    <col min="2053" max="2053" width="11.28515625" style="286" customWidth="1"/>
    <col min="2054" max="2055" width="0" style="286" hidden="1" customWidth="1"/>
    <col min="2056" max="2056" width="9.7109375" style="286" bestFit="1" customWidth="1"/>
    <col min="2057" max="2304" width="9.140625" style="286"/>
    <col min="2305" max="2305" width="4.85546875" style="286" customWidth="1"/>
    <col min="2306" max="2306" width="10.42578125" style="286" customWidth="1"/>
    <col min="2307" max="2307" width="10.140625" style="286" customWidth="1"/>
    <col min="2308" max="2308" width="97.5703125" style="286" customWidth="1"/>
    <col min="2309" max="2309" width="11.28515625" style="286" customWidth="1"/>
    <col min="2310" max="2311" width="0" style="286" hidden="1" customWidth="1"/>
    <col min="2312" max="2312" width="9.7109375" style="286" bestFit="1" customWidth="1"/>
    <col min="2313" max="2560" width="9.140625" style="286"/>
    <col min="2561" max="2561" width="4.85546875" style="286" customWidth="1"/>
    <col min="2562" max="2562" width="10.42578125" style="286" customWidth="1"/>
    <col min="2563" max="2563" width="10.140625" style="286" customWidth="1"/>
    <col min="2564" max="2564" width="97.5703125" style="286" customWidth="1"/>
    <col min="2565" max="2565" width="11.28515625" style="286" customWidth="1"/>
    <col min="2566" max="2567" width="0" style="286" hidden="1" customWidth="1"/>
    <col min="2568" max="2568" width="9.7109375" style="286" bestFit="1" customWidth="1"/>
    <col min="2569" max="2816" width="9.140625" style="286"/>
    <col min="2817" max="2817" width="4.85546875" style="286" customWidth="1"/>
    <col min="2818" max="2818" width="10.42578125" style="286" customWidth="1"/>
    <col min="2819" max="2819" width="10.140625" style="286" customWidth="1"/>
    <col min="2820" max="2820" width="97.5703125" style="286" customWidth="1"/>
    <col min="2821" max="2821" width="11.28515625" style="286" customWidth="1"/>
    <col min="2822" max="2823" width="0" style="286" hidden="1" customWidth="1"/>
    <col min="2824" max="2824" width="9.7109375" style="286" bestFit="1" customWidth="1"/>
    <col min="2825" max="3072" width="9.140625" style="286"/>
    <col min="3073" max="3073" width="4.85546875" style="286" customWidth="1"/>
    <col min="3074" max="3074" width="10.42578125" style="286" customWidth="1"/>
    <col min="3075" max="3075" width="10.140625" style="286" customWidth="1"/>
    <col min="3076" max="3076" width="97.5703125" style="286" customWidth="1"/>
    <col min="3077" max="3077" width="11.28515625" style="286" customWidth="1"/>
    <col min="3078" max="3079" width="0" style="286" hidden="1" customWidth="1"/>
    <col min="3080" max="3080" width="9.7109375" style="286" bestFit="1" customWidth="1"/>
    <col min="3081" max="3328" width="9.140625" style="286"/>
    <col min="3329" max="3329" width="4.85546875" style="286" customWidth="1"/>
    <col min="3330" max="3330" width="10.42578125" style="286" customWidth="1"/>
    <col min="3331" max="3331" width="10.140625" style="286" customWidth="1"/>
    <col min="3332" max="3332" width="97.5703125" style="286" customWidth="1"/>
    <col min="3333" max="3333" width="11.28515625" style="286" customWidth="1"/>
    <col min="3334" max="3335" width="0" style="286" hidden="1" customWidth="1"/>
    <col min="3336" max="3336" width="9.7109375" style="286" bestFit="1" customWidth="1"/>
    <col min="3337" max="3584" width="9.140625" style="286"/>
    <col min="3585" max="3585" width="4.85546875" style="286" customWidth="1"/>
    <col min="3586" max="3586" width="10.42578125" style="286" customWidth="1"/>
    <col min="3587" max="3587" width="10.140625" style="286" customWidth="1"/>
    <col min="3588" max="3588" width="97.5703125" style="286" customWidth="1"/>
    <col min="3589" max="3589" width="11.28515625" style="286" customWidth="1"/>
    <col min="3590" max="3591" width="0" style="286" hidden="1" customWidth="1"/>
    <col min="3592" max="3592" width="9.7109375" style="286" bestFit="1" customWidth="1"/>
    <col min="3593" max="3840" width="9.140625" style="286"/>
    <col min="3841" max="3841" width="4.85546875" style="286" customWidth="1"/>
    <col min="3842" max="3842" width="10.42578125" style="286" customWidth="1"/>
    <col min="3843" max="3843" width="10.140625" style="286" customWidth="1"/>
    <col min="3844" max="3844" width="97.5703125" style="286" customWidth="1"/>
    <col min="3845" max="3845" width="11.28515625" style="286" customWidth="1"/>
    <col min="3846" max="3847" width="0" style="286" hidden="1" customWidth="1"/>
    <col min="3848" max="3848" width="9.7109375" style="286" bestFit="1" customWidth="1"/>
    <col min="3849" max="4096" width="9.140625" style="286"/>
    <col min="4097" max="4097" width="4.85546875" style="286" customWidth="1"/>
    <col min="4098" max="4098" width="10.42578125" style="286" customWidth="1"/>
    <col min="4099" max="4099" width="10.140625" style="286" customWidth="1"/>
    <col min="4100" max="4100" width="97.5703125" style="286" customWidth="1"/>
    <col min="4101" max="4101" width="11.28515625" style="286" customWidth="1"/>
    <col min="4102" max="4103" width="0" style="286" hidden="1" customWidth="1"/>
    <col min="4104" max="4104" width="9.7109375" style="286" bestFit="1" customWidth="1"/>
    <col min="4105" max="4352" width="9.140625" style="286"/>
    <col min="4353" max="4353" width="4.85546875" style="286" customWidth="1"/>
    <col min="4354" max="4354" width="10.42578125" style="286" customWidth="1"/>
    <col min="4355" max="4355" width="10.140625" style="286" customWidth="1"/>
    <col min="4356" max="4356" width="97.5703125" style="286" customWidth="1"/>
    <col min="4357" max="4357" width="11.28515625" style="286" customWidth="1"/>
    <col min="4358" max="4359" width="0" style="286" hidden="1" customWidth="1"/>
    <col min="4360" max="4360" width="9.7109375" style="286" bestFit="1" customWidth="1"/>
    <col min="4361" max="4608" width="9.140625" style="286"/>
    <col min="4609" max="4609" width="4.85546875" style="286" customWidth="1"/>
    <col min="4610" max="4610" width="10.42578125" style="286" customWidth="1"/>
    <col min="4611" max="4611" width="10.140625" style="286" customWidth="1"/>
    <col min="4612" max="4612" width="97.5703125" style="286" customWidth="1"/>
    <col min="4613" max="4613" width="11.28515625" style="286" customWidth="1"/>
    <col min="4614" max="4615" width="0" style="286" hidden="1" customWidth="1"/>
    <col min="4616" max="4616" width="9.7109375" style="286" bestFit="1" customWidth="1"/>
    <col min="4617" max="4864" width="9.140625" style="286"/>
    <col min="4865" max="4865" width="4.85546875" style="286" customWidth="1"/>
    <col min="4866" max="4866" width="10.42578125" style="286" customWidth="1"/>
    <col min="4867" max="4867" width="10.140625" style="286" customWidth="1"/>
    <col min="4868" max="4868" width="97.5703125" style="286" customWidth="1"/>
    <col min="4869" max="4869" width="11.28515625" style="286" customWidth="1"/>
    <col min="4870" max="4871" width="0" style="286" hidden="1" customWidth="1"/>
    <col min="4872" max="4872" width="9.7109375" style="286" bestFit="1" customWidth="1"/>
    <col min="4873" max="5120" width="9.140625" style="286"/>
    <col min="5121" max="5121" width="4.85546875" style="286" customWidth="1"/>
    <col min="5122" max="5122" width="10.42578125" style="286" customWidth="1"/>
    <col min="5123" max="5123" width="10.140625" style="286" customWidth="1"/>
    <col min="5124" max="5124" width="97.5703125" style="286" customWidth="1"/>
    <col min="5125" max="5125" width="11.28515625" style="286" customWidth="1"/>
    <col min="5126" max="5127" width="0" style="286" hidden="1" customWidth="1"/>
    <col min="5128" max="5128" width="9.7109375" style="286" bestFit="1" customWidth="1"/>
    <col min="5129" max="5376" width="9.140625" style="286"/>
    <col min="5377" max="5377" width="4.85546875" style="286" customWidth="1"/>
    <col min="5378" max="5378" width="10.42578125" style="286" customWidth="1"/>
    <col min="5379" max="5379" width="10.140625" style="286" customWidth="1"/>
    <col min="5380" max="5380" width="97.5703125" style="286" customWidth="1"/>
    <col min="5381" max="5381" width="11.28515625" style="286" customWidth="1"/>
    <col min="5382" max="5383" width="0" style="286" hidden="1" customWidth="1"/>
    <col min="5384" max="5384" width="9.7109375" style="286" bestFit="1" customWidth="1"/>
    <col min="5385" max="5632" width="9.140625" style="286"/>
    <col min="5633" max="5633" width="4.85546875" style="286" customWidth="1"/>
    <col min="5634" max="5634" width="10.42578125" style="286" customWidth="1"/>
    <col min="5635" max="5635" width="10.140625" style="286" customWidth="1"/>
    <col min="5636" max="5636" width="97.5703125" style="286" customWidth="1"/>
    <col min="5637" max="5637" width="11.28515625" style="286" customWidth="1"/>
    <col min="5638" max="5639" width="0" style="286" hidden="1" customWidth="1"/>
    <col min="5640" max="5640" width="9.7109375" style="286" bestFit="1" customWidth="1"/>
    <col min="5641" max="5888" width="9.140625" style="286"/>
    <col min="5889" max="5889" width="4.85546875" style="286" customWidth="1"/>
    <col min="5890" max="5890" width="10.42578125" style="286" customWidth="1"/>
    <col min="5891" max="5891" width="10.140625" style="286" customWidth="1"/>
    <col min="5892" max="5892" width="97.5703125" style="286" customWidth="1"/>
    <col min="5893" max="5893" width="11.28515625" style="286" customWidth="1"/>
    <col min="5894" max="5895" width="0" style="286" hidden="1" customWidth="1"/>
    <col min="5896" max="5896" width="9.7109375" style="286" bestFit="1" customWidth="1"/>
    <col min="5897" max="6144" width="9.140625" style="286"/>
    <col min="6145" max="6145" width="4.85546875" style="286" customWidth="1"/>
    <col min="6146" max="6146" width="10.42578125" style="286" customWidth="1"/>
    <col min="6147" max="6147" width="10.140625" style="286" customWidth="1"/>
    <col min="6148" max="6148" width="97.5703125" style="286" customWidth="1"/>
    <col min="6149" max="6149" width="11.28515625" style="286" customWidth="1"/>
    <col min="6150" max="6151" width="0" style="286" hidden="1" customWidth="1"/>
    <col min="6152" max="6152" width="9.7109375" style="286" bestFit="1" customWidth="1"/>
    <col min="6153" max="6400" width="9.140625" style="286"/>
    <col min="6401" max="6401" width="4.85546875" style="286" customWidth="1"/>
    <col min="6402" max="6402" width="10.42578125" style="286" customWidth="1"/>
    <col min="6403" max="6403" width="10.140625" style="286" customWidth="1"/>
    <col min="6404" max="6404" width="97.5703125" style="286" customWidth="1"/>
    <col min="6405" max="6405" width="11.28515625" style="286" customWidth="1"/>
    <col min="6406" max="6407" width="0" style="286" hidden="1" customWidth="1"/>
    <col min="6408" max="6408" width="9.7109375" style="286" bestFit="1" customWidth="1"/>
    <col min="6409" max="6656" width="9.140625" style="286"/>
    <col min="6657" max="6657" width="4.85546875" style="286" customWidth="1"/>
    <col min="6658" max="6658" width="10.42578125" style="286" customWidth="1"/>
    <col min="6659" max="6659" width="10.140625" style="286" customWidth="1"/>
    <col min="6660" max="6660" width="97.5703125" style="286" customWidth="1"/>
    <col min="6661" max="6661" width="11.28515625" style="286" customWidth="1"/>
    <col min="6662" max="6663" width="0" style="286" hidden="1" customWidth="1"/>
    <col min="6664" max="6664" width="9.7109375" style="286" bestFit="1" customWidth="1"/>
    <col min="6665" max="6912" width="9.140625" style="286"/>
    <col min="6913" max="6913" width="4.85546875" style="286" customWidth="1"/>
    <col min="6914" max="6914" width="10.42578125" style="286" customWidth="1"/>
    <col min="6915" max="6915" width="10.140625" style="286" customWidth="1"/>
    <col min="6916" max="6916" width="97.5703125" style="286" customWidth="1"/>
    <col min="6917" max="6917" width="11.28515625" style="286" customWidth="1"/>
    <col min="6918" max="6919" width="0" style="286" hidden="1" customWidth="1"/>
    <col min="6920" max="6920" width="9.7109375" style="286" bestFit="1" customWidth="1"/>
    <col min="6921" max="7168" width="9.140625" style="286"/>
    <col min="7169" max="7169" width="4.85546875" style="286" customWidth="1"/>
    <col min="7170" max="7170" width="10.42578125" style="286" customWidth="1"/>
    <col min="7171" max="7171" width="10.140625" style="286" customWidth="1"/>
    <col min="7172" max="7172" width="97.5703125" style="286" customWidth="1"/>
    <col min="7173" max="7173" width="11.28515625" style="286" customWidth="1"/>
    <col min="7174" max="7175" width="0" style="286" hidden="1" customWidth="1"/>
    <col min="7176" max="7176" width="9.7109375" style="286" bestFit="1" customWidth="1"/>
    <col min="7177" max="7424" width="9.140625" style="286"/>
    <col min="7425" max="7425" width="4.85546875" style="286" customWidth="1"/>
    <col min="7426" max="7426" width="10.42578125" style="286" customWidth="1"/>
    <col min="7427" max="7427" width="10.140625" style="286" customWidth="1"/>
    <col min="7428" max="7428" width="97.5703125" style="286" customWidth="1"/>
    <col min="7429" max="7429" width="11.28515625" style="286" customWidth="1"/>
    <col min="7430" max="7431" width="0" style="286" hidden="1" customWidth="1"/>
    <col min="7432" max="7432" width="9.7109375" style="286" bestFit="1" customWidth="1"/>
    <col min="7433" max="7680" width="9.140625" style="286"/>
    <col min="7681" max="7681" width="4.85546875" style="286" customWidth="1"/>
    <col min="7682" max="7682" width="10.42578125" style="286" customWidth="1"/>
    <col min="7683" max="7683" width="10.140625" style="286" customWidth="1"/>
    <col min="7684" max="7684" width="97.5703125" style="286" customWidth="1"/>
    <col min="7685" max="7685" width="11.28515625" style="286" customWidth="1"/>
    <col min="7686" max="7687" width="0" style="286" hidden="1" customWidth="1"/>
    <col min="7688" max="7688" width="9.7109375" style="286" bestFit="1" customWidth="1"/>
    <col min="7689" max="7936" width="9.140625" style="286"/>
    <col min="7937" max="7937" width="4.85546875" style="286" customWidth="1"/>
    <col min="7938" max="7938" width="10.42578125" style="286" customWidth="1"/>
    <col min="7939" max="7939" width="10.140625" style="286" customWidth="1"/>
    <col min="7940" max="7940" width="97.5703125" style="286" customWidth="1"/>
    <col min="7941" max="7941" width="11.28515625" style="286" customWidth="1"/>
    <col min="7942" max="7943" width="0" style="286" hidden="1" customWidth="1"/>
    <col min="7944" max="7944" width="9.7109375" style="286" bestFit="1" customWidth="1"/>
    <col min="7945" max="8192" width="9.140625" style="286"/>
    <col min="8193" max="8193" width="4.85546875" style="286" customWidth="1"/>
    <col min="8194" max="8194" width="10.42578125" style="286" customWidth="1"/>
    <col min="8195" max="8195" width="10.140625" style="286" customWidth="1"/>
    <col min="8196" max="8196" width="97.5703125" style="286" customWidth="1"/>
    <col min="8197" max="8197" width="11.28515625" style="286" customWidth="1"/>
    <col min="8198" max="8199" width="0" style="286" hidden="1" customWidth="1"/>
    <col min="8200" max="8200" width="9.7109375" style="286" bestFit="1" customWidth="1"/>
    <col min="8201" max="8448" width="9.140625" style="286"/>
    <col min="8449" max="8449" width="4.85546875" style="286" customWidth="1"/>
    <col min="8450" max="8450" width="10.42578125" style="286" customWidth="1"/>
    <col min="8451" max="8451" width="10.140625" style="286" customWidth="1"/>
    <col min="8452" max="8452" width="97.5703125" style="286" customWidth="1"/>
    <col min="8453" max="8453" width="11.28515625" style="286" customWidth="1"/>
    <col min="8454" max="8455" width="0" style="286" hidden="1" customWidth="1"/>
    <col min="8456" max="8456" width="9.7109375" style="286" bestFit="1" customWidth="1"/>
    <col min="8457" max="8704" width="9.140625" style="286"/>
    <col min="8705" max="8705" width="4.85546875" style="286" customWidth="1"/>
    <col min="8706" max="8706" width="10.42578125" style="286" customWidth="1"/>
    <col min="8707" max="8707" width="10.140625" style="286" customWidth="1"/>
    <col min="8708" max="8708" width="97.5703125" style="286" customWidth="1"/>
    <col min="8709" max="8709" width="11.28515625" style="286" customWidth="1"/>
    <col min="8710" max="8711" width="0" style="286" hidden="1" customWidth="1"/>
    <col min="8712" max="8712" width="9.7109375" style="286" bestFit="1" customWidth="1"/>
    <col min="8713" max="8960" width="9.140625" style="286"/>
    <col min="8961" max="8961" width="4.85546875" style="286" customWidth="1"/>
    <col min="8962" max="8962" width="10.42578125" style="286" customWidth="1"/>
    <col min="8963" max="8963" width="10.140625" style="286" customWidth="1"/>
    <col min="8964" max="8964" width="97.5703125" style="286" customWidth="1"/>
    <col min="8965" max="8965" width="11.28515625" style="286" customWidth="1"/>
    <col min="8966" max="8967" width="0" style="286" hidden="1" customWidth="1"/>
    <col min="8968" max="8968" width="9.7109375" style="286" bestFit="1" customWidth="1"/>
    <col min="8969" max="9216" width="9.140625" style="286"/>
    <col min="9217" max="9217" width="4.85546875" style="286" customWidth="1"/>
    <col min="9218" max="9218" width="10.42578125" style="286" customWidth="1"/>
    <col min="9219" max="9219" width="10.140625" style="286" customWidth="1"/>
    <col min="9220" max="9220" width="97.5703125" style="286" customWidth="1"/>
    <col min="9221" max="9221" width="11.28515625" style="286" customWidth="1"/>
    <col min="9222" max="9223" width="0" style="286" hidden="1" customWidth="1"/>
    <col min="9224" max="9224" width="9.7109375" style="286" bestFit="1" customWidth="1"/>
    <col min="9225" max="9472" width="9.140625" style="286"/>
    <col min="9473" max="9473" width="4.85546875" style="286" customWidth="1"/>
    <col min="9474" max="9474" width="10.42578125" style="286" customWidth="1"/>
    <col min="9475" max="9475" width="10.140625" style="286" customWidth="1"/>
    <col min="9476" max="9476" width="97.5703125" style="286" customWidth="1"/>
    <col min="9477" max="9477" width="11.28515625" style="286" customWidth="1"/>
    <col min="9478" max="9479" width="0" style="286" hidden="1" customWidth="1"/>
    <col min="9480" max="9480" width="9.7109375" style="286" bestFit="1" customWidth="1"/>
    <col min="9481" max="9728" width="9.140625" style="286"/>
    <col min="9729" max="9729" width="4.85546875" style="286" customWidth="1"/>
    <col min="9730" max="9730" width="10.42578125" style="286" customWidth="1"/>
    <col min="9731" max="9731" width="10.140625" style="286" customWidth="1"/>
    <col min="9732" max="9732" width="97.5703125" style="286" customWidth="1"/>
    <col min="9733" max="9733" width="11.28515625" style="286" customWidth="1"/>
    <col min="9734" max="9735" width="0" style="286" hidden="1" customWidth="1"/>
    <col min="9736" max="9736" width="9.7109375" style="286" bestFit="1" customWidth="1"/>
    <col min="9737" max="9984" width="9.140625" style="286"/>
    <col min="9985" max="9985" width="4.85546875" style="286" customWidth="1"/>
    <col min="9986" max="9986" width="10.42578125" style="286" customWidth="1"/>
    <col min="9987" max="9987" width="10.140625" style="286" customWidth="1"/>
    <col min="9988" max="9988" width="97.5703125" style="286" customWidth="1"/>
    <col min="9989" max="9989" width="11.28515625" style="286" customWidth="1"/>
    <col min="9990" max="9991" width="0" style="286" hidden="1" customWidth="1"/>
    <col min="9992" max="9992" width="9.7109375" style="286" bestFit="1" customWidth="1"/>
    <col min="9993" max="10240" width="9.140625" style="286"/>
    <col min="10241" max="10241" width="4.85546875" style="286" customWidth="1"/>
    <col min="10242" max="10242" width="10.42578125" style="286" customWidth="1"/>
    <col min="10243" max="10243" width="10.140625" style="286" customWidth="1"/>
    <col min="10244" max="10244" width="97.5703125" style="286" customWidth="1"/>
    <col min="10245" max="10245" width="11.28515625" style="286" customWidth="1"/>
    <col min="10246" max="10247" width="0" style="286" hidden="1" customWidth="1"/>
    <col min="10248" max="10248" width="9.7109375" style="286" bestFit="1" customWidth="1"/>
    <col min="10249" max="10496" width="9.140625" style="286"/>
    <col min="10497" max="10497" width="4.85546875" style="286" customWidth="1"/>
    <col min="10498" max="10498" width="10.42578125" style="286" customWidth="1"/>
    <col min="10499" max="10499" width="10.140625" style="286" customWidth="1"/>
    <col min="10500" max="10500" width="97.5703125" style="286" customWidth="1"/>
    <col min="10501" max="10501" width="11.28515625" style="286" customWidth="1"/>
    <col min="10502" max="10503" width="0" style="286" hidden="1" customWidth="1"/>
    <col min="10504" max="10504" width="9.7109375" style="286" bestFit="1" customWidth="1"/>
    <col min="10505" max="10752" width="9.140625" style="286"/>
    <col min="10753" max="10753" width="4.85546875" style="286" customWidth="1"/>
    <col min="10754" max="10754" width="10.42578125" style="286" customWidth="1"/>
    <col min="10755" max="10755" width="10.140625" style="286" customWidth="1"/>
    <col min="10756" max="10756" width="97.5703125" style="286" customWidth="1"/>
    <col min="10757" max="10757" width="11.28515625" style="286" customWidth="1"/>
    <col min="10758" max="10759" width="0" style="286" hidden="1" customWidth="1"/>
    <col min="10760" max="10760" width="9.7109375" style="286" bestFit="1" customWidth="1"/>
    <col min="10761" max="11008" width="9.140625" style="286"/>
    <col min="11009" max="11009" width="4.85546875" style="286" customWidth="1"/>
    <col min="11010" max="11010" width="10.42578125" style="286" customWidth="1"/>
    <col min="11011" max="11011" width="10.140625" style="286" customWidth="1"/>
    <col min="11012" max="11012" width="97.5703125" style="286" customWidth="1"/>
    <col min="11013" max="11013" width="11.28515625" style="286" customWidth="1"/>
    <col min="11014" max="11015" width="0" style="286" hidden="1" customWidth="1"/>
    <col min="11016" max="11016" width="9.7109375" style="286" bestFit="1" customWidth="1"/>
    <col min="11017" max="11264" width="9.140625" style="286"/>
    <col min="11265" max="11265" width="4.85546875" style="286" customWidth="1"/>
    <col min="11266" max="11266" width="10.42578125" style="286" customWidth="1"/>
    <col min="11267" max="11267" width="10.140625" style="286" customWidth="1"/>
    <col min="11268" max="11268" width="97.5703125" style="286" customWidth="1"/>
    <col min="11269" max="11269" width="11.28515625" style="286" customWidth="1"/>
    <col min="11270" max="11271" width="0" style="286" hidden="1" customWidth="1"/>
    <col min="11272" max="11272" width="9.7109375" style="286" bestFit="1" customWidth="1"/>
    <col min="11273" max="11520" width="9.140625" style="286"/>
    <col min="11521" max="11521" width="4.85546875" style="286" customWidth="1"/>
    <col min="11522" max="11522" width="10.42578125" style="286" customWidth="1"/>
    <col min="11523" max="11523" width="10.140625" style="286" customWidth="1"/>
    <col min="11524" max="11524" width="97.5703125" style="286" customWidth="1"/>
    <col min="11525" max="11525" width="11.28515625" style="286" customWidth="1"/>
    <col min="11526" max="11527" width="0" style="286" hidden="1" customWidth="1"/>
    <col min="11528" max="11528" width="9.7109375" style="286" bestFit="1" customWidth="1"/>
    <col min="11529" max="11776" width="9.140625" style="286"/>
    <col min="11777" max="11777" width="4.85546875" style="286" customWidth="1"/>
    <col min="11778" max="11778" width="10.42578125" style="286" customWidth="1"/>
    <col min="11779" max="11779" width="10.140625" style="286" customWidth="1"/>
    <col min="11780" max="11780" width="97.5703125" style="286" customWidth="1"/>
    <col min="11781" max="11781" width="11.28515625" style="286" customWidth="1"/>
    <col min="11782" max="11783" width="0" style="286" hidden="1" customWidth="1"/>
    <col min="11784" max="11784" width="9.7109375" style="286" bestFit="1" customWidth="1"/>
    <col min="11785" max="12032" width="9.140625" style="286"/>
    <col min="12033" max="12033" width="4.85546875" style="286" customWidth="1"/>
    <col min="12034" max="12034" width="10.42578125" style="286" customWidth="1"/>
    <col min="12035" max="12035" width="10.140625" style="286" customWidth="1"/>
    <col min="12036" max="12036" width="97.5703125" style="286" customWidth="1"/>
    <col min="12037" max="12037" width="11.28515625" style="286" customWidth="1"/>
    <col min="12038" max="12039" width="0" style="286" hidden="1" customWidth="1"/>
    <col min="12040" max="12040" width="9.7109375" style="286" bestFit="1" customWidth="1"/>
    <col min="12041" max="12288" width="9.140625" style="286"/>
    <col min="12289" max="12289" width="4.85546875" style="286" customWidth="1"/>
    <col min="12290" max="12290" width="10.42578125" style="286" customWidth="1"/>
    <col min="12291" max="12291" width="10.140625" style="286" customWidth="1"/>
    <col min="12292" max="12292" width="97.5703125" style="286" customWidth="1"/>
    <col min="12293" max="12293" width="11.28515625" style="286" customWidth="1"/>
    <col min="12294" max="12295" width="0" style="286" hidden="1" customWidth="1"/>
    <col min="12296" max="12296" width="9.7109375" style="286" bestFit="1" customWidth="1"/>
    <col min="12297" max="12544" width="9.140625" style="286"/>
    <col min="12545" max="12545" width="4.85546875" style="286" customWidth="1"/>
    <col min="12546" max="12546" width="10.42578125" style="286" customWidth="1"/>
    <col min="12547" max="12547" width="10.140625" style="286" customWidth="1"/>
    <col min="12548" max="12548" width="97.5703125" style="286" customWidth="1"/>
    <col min="12549" max="12549" width="11.28515625" style="286" customWidth="1"/>
    <col min="12550" max="12551" width="0" style="286" hidden="1" customWidth="1"/>
    <col min="12552" max="12552" width="9.7109375" style="286" bestFit="1" customWidth="1"/>
    <col min="12553" max="12800" width="9.140625" style="286"/>
    <col min="12801" max="12801" width="4.85546875" style="286" customWidth="1"/>
    <col min="12802" max="12802" width="10.42578125" style="286" customWidth="1"/>
    <col min="12803" max="12803" width="10.140625" style="286" customWidth="1"/>
    <col min="12804" max="12804" width="97.5703125" style="286" customWidth="1"/>
    <col min="12805" max="12805" width="11.28515625" style="286" customWidth="1"/>
    <col min="12806" max="12807" width="0" style="286" hidden="1" customWidth="1"/>
    <col min="12808" max="12808" width="9.7109375" style="286" bestFit="1" customWidth="1"/>
    <col min="12809" max="13056" width="9.140625" style="286"/>
    <col min="13057" max="13057" width="4.85546875" style="286" customWidth="1"/>
    <col min="13058" max="13058" width="10.42578125" style="286" customWidth="1"/>
    <col min="13059" max="13059" width="10.140625" style="286" customWidth="1"/>
    <col min="13060" max="13060" width="97.5703125" style="286" customWidth="1"/>
    <col min="13061" max="13061" width="11.28515625" style="286" customWidth="1"/>
    <col min="13062" max="13063" width="0" style="286" hidden="1" customWidth="1"/>
    <col min="13064" max="13064" width="9.7109375" style="286" bestFit="1" customWidth="1"/>
    <col min="13065" max="13312" width="9.140625" style="286"/>
    <col min="13313" max="13313" width="4.85546875" style="286" customWidth="1"/>
    <col min="13314" max="13314" width="10.42578125" style="286" customWidth="1"/>
    <col min="13315" max="13315" width="10.140625" style="286" customWidth="1"/>
    <col min="13316" max="13316" width="97.5703125" style="286" customWidth="1"/>
    <col min="13317" max="13317" width="11.28515625" style="286" customWidth="1"/>
    <col min="13318" max="13319" width="0" style="286" hidden="1" customWidth="1"/>
    <col min="13320" max="13320" width="9.7109375" style="286" bestFit="1" customWidth="1"/>
    <col min="13321" max="13568" width="9.140625" style="286"/>
    <col min="13569" max="13569" width="4.85546875" style="286" customWidth="1"/>
    <col min="13570" max="13570" width="10.42578125" style="286" customWidth="1"/>
    <col min="13571" max="13571" width="10.140625" style="286" customWidth="1"/>
    <col min="13572" max="13572" width="97.5703125" style="286" customWidth="1"/>
    <col min="13573" max="13573" width="11.28515625" style="286" customWidth="1"/>
    <col min="13574" max="13575" width="0" style="286" hidden="1" customWidth="1"/>
    <col min="13576" max="13576" width="9.7109375" style="286" bestFit="1" customWidth="1"/>
    <col min="13577" max="13824" width="9.140625" style="286"/>
    <col min="13825" max="13825" width="4.85546875" style="286" customWidth="1"/>
    <col min="13826" max="13826" width="10.42578125" style="286" customWidth="1"/>
    <col min="13827" max="13827" width="10.140625" style="286" customWidth="1"/>
    <col min="13828" max="13828" width="97.5703125" style="286" customWidth="1"/>
    <col min="13829" max="13829" width="11.28515625" style="286" customWidth="1"/>
    <col min="13830" max="13831" width="0" style="286" hidden="1" customWidth="1"/>
    <col min="13832" max="13832" width="9.7109375" style="286" bestFit="1" customWidth="1"/>
    <col min="13833" max="14080" width="9.140625" style="286"/>
    <col min="14081" max="14081" width="4.85546875" style="286" customWidth="1"/>
    <col min="14082" max="14082" width="10.42578125" style="286" customWidth="1"/>
    <col min="14083" max="14083" width="10.140625" style="286" customWidth="1"/>
    <col min="14084" max="14084" width="97.5703125" style="286" customWidth="1"/>
    <col min="14085" max="14085" width="11.28515625" style="286" customWidth="1"/>
    <col min="14086" max="14087" width="0" style="286" hidden="1" customWidth="1"/>
    <col min="14088" max="14088" width="9.7109375" style="286" bestFit="1" customWidth="1"/>
    <col min="14089" max="14336" width="9.140625" style="286"/>
    <col min="14337" max="14337" width="4.85546875" style="286" customWidth="1"/>
    <col min="14338" max="14338" width="10.42578125" style="286" customWidth="1"/>
    <col min="14339" max="14339" width="10.140625" style="286" customWidth="1"/>
    <col min="14340" max="14340" width="97.5703125" style="286" customWidth="1"/>
    <col min="14341" max="14341" width="11.28515625" style="286" customWidth="1"/>
    <col min="14342" max="14343" width="0" style="286" hidden="1" customWidth="1"/>
    <col min="14344" max="14344" width="9.7109375" style="286" bestFit="1" customWidth="1"/>
    <col min="14345" max="14592" width="9.140625" style="286"/>
    <col min="14593" max="14593" width="4.85546875" style="286" customWidth="1"/>
    <col min="14594" max="14594" width="10.42578125" style="286" customWidth="1"/>
    <col min="14595" max="14595" width="10.140625" style="286" customWidth="1"/>
    <col min="14596" max="14596" width="97.5703125" style="286" customWidth="1"/>
    <col min="14597" max="14597" width="11.28515625" style="286" customWidth="1"/>
    <col min="14598" max="14599" width="0" style="286" hidden="1" customWidth="1"/>
    <col min="14600" max="14600" width="9.7109375" style="286" bestFit="1" customWidth="1"/>
    <col min="14601" max="14848" width="9.140625" style="286"/>
    <col min="14849" max="14849" width="4.85546875" style="286" customWidth="1"/>
    <col min="14850" max="14850" width="10.42578125" style="286" customWidth="1"/>
    <col min="14851" max="14851" width="10.140625" style="286" customWidth="1"/>
    <col min="14852" max="14852" width="97.5703125" style="286" customWidth="1"/>
    <col min="14853" max="14853" width="11.28515625" style="286" customWidth="1"/>
    <col min="14854" max="14855" width="0" style="286" hidden="1" customWidth="1"/>
    <col min="14856" max="14856" width="9.7109375" style="286" bestFit="1" customWidth="1"/>
    <col min="14857" max="15104" width="9.140625" style="286"/>
    <col min="15105" max="15105" width="4.85546875" style="286" customWidth="1"/>
    <col min="15106" max="15106" width="10.42578125" style="286" customWidth="1"/>
    <col min="15107" max="15107" width="10.140625" style="286" customWidth="1"/>
    <col min="15108" max="15108" width="97.5703125" style="286" customWidth="1"/>
    <col min="15109" max="15109" width="11.28515625" style="286" customWidth="1"/>
    <col min="15110" max="15111" width="0" style="286" hidden="1" customWidth="1"/>
    <col min="15112" max="15112" width="9.7109375" style="286" bestFit="1" customWidth="1"/>
    <col min="15113" max="15360" width="9.140625" style="286"/>
    <col min="15361" max="15361" width="4.85546875" style="286" customWidth="1"/>
    <col min="15362" max="15362" width="10.42578125" style="286" customWidth="1"/>
    <col min="15363" max="15363" width="10.140625" style="286" customWidth="1"/>
    <col min="15364" max="15364" width="97.5703125" style="286" customWidth="1"/>
    <col min="15365" max="15365" width="11.28515625" style="286" customWidth="1"/>
    <col min="15366" max="15367" width="0" style="286" hidden="1" customWidth="1"/>
    <col min="15368" max="15368" width="9.7109375" style="286" bestFit="1" customWidth="1"/>
    <col min="15369" max="15616" width="9.140625" style="286"/>
    <col min="15617" max="15617" width="4.85546875" style="286" customWidth="1"/>
    <col min="15618" max="15618" width="10.42578125" style="286" customWidth="1"/>
    <col min="15619" max="15619" width="10.140625" style="286" customWidth="1"/>
    <col min="15620" max="15620" width="97.5703125" style="286" customWidth="1"/>
    <col min="15621" max="15621" width="11.28515625" style="286" customWidth="1"/>
    <col min="15622" max="15623" width="0" style="286" hidden="1" customWidth="1"/>
    <col min="15624" max="15624" width="9.7109375" style="286" bestFit="1" customWidth="1"/>
    <col min="15625" max="15872" width="9.140625" style="286"/>
    <col min="15873" max="15873" width="4.85546875" style="286" customWidth="1"/>
    <col min="15874" max="15874" width="10.42578125" style="286" customWidth="1"/>
    <col min="15875" max="15875" width="10.140625" style="286" customWidth="1"/>
    <col min="15876" max="15876" width="97.5703125" style="286" customWidth="1"/>
    <col min="15877" max="15877" width="11.28515625" style="286" customWidth="1"/>
    <col min="15878" max="15879" width="0" style="286" hidden="1" customWidth="1"/>
    <col min="15880" max="15880" width="9.7109375" style="286" bestFit="1" customWidth="1"/>
    <col min="15881" max="16128" width="9.140625" style="286"/>
    <col min="16129" max="16129" width="4.85546875" style="286" customWidth="1"/>
    <col min="16130" max="16130" width="10.42578125" style="286" customWidth="1"/>
    <col min="16131" max="16131" width="10.140625" style="286" customWidth="1"/>
    <col min="16132" max="16132" width="97.5703125" style="286" customWidth="1"/>
    <col min="16133" max="16133" width="11.28515625" style="286" customWidth="1"/>
    <col min="16134" max="16135" width="0" style="286" hidden="1" customWidth="1"/>
    <col min="16136" max="16136" width="9.7109375" style="286" bestFit="1" customWidth="1"/>
    <col min="16137" max="16384" width="9.140625" style="286"/>
  </cols>
  <sheetData>
    <row r="2" spans="1:7" x14ac:dyDescent="0.2">
      <c r="A2" s="351" t="s">
        <v>451</v>
      </c>
      <c r="B2" s="351"/>
      <c r="C2" s="351"/>
      <c r="D2" s="351"/>
      <c r="E2" s="351"/>
      <c r="F2" s="351"/>
      <c r="G2" s="351"/>
    </row>
    <row r="3" spans="1:7" ht="12" customHeight="1" x14ac:dyDescent="0.2">
      <c r="A3" s="287"/>
      <c r="B3" s="287"/>
      <c r="C3" s="287"/>
      <c r="D3" s="287"/>
      <c r="E3" s="287"/>
      <c r="F3" s="287"/>
      <c r="G3" s="287"/>
    </row>
    <row r="4" spans="1:7" x14ac:dyDescent="0.2">
      <c r="C4" s="352" t="s">
        <v>389</v>
      </c>
      <c r="D4" s="352"/>
      <c r="E4" s="352"/>
      <c r="F4" s="352"/>
      <c r="G4" s="352"/>
    </row>
    <row r="5" spans="1:7" ht="23.25" customHeight="1" x14ac:dyDescent="0.2">
      <c r="A5" s="288" t="s">
        <v>452</v>
      </c>
      <c r="B5" s="288" t="s">
        <v>453</v>
      </c>
      <c r="C5" s="288" t="s">
        <v>389</v>
      </c>
      <c r="D5" s="288" t="s">
        <v>454</v>
      </c>
      <c r="E5" s="288" t="s">
        <v>14</v>
      </c>
      <c r="F5" s="289" t="s">
        <v>455</v>
      </c>
      <c r="G5" s="289" t="s">
        <v>456</v>
      </c>
    </row>
    <row r="6" spans="1:7" ht="17.25" customHeight="1" x14ac:dyDescent="0.2">
      <c r="A6" s="290"/>
      <c r="B6" s="291"/>
      <c r="C6" s="292">
        <v>18299</v>
      </c>
      <c r="D6" s="293" t="s">
        <v>457</v>
      </c>
      <c r="E6" s="294" t="s">
        <v>458</v>
      </c>
      <c r="F6" s="295"/>
      <c r="G6" s="295"/>
    </row>
    <row r="7" spans="1:7" ht="17.25" customHeight="1" x14ac:dyDescent="0.2">
      <c r="A7" s="290"/>
      <c r="B7" s="291"/>
      <c r="C7" s="292">
        <v>800</v>
      </c>
      <c r="D7" s="293" t="s">
        <v>459</v>
      </c>
      <c r="E7" s="294" t="s">
        <v>458</v>
      </c>
      <c r="F7" s="295"/>
      <c r="G7" s="295"/>
    </row>
    <row r="8" spans="1:7" ht="17.25" customHeight="1" x14ac:dyDescent="0.2">
      <c r="A8" s="290">
        <v>9</v>
      </c>
      <c r="B8" s="296">
        <v>43537</v>
      </c>
      <c r="C8" s="295">
        <v>-50</v>
      </c>
      <c r="D8" s="291" t="s">
        <v>460</v>
      </c>
      <c r="E8" s="291" t="s">
        <v>461</v>
      </c>
      <c r="F8" s="295"/>
      <c r="G8" s="295"/>
    </row>
    <row r="9" spans="1:7" ht="17.25" customHeight="1" x14ac:dyDescent="0.2">
      <c r="A9" s="290">
        <v>9</v>
      </c>
      <c r="B9" s="296">
        <v>43537</v>
      </c>
      <c r="C9" s="295">
        <v>-50</v>
      </c>
      <c r="D9" s="291" t="s">
        <v>462</v>
      </c>
      <c r="E9" s="291" t="s">
        <v>458</v>
      </c>
      <c r="F9" s="295"/>
      <c r="G9" s="295"/>
    </row>
    <row r="10" spans="1:7" ht="14.25" customHeight="1" x14ac:dyDescent="0.2">
      <c r="A10" s="290">
        <v>10</v>
      </c>
      <c r="B10" s="296">
        <v>43551</v>
      </c>
      <c r="C10" s="295">
        <v>-100</v>
      </c>
      <c r="D10" s="291" t="s">
        <v>463</v>
      </c>
      <c r="E10" s="291" t="s">
        <v>464</v>
      </c>
      <c r="F10" s="295"/>
      <c r="G10" s="295"/>
    </row>
    <row r="11" spans="1:7" x14ac:dyDescent="0.2">
      <c r="A11" s="291">
        <v>12</v>
      </c>
      <c r="B11" s="296">
        <v>43579</v>
      </c>
      <c r="C11" s="295">
        <v>-15</v>
      </c>
      <c r="D11" s="291" t="s">
        <v>465</v>
      </c>
      <c r="E11" s="291" t="s">
        <v>464</v>
      </c>
    </row>
    <row r="12" spans="1:7" x14ac:dyDescent="0.2">
      <c r="A12" s="291">
        <v>12</v>
      </c>
      <c r="B12" s="296">
        <v>43579</v>
      </c>
      <c r="C12" s="295">
        <v>-120</v>
      </c>
      <c r="D12" s="291" t="s">
        <v>466</v>
      </c>
      <c r="E12" s="291" t="s">
        <v>467</v>
      </c>
    </row>
    <row r="13" spans="1:7" x14ac:dyDescent="0.2">
      <c r="A13" s="291">
        <v>13</v>
      </c>
      <c r="B13" s="296">
        <v>43605</v>
      </c>
      <c r="C13" s="295">
        <v>-600</v>
      </c>
      <c r="D13" s="291" t="s">
        <v>468</v>
      </c>
      <c r="E13" s="291" t="s">
        <v>464</v>
      </c>
    </row>
    <row r="14" spans="1:7" x14ac:dyDescent="0.2">
      <c r="A14" s="291">
        <v>15</v>
      </c>
      <c r="B14" s="296">
        <v>43628</v>
      </c>
      <c r="C14" s="295">
        <v>-100</v>
      </c>
      <c r="D14" s="291" t="s">
        <v>469</v>
      </c>
      <c r="E14" s="291" t="s">
        <v>458</v>
      </c>
    </row>
    <row r="15" spans="1:7" x14ac:dyDescent="0.2">
      <c r="A15" s="291">
        <v>16</v>
      </c>
      <c r="B15" s="296">
        <v>43642</v>
      </c>
      <c r="C15" s="295">
        <v>-292.39999999999998</v>
      </c>
      <c r="D15" s="291" t="s">
        <v>470</v>
      </c>
      <c r="E15" s="291" t="s">
        <v>471</v>
      </c>
    </row>
    <row r="16" spans="1:7" x14ac:dyDescent="0.2">
      <c r="A16" s="291">
        <v>16</v>
      </c>
      <c r="B16" s="296">
        <v>43642</v>
      </c>
      <c r="C16" s="295">
        <v>3607</v>
      </c>
      <c r="D16" s="291" t="s">
        <v>472</v>
      </c>
      <c r="E16" s="291" t="s">
        <v>458</v>
      </c>
    </row>
    <row r="17" spans="1:7" x14ac:dyDescent="0.2">
      <c r="A17" s="291">
        <v>16</v>
      </c>
      <c r="B17" s="296">
        <v>43642</v>
      </c>
      <c r="C17" s="295">
        <v>-554</v>
      </c>
      <c r="D17" s="291" t="s">
        <v>473</v>
      </c>
      <c r="E17" s="291" t="s">
        <v>458</v>
      </c>
    </row>
    <row r="18" spans="1:7" ht="15" customHeight="1" x14ac:dyDescent="0.2">
      <c r="A18" s="290"/>
      <c r="B18" s="296"/>
      <c r="C18" s="292">
        <f>SUM(C6:C17)</f>
        <v>20824.599999999999</v>
      </c>
      <c r="D18" s="294" t="s">
        <v>474</v>
      </c>
      <c r="E18" s="297"/>
      <c r="F18" s="295"/>
      <c r="G18" s="295"/>
    </row>
    <row r="19" spans="1:7" x14ac:dyDescent="0.2">
      <c r="A19" s="290"/>
      <c r="B19" s="296"/>
      <c r="C19" s="292"/>
      <c r="D19" s="293"/>
      <c r="E19" s="297"/>
      <c r="F19" s="295"/>
      <c r="G19" s="295"/>
    </row>
    <row r="20" spans="1:7" x14ac:dyDescent="0.2">
      <c r="A20" s="290"/>
      <c r="B20" s="296"/>
      <c r="C20" s="295"/>
      <c r="D20" s="293"/>
      <c r="E20" s="297"/>
      <c r="F20" s="295"/>
      <c r="G20" s="295"/>
    </row>
    <row r="21" spans="1:7" x14ac:dyDescent="0.2">
      <c r="A21" s="298"/>
      <c r="B21" s="299"/>
      <c r="C21" s="300"/>
      <c r="D21" s="301" t="s">
        <v>475</v>
      </c>
      <c r="E21" s="302"/>
      <c r="F21" s="295"/>
      <c r="G21" s="295"/>
    </row>
    <row r="22" spans="1:7" x14ac:dyDescent="0.2">
      <c r="A22" s="291"/>
      <c r="B22" s="291"/>
      <c r="C22" s="295"/>
      <c r="D22" s="291"/>
      <c r="E22" s="291" t="s">
        <v>471</v>
      </c>
    </row>
    <row r="23" spans="1:7" x14ac:dyDescent="0.2">
      <c r="A23" s="291"/>
      <c r="B23" s="291"/>
      <c r="C23" s="295"/>
      <c r="D23" s="291"/>
      <c r="E23" s="291"/>
    </row>
    <row r="24" spans="1:7" x14ac:dyDescent="0.2">
      <c r="A24" s="291"/>
      <c r="B24" s="291"/>
      <c r="C24" s="292">
        <f>SUM(C22:C23)</f>
        <v>0</v>
      </c>
      <c r="D24" s="291"/>
      <c r="E24" s="291"/>
    </row>
    <row r="25" spans="1:7" x14ac:dyDescent="0.2">
      <c r="A25" s="291"/>
      <c r="B25" s="291"/>
      <c r="C25" s="295"/>
      <c r="D25" s="291"/>
      <c r="E25" s="291"/>
    </row>
    <row r="26" spans="1:7" x14ac:dyDescent="0.2">
      <c r="A26" s="291"/>
      <c r="B26" s="291"/>
      <c r="C26" s="295"/>
      <c r="D26" s="291"/>
      <c r="E26" s="291"/>
    </row>
    <row r="27" spans="1:7" x14ac:dyDescent="0.2">
      <c r="A27" s="291"/>
      <c r="B27" s="291"/>
      <c r="C27" s="295"/>
      <c r="D27" s="291"/>
      <c r="E27" s="291"/>
    </row>
    <row r="28" spans="1:7" x14ac:dyDescent="0.2">
      <c r="A28" s="291"/>
      <c r="B28" s="291"/>
      <c r="C28" s="292"/>
      <c r="D28" s="291"/>
      <c r="E28" s="291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4"/>
  <sheetViews>
    <sheetView workbookViewId="0">
      <selection activeCell="E22" sqref="E22"/>
    </sheetView>
  </sheetViews>
  <sheetFormatPr defaultRowHeight="12.75" x14ac:dyDescent="0.2"/>
  <cols>
    <col min="1" max="1" width="9.140625" style="336"/>
    <col min="2" max="2" width="10.28515625" style="336" customWidth="1"/>
    <col min="3" max="3" width="15.7109375" style="337" customWidth="1"/>
    <col min="4" max="4" width="97.28515625" style="303" customWidth="1"/>
    <col min="5" max="5" width="14.42578125" style="303" customWidth="1"/>
    <col min="6" max="6" width="14.5703125" style="303" hidden="1" customWidth="1"/>
    <col min="7" max="257" width="9.140625" style="303"/>
    <col min="258" max="258" width="10.28515625" style="303" customWidth="1"/>
    <col min="259" max="259" width="15.7109375" style="303" customWidth="1"/>
    <col min="260" max="260" width="97.28515625" style="303" customWidth="1"/>
    <col min="261" max="261" width="14.42578125" style="303" customWidth="1"/>
    <col min="262" max="262" width="0" style="303" hidden="1" customWidth="1"/>
    <col min="263" max="513" width="9.140625" style="303"/>
    <col min="514" max="514" width="10.28515625" style="303" customWidth="1"/>
    <col min="515" max="515" width="15.7109375" style="303" customWidth="1"/>
    <col min="516" max="516" width="97.28515625" style="303" customWidth="1"/>
    <col min="517" max="517" width="14.42578125" style="303" customWidth="1"/>
    <col min="518" max="518" width="0" style="303" hidden="1" customWidth="1"/>
    <col min="519" max="769" width="9.140625" style="303"/>
    <col min="770" max="770" width="10.28515625" style="303" customWidth="1"/>
    <col min="771" max="771" width="15.7109375" style="303" customWidth="1"/>
    <col min="772" max="772" width="97.28515625" style="303" customWidth="1"/>
    <col min="773" max="773" width="14.42578125" style="303" customWidth="1"/>
    <col min="774" max="774" width="0" style="303" hidden="1" customWidth="1"/>
    <col min="775" max="1025" width="9.140625" style="303"/>
    <col min="1026" max="1026" width="10.28515625" style="303" customWidth="1"/>
    <col min="1027" max="1027" width="15.7109375" style="303" customWidth="1"/>
    <col min="1028" max="1028" width="97.28515625" style="303" customWidth="1"/>
    <col min="1029" max="1029" width="14.42578125" style="303" customWidth="1"/>
    <col min="1030" max="1030" width="0" style="303" hidden="1" customWidth="1"/>
    <col min="1031" max="1281" width="9.140625" style="303"/>
    <col min="1282" max="1282" width="10.28515625" style="303" customWidth="1"/>
    <col min="1283" max="1283" width="15.7109375" style="303" customWidth="1"/>
    <col min="1284" max="1284" width="97.28515625" style="303" customWidth="1"/>
    <col min="1285" max="1285" width="14.42578125" style="303" customWidth="1"/>
    <col min="1286" max="1286" width="0" style="303" hidden="1" customWidth="1"/>
    <col min="1287" max="1537" width="9.140625" style="303"/>
    <col min="1538" max="1538" width="10.28515625" style="303" customWidth="1"/>
    <col min="1539" max="1539" width="15.7109375" style="303" customWidth="1"/>
    <col min="1540" max="1540" width="97.28515625" style="303" customWidth="1"/>
    <col min="1541" max="1541" width="14.42578125" style="303" customWidth="1"/>
    <col min="1542" max="1542" width="0" style="303" hidden="1" customWidth="1"/>
    <col min="1543" max="1793" width="9.140625" style="303"/>
    <col min="1794" max="1794" width="10.28515625" style="303" customWidth="1"/>
    <col min="1795" max="1795" width="15.7109375" style="303" customWidth="1"/>
    <col min="1796" max="1796" width="97.28515625" style="303" customWidth="1"/>
    <col min="1797" max="1797" width="14.42578125" style="303" customWidth="1"/>
    <col min="1798" max="1798" width="0" style="303" hidden="1" customWidth="1"/>
    <col min="1799" max="2049" width="9.140625" style="303"/>
    <col min="2050" max="2050" width="10.28515625" style="303" customWidth="1"/>
    <col min="2051" max="2051" width="15.7109375" style="303" customWidth="1"/>
    <col min="2052" max="2052" width="97.28515625" style="303" customWidth="1"/>
    <col min="2053" max="2053" width="14.42578125" style="303" customWidth="1"/>
    <col min="2054" max="2054" width="0" style="303" hidden="1" customWidth="1"/>
    <col min="2055" max="2305" width="9.140625" style="303"/>
    <col min="2306" max="2306" width="10.28515625" style="303" customWidth="1"/>
    <col min="2307" max="2307" width="15.7109375" style="303" customWidth="1"/>
    <col min="2308" max="2308" width="97.28515625" style="303" customWidth="1"/>
    <col min="2309" max="2309" width="14.42578125" style="303" customWidth="1"/>
    <col min="2310" max="2310" width="0" style="303" hidden="1" customWidth="1"/>
    <col min="2311" max="2561" width="9.140625" style="303"/>
    <col min="2562" max="2562" width="10.28515625" style="303" customWidth="1"/>
    <col min="2563" max="2563" width="15.7109375" style="303" customWidth="1"/>
    <col min="2564" max="2564" width="97.28515625" style="303" customWidth="1"/>
    <col min="2565" max="2565" width="14.42578125" style="303" customWidth="1"/>
    <col min="2566" max="2566" width="0" style="303" hidden="1" customWidth="1"/>
    <col min="2567" max="2817" width="9.140625" style="303"/>
    <col min="2818" max="2818" width="10.28515625" style="303" customWidth="1"/>
    <col min="2819" max="2819" width="15.7109375" style="303" customWidth="1"/>
    <col min="2820" max="2820" width="97.28515625" style="303" customWidth="1"/>
    <col min="2821" max="2821" width="14.42578125" style="303" customWidth="1"/>
    <col min="2822" max="2822" width="0" style="303" hidden="1" customWidth="1"/>
    <col min="2823" max="3073" width="9.140625" style="303"/>
    <col min="3074" max="3074" width="10.28515625" style="303" customWidth="1"/>
    <col min="3075" max="3075" width="15.7109375" style="303" customWidth="1"/>
    <col min="3076" max="3076" width="97.28515625" style="303" customWidth="1"/>
    <col min="3077" max="3077" width="14.42578125" style="303" customWidth="1"/>
    <col min="3078" max="3078" width="0" style="303" hidden="1" customWidth="1"/>
    <col min="3079" max="3329" width="9.140625" style="303"/>
    <col min="3330" max="3330" width="10.28515625" style="303" customWidth="1"/>
    <col min="3331" max="3331" width="15.7109375" style="303" customWidth="1"/>
    <col min="3332" max="3332" width="97.28515625" style="303" customWidth="1"/>
    <col min="3333" max="3333" width="14.42578125" style="303" customWidth="1"/>
    <col min="3334" max="3334" width="0" style="303" hidden="1" customWidth="1"/>
    <col min="3335" max="3585" width="9.140625" style="303"/>
    <col min="3586" max="3586" width="10.28515625" style="303" customWidth="1"/>
    <col min="3587" max="3587" width="15.7109375" style="303" customWidth="1"/>
    <col min="3588" max="3588" width="97.28515625" style="303" customWidth="1"/>
    <col min="3589" max="3589" width="14.42578125" style="303" customWidth="1"/>
    <col min="3590" max="3590" width="0" style="303" hidden="1" customWidth="1"/>
    <col min="3591" max="3841" width="9.140625" style="303"/>
    <col min="3842" max="3842" width="10.28515625" style="303" customWidth="1"/>
    <col min="3843" max="3843" width="15.7109375" style="303" customWidth="1"/>
    <col min="3844" max="3844" width="97.28515625" style="303" customWidth="1"/>
    <col min="3845" max="3845" width="14.42578125" style="303" customWidth="1"/>
    <col min="3846" max="3846" width="0" style="303" hidden="1" customWidth="1"/>
    <col min="3847" max="4097" width="9.140625" style="303"/>
    <col min="4098" max="4098" width="10.28515625" style="303" customWidth="1"/>
    <col min="4099" max="4099" width="15.7109375" style="303" customWidth="1"/>
    <col min="4100" max="4100" width="97.28515625" style="303" customWidth="1"/>
    <col min="4101" max="4101" width="14.42578125" style="303" customWidth="1"/>
    <col min="4102" max="4102" width="0" style="303" hidden="1" customWidth="1"/>
    <col min="4103" max="4353" width="9.140625" style="303"/>
    <col min="4354" max="4354" width="10.28515625" style="303" customWidth="1"/>
    <col min="4355" max="4355" width="15.7109375" style="303" customWidth="1"/>
    <col min="4356" max="4356" width="97.28515625" style="303" customWidth="1"/>
    <col min="4357" max="4357" width="14.42578125" style="303" customWidth="1"/>
    <col min="4358" max="4358" width="0" style="303" hidden="1" customWidth="1"/>
    <col min="4359" max="4609" width="9.140625" style="303"/>
    <col min="4610" max="4610" width="10.28515625" style="303" customWidth="1"/>
    <col min="4611" max="4611" width="15.7109375" style="303" customWidth="1"/>
    <col min="4612" max="4612" width="97.28515625" style="303" customWidth="1"/>
    <col min="4613" max="4613" width="14.42578125" style="303" customWidth="1"/>
    <col min="4614" max="4614" width="0" style="303" hidden="1" customWidth="1"/>
    <col min="4615" max="4865" width="9.140625" style="303"/>
    <col min="4866" max="4866" width="10.28515625" style="303" customWidth="1"/>
    <col min="4867" max="4867" width="15.7109375" style="303" customWidth="1"/>
    <col min="4868" max="4868" width="97.28515625" style="303" customWidth="1"/>
    <col min="4869" max="4869" width="14.42578125" style="303" customWidth="1"/>
    <col min="4870" max="4870" width="0" style="303" hidden="1" customWidth="1"/>
    <col min="4871" max="5121" width="9.140625" style="303"/>
    <col min="5122" max="5122" width="10.28515625" style="303" customWidth="1"/>
    <col min="5123" max="5123" width="15.7109375" style="303" customWidth="1"/>
    <col min="5124" max="5124" width="97.28515625" style="303" customWidth="1"/>
    <col min="5125" max="5125" width="14.42578125" style="303" customWidth="1"/>
    <col min="5126" max="5126" width="0" style="303" hidden="1" customWidth="1"/>
    <col min="5127" max="5377" width="9.140625" style="303"/>
    <col min="5378" max="5378" width="10.28515625" style="303" customWidth="1"/>
    <col min="5379" max="5379" width="15.7109375" style="303" customWidth="1"/>
    <col min="5380" max="5380" width="97.28515625" style="303" customWidth="1"/>
    <col min="5381" max="5381" width="14.42578125" style="303" customWidth="1"/>
    <col min="5382" max="5382" width="0" style="303" hidden="1" customWidth="1"/>
    <col min="5383" max="5633" width="9.140625" style="303"/>
    <col min="5634" max="5634" width="10.28515625" style="303" customWidth="1"/>
    <col min="5635" max="5635" width="15.7109375" style="303" customWidth="1"/>
    <col min="5636" max="5636" width="97.28515625" style="303" customWidth="1"/>
    <col min="5637" max="5637" width="14.42578125" style="303" customWidth="1"/>
    <col min="5638" max="5638" width="0" style="303" hidden="1" customWidth="1"/>
    <col min="5639" max="5889" width="9.140625" style="303"/>
    <col min="5890" max="5890" width="10.28515625" style="303" customWidth="1"/>
    <col min="5891" max="5891" width="15.7109375" style="303" customWidth="1"/>
    <col min="5892" max="5892" width="97.28515625" style="303" customWidth="1"/>
    <col min="5893" max="5893" width="14.42578125" style="303" customWidth="1"/>
    <col min="5894" max="5894" width="0" style="303" hidden="1" customWidth="1"/>
    <col min="5895" max="6145" width="9.140625" style="303"/>
    <col min="6146" max="6146" width="10.28515625" style="303" customWidth="1"/>
    <col min="6147" max="6147" width="15.7109375" style="303" customWidth="1"/>
    <col min="6148" max="6148" width="97.28515625" style="303" customWidth="1"/>
    <col min="6149" max="6149" width="14.42578125" style="303" customWidth="1"/>
    <col min="6150" max="6150" width="0" style="303" hidden="1" customWidth="1"/>
    <col min="6151" max="6401" width="9.140625" style="303"/>
    <col min="6402" max="6402" width="10.28515625" style="303" customWidth="1"/>
    <col min="6403" max="6403" width="15.7109375" style="303" customWidth="1"/>
    <col min="6404" max="6404" width="97.28515625" style="303" customWidth="1"/>
    <col min="6405" max="6405" width="14.42578125" style="303" customWidth="1"/>
    <col min="6406" max="6406" width="0" style="303" hidden="1" customWidth="1"/>
    <col min="6407" max="6657" width="9.140625" style="303"/>
    <col min="6658" max="6658" width="10.28515625" style="303" customWidth="1"/>
    <col min="6659" max="6659" width="15.7109375" style="303" customWidth="1"/>
    <col min="6660" max="6660" width="97.28515625" style="303" customWidth="1"/>
    <col min="6661" max="6661" width="14.42578125" style="303" customWidth="1"/>
    <col min="6662" max="6662" width="0" style="303" hidden="1" customWidth="1"/>
    <col min="6663" max="6913" width="9.140625" style="303"/>
    <col min="6914" max="6914" width="10.28515625" style="303" customWidth="1"/>
    <col min="6915" max="6915" width="15.7109375" style="303" customWidth="1"/>
    <col min="6916" max="6916" width="97.28515625" style="303" customWidth="1"/>
    <col min="6917" max="6917" width="14.42578125" style="303" customWidth="1"/>
    <col min="6918" max="6918" width="0" style="303" hidden="1" customWidth="1"/>
    <col min="6919" max="7169" width="9.140625" style="303"/>
    <col min="7170" max="7170" width="10.28515625" style="303" customWidth="1"/>
    <col min="7171" max="7171" width="15.7109375" style="303" customWidth="1"/>
    <col min="7172" max="7172" width="97.28515625" style="303" customWidth="1"/>
    <col min="7173" max="7173" width="14.42578125" style="303" customWidth="1"/>
    <col min="7174" max="7174" width="0" style="303" hidden="1" customWidth="1"/>
    <col min="7175" max="7425" width="9.140625" style="303"/>
    <col min="7426" max="7426" width="10.28515625" style="303" customWidth="1"/>
    <col min="7427" max="7427" width="15.7109375" style="303" customWidth="1"/>
    <col min="7428" max="7428" width="97.28515625" style="303" customWidth="1"/>
    <col min="7429" max="7429" width="14.42578125" style="303" customWidth="1"/>
    <col min="7430" max="7430" width="0" style="303" hidden="1" customWidth="1"/>
    <col min="7431" max="7681" width="9.140625" style="303"/>
    <col min="7682" max="7682" width="10.28515625" style="303" customWidth="1"/>
    <col min="7683" max="7683" width="15.7109375" style="303" customWidth="1"/>
    <col min="7684" max="7684" width="97.28515625" style="303" customWidth="1"/>
    <col min="7685" max="7685" width="14.42578125" style="303" customWidth="1"/>
    <col min="7686" max="7686" width="0" style="303" hidden="1" customWidth="1"/>
    <col min="7687" max="7937" width="9.140625" style="303"/>
    <col min="7938" max="7938" width="10.28515625" style="303" customWidth="1"/>
    <col min="7939" max="7939" width="15.7109375" style="303" customWidth="1"/>
    <col min="7940" max="7940" width="97.28515625" style="303" customWidth="1"/>
    <col min="7941" max="7941" width="14.42578125" style="303" customWidth="1"/>
    <col min="7942" max="7942" width="0" style="303" hidden="1" customWidth="1"/>
    <col min="7943" max="8193" width="9.140625" style="303"/>
    <col min="8194" max="8194" width="10.28515625" style="303" customWidth="1"/>
    <col min="8195" max="8195" width="15.7109375" style="303" customWidth="1"/>
    <col min="8196" max="8196" width="97.28515625" style="303" customWidth="1"/>
    <col min="8197" max="8197" width="14.42578125" style="303" customWidth="1"/>
    <col min="8198" max="8198" width="0" style="303" hidden="1" customWidth="1"/>
    <col min="8199" max="8449" width="9.140625" style="303"/>
    <col min="8450" max="8450" width="10.28515625" style="303" customWidth="1"/>
    <col min="8451" max="8451" width="15.7109375" style="303" customWidth="1"/>
    <col min="8452" max="8452" width="97.28515625" style="303" customWidth="1"/>
    <col min="8453" max="8453" width="14.42578125" style="303" customWidth="1"/>
    <col min="8454" max="8454" width="0" style="303" hidden="1" customWidth="1"/>
    <col min="8455" max="8705" width="9.140625" style="303"/>
    <col min="8706" max="8706" width="10.28515625" style="303" customWidth="1"/>
    <col min="8707" max="8707" width="15.7109375" style="303" customWidth="1"/>
    <col min="8708" max="8708" width="97.28515625" style="303" customWidth="1"/>
    <col min="8709" max="8709" width="14.42578125" style="303" customWidth="1"/>
    <col min="8710" max="8710" width="0" style="303" hidden="1" customWidth="1"/>
    <col min="8711" max="8961" width="9.140625" style="303"/>
    <col min="8962" max="8962" width="10.28515625" style="303" customWidth="1"/>
    <col min="8963" max="8963" width="15.7109375" style="303" customWidth="1"/>
    <col min="8964" max="8964" width="97.28515625" style="303" customWidth="1"/>
    <col min="8965" max="8965" width="14.42578125" style="303" customWidth="1"/>
    <col min="8966" max="8966" width="0" style="303" hidden="1" customWidth="1"/>
    <col min="8967" max="9217" width="9.140625" style="303"/>
    <col min="9218" max="9218" width="10.28515625" style="303" customWidth="1"/>
    <col min="9219" max="9219" width="15.7109375" style="303" customWidth="1"/>
    <col min="9220" max="9220" width="97.28515625" style="303" customWidth="1"/>
    <col min="9221" max="9221" width="14.42578125" style="303" customWidth="1"/>
    <col min="9222" max="9222" width="0" style="303" hidden="1" customWidth="1"/>
    <col min="9223" max="9473" width="9.140625" style="303"/>
    <col min="9474" max="9474" width="10.28515625" style="303" customWidth="1"/>
    <col min="9475" max="9475" width="15.7109375" style="303" customWidth="1"/>
    <col min="9476" max="9476" width="97.28515625" style="303" customWidth="1"/>
    <col min="9477" max="9477" width="14.42578125" style="303" customWidth="1"/>
    <col min="9478" max="9478" width="0" style="303" hidden="1" customWidth="1"/>
    <col min="9479" max="9729" width="9.140625" style="303"/>
    <col min="9730" max="9730" width="10.28515625" style="303" customWidth="1"/>
    <col min="9731" max="9731" width="15.7109375" style="303" customWidth="1"/>
    <col min="9732" max="9732" width="97.28515625" style="303" customWidth="1"/>
    <col min="9733" max="9733" width="14.42578125" style="303" customWidth="1"/>
    <col min="9734" max="9734" width="0" style="303" hidden="1" customWidth="1"/>
    <col min="9735" max="9985" width="9.140625" style="303"/>
    <col min="9986" max="9986" width="10.28515625" style="303" customWidth="1"/>
    <col min="9987" max="9987" width="15.7109375" style="303" customWidth="1"/>
    <col min="9988" max="9988" width="97.28515625" style="303" customWidth="1"/>
    <col min="9989" max="9989" width="14.42578125" style="303" customWidth="1"/>
    <col min="9990" max="9990" width="0" style="303" hidden="1" customWidth="1"/>
    <col min="9991" max="10241" width="9.140625" style="303"/>
    <col min="10242" max="10242" width="10.28515625" style="303" customWidth="1"/>
    <col min="10243" max="10243" width="15.7109375" style="303" customWidth="1"/>
    <col min="10244" max="10244" width="97.28515625" style="303" customWidth="1"/>
    <col min="10245" max="10245" width="14.42578125" style="303" customWidth="1"/>
    <col min="10246" max="10246" width="0" style="303" hidden="1" customWidth="1"/>
    <col min="10247" max="10497" width="9.140625" style="303"/>
    <col min="10498" max="10498" width="10.28515625" style="303" customWidth="1"/>
    <col min="10499" max="10499" width="15.7109375" style="303" customWidth="1"/>
    <col min="10500" max="10500" width="97.28515625" style="303" customWidth="1"/>
    <col min="10501" max="10501" width="14.42578125" style="303" customWidth="1"/>
    <col min="10502" max="10502" width="0" style="303" hidden="1" customWidth="1"/>
    <col min="10503" max="10753" width="9.140625" style="303"/>
    <col min="10754" max="10754" width="10.28515625" style="303" customWidth="1"/>
    <col min="10755" max="10755" width="15.7109375" style="303" customWidth="1"/>
    <col min="10756" max="10756" width="97.28515625" style="303" customWidth="1"/>
    <col min="10757" max="10757" width="14.42578125" style="303" customWidth="1"/>
    <col min="10758" max="10758" width="0" style="303" hidden="1" customWidth="1"/>
    <col min="10759" max="11009" width="9.140625" style="303"/>
    <col min="11010" max="11010" width="10.28515625" style="303" customWidth="1"/>
    <col min="11011" max="11011" width="15.7109375" style="303" customWidth="1"/>
    <col min="11012" max="11012" width="97.28515625" style="303" customWidth="1"/>
    <col min="11013" max="11013" width="14.42578125" style="303" customWidth="1"/>
    <col min="11014" max="11014" width="0" style="303" hidden="1" customWidth="1"/>
    <col min="11015" max="11265" width="9.140625" style="303"/>
    <col min="11266" max="11266" width="10.28515625" style="303" customWidth="1"/>
    <col min="11267" max="11267" width="15.7109375" style="303" customWidth="1"/>
    <col min="11268" max="11268" width="97.28515625" style="303" customWidth="1"/>
    <col min="11269" max="11269" width="14.42578125" style="303" customWidth="1"/>
    <col min="11270" max="11270" width="0" style="303" hidden="1" customWidth="1"/>
    <col min="11271" max="11521" width="9.140625" style="303"/>
    <col min="11522" max="11522" width="10.28515625" style="303" customWidth="1"/>
    <col min="11523" max="11523" width="15.7109375" style="303" customWidth="1"/>
    <col min="11524" max="11524" width="97.28515625" style="303" customWidth="1"/>
    <col min="11525" max="11525" width="14.42578125" style="303" customWidth="1"/>
    <col min="11526" max="11526" width="0" style="303" hidden="1" customWidth="1"/>
    <col min="11527" max="11777" width="9.140625" style="303"/>
    <col min="11778" max="11778" width="10.28515625" style="303" customWidth="1"/>
    <col min="11779" max="11779" width="15.7109375" style="303" customWidth="1"/>
    <col min="11780" max="11780" width="97.28515625" style="303" customWidth="1"/>
    <col min="11781" max="11781" width="14.42578125" style="303" customWidth="1"/>
    <col min="11782" max="11782" width="0" style="303" hidden="1" customWidth="1"/>
    <col min="11783" max="12033" width="9.140625" style="303"/>
    <col min="12034" max="12034" width="10.28515625" style="303" customWidth="1"/>
    <col min="12035" max="12035" width="15.7109375" style="303" customWidth="1"/>
    <col min="12036" max="12036" width="97.28515625" style="303" customWidth="1"/>
    <col min="12037" max="12037" width="14.42578125" style="303" customWidth="1"/>
    <col min="12038" max="12038" width="0" style="303" hidden="1" customWidth="1"/>
    <col min="12039" max="12289" width="9.140625" style="303"/>
    <col min="12290" max="12290" width="10.28515625" style="303" customWidth="1"/>
    <col min="12291" max="12291" width="15.7109375" style="303" customWidth="1"/>
    <col min="12292" max="12292" width="97.28515625" style="303" customWidth="1"/>
    <col min="12293" max="12293" width="14.42578125" style="303" customWidth="1"/>
    <col min="12294" max="12294" width="0" style="303" hidden="1" customWidth="1"/>
    <col min="12295" max="12545" width="9.140625" style="303"/>
    <col min="12546" max="12546" width="10.28515625" style="303" customWidth="1"/>
    <col min="12547" max="12547" width="15.7109375" style="303" customWidth="1"/>
    <col min="12548" max="12548" width="97.28515625" style="303" customWidth="1"/>
    <col min="12549" max="12549" width="14.42578125" style="303" customWidth="1"/>
    <col min="12550" max="12550" width="0" style="303" hidden="1" customWidth="1"/>
    <col min="12551" max="12801" width="9.140625" style="303"/>
    <col min="12802" max="12802" width="10.28515625" style="303" customWidth="1"/>
    <col min="12803" max="12803" width="15.7109375" style="303" customWidth="1"/>
    <col min="12804" max="12804" width="97.28515625" style="303" customWidth="1"/>
    <col min="12805" max="12805" width="14.42578125" style="303" customWidth="1"/>
    <col min="12806" max="12806" width="0" style="303" hidden="1" customWidth="1"/>
    <col min="12807" max="13057" width="9.140625" style="303"/>
    <col min="13058" max="13058" width="10.28515625" style="303" customWidth="1"/>
    <col min="13059" max="13059" width="15.7109375" style="303" customWidth="1"/>
    <col min="13060" max="13060" width="97.28515625" style="303" customWidth="1"/>
    <col min="13061" max="13061" width="14.42578125" style="303" customWidth="1"/>
    <col min="13062" max="13062" width="0" style="303" hidden="1" customWidth="1"/>
    <col min="13063" max="13313" width="9.140625" style="303"/>
    <col min="13314" max="13314" width="10.28515625" style="303" customWidth="1"/>
    <col min="13315" max="13315" width="15.7109375" style="303" customWidth="1"/>
    <col min="13316" max="13316" width="97.28515625" style="303" customWidth="1"/>
    <col min="13317" max="13317" width="14.42578125" style="303" customWidth="1"/>
    <col min="13318" max="13318" width="0" style="303" hidden="1" customWidth="1"/>
    <col min="13319" max="13569" width="9.140625" style="303"/>
    <col min="13570" max="13570" width="10.28515625" style="303" customWidth="1"/>
    <col min="13571" max="13571" width="15.7109375" style="303" customWidth="1"/>
    <col min="13572" max="13572" width="97.28515625" style="303" customWidth="1"/>
    <col min="13573" max="13573" width="14.42578125" style="303" customWidth="1"/>
    <col min="13574" max="13574" width="0" style="303" hidden="1" customWidth="1"/>
    <col min="13575" max="13825" width="9.140625" style="303"/>
    <col min="13826" max="13826" width="10.28515625" style="303" customWidth="1"/>
    <col min="13827" max="13827" width="15.7109375" style="303" customWidth="1"/>
    <col min="13828" max="13828" width="97.28515625" style="303" customWidth="1"/>
    <col min="13829" max="13829" width="14.42578125" style="303" customWidth="1"/>
    <col min="13830" max="13830" width="0" style="303" hidden="1" customWidth="1"/>
    <col min="13831" max="14081" width="9.140625" style="303"/>
    <col min="14082" max="14082" width="10.28515625" style="303" customWidth="1"/>
    <col min="14083" max="14083" width="15.7109375" style="303" customWidth="1"/>
    <col min="14084" max="14084" width="97.28515625" style="303" customWidth="1"/>
    <col min="14085" max="14085" width="14.42578125" style="303" customWidth="1"/>
    <col min="14086" max="14086" width="0" style="303" hidden="1" customWidth="1"/>
    <col min="14087" max="14337" width="9.140625" style="303"/>
    <col min="14338" max="14338" width="10.28515625" style="303" customWidth="1"/>
    <col min="14339" max="14339" width="15.7109375" style="303" customWidth="1"/>
    <col min="14340" max="14340" width="97.28515625" style="303" customWidth="1"/>
    <col min="14341" max="14341" width="14.42578125" style="303" customWidth="1"/>
    <col min="14342" max="14342" width="0" style="303" hidden="1" customWidth="1"/>
    <col min="14343" max="14593" width="9.140625" style="303"/>
    <col min="14594" max="14594" width="10.28515625" style="303" customWidth="1"/>
    <col min="14595" max="14595" width="15.7109375" style="303" customWidth="1"/>
    <col min="14596" max="14596" width="97.28515625" style="303" customWidth="1"/>
    <col min="14597" max="14597" width="14.42578125" style="303" customWidth="1"/>
    <col min="14598" max="14598" width="0" style="303" hidden="1" customWidth="1"/>
    <col min="14599" max="14849" width="9.140625" style="303"/>
    <col min="14850" max="14850" width="10.28515625" style="303" customWidth="1"/>
    <col min="14851" max="14851" width="15.7109375" style="303" customWidth="1"/>
    <col min="14852" max="14852" width="97.28515625" style="303" customWidth="1"/>
    <col min="14853" max="14853" width="14.42578125" style="303" customWidth="1"/>
    <col min="14854" max="14854" width="0" style="303" hidden="1" customWidth="1"/>
    <col min="14855" max="15105" width="9.140625" style="303"/>
    <col min="15106" max="15106" width="10.28515625" style="303" customWidth="1"/>
    <col min="15107" max="15107" width="15.7109375" style="303" customWidth="1"/>
    <col min="15108" max="15108" width="97.28515625" style="303" customWidth="1"/>
    <col min="15109" max="15109" width="14.42578125" style="303" customWidth="1"/>
    <col min="15110" max="15110" width="0" style="303" hidden="1" customWidth="1"/>
    <col min="15111" max="15361" width="9.140625" style="303"/>
    <col min="15362" max="15362" width="10.28515625" style="303" customWidth="1"/>
    <col min="15363" max="15363" width="15.7109375" style="303" customWidth="1"/>
    <col min="15364" max="15364" width="97.28515625" style="303" customWidth="1"/>
    <col min="15365" max="15365" width="14.42578125" style="303" customWidth="1"/>
    <col min="15366" max="15366" width="0" style="303" hidden="1" customWidth="1"/>
    <col min="15367" max="15617" width="9.140625" style="303"/>
    <col min="15618" max="15618" width="10.28515625" style="303" customWidth="1"/>
    <col min="15619" max="15619" width="15.7109375" style="303" customWidth="1"/>
    <col min="15620" max="15620" width="97.28515625" style="303" customWidth="1"/>
    <col min="15621" max="15621" width="14.42578125" style="303" customWidth="1"/>
    <col min="15622" max="15622" width="0" style="303" hidden="1" customWidth="1"/>
    <col min="15623" max="15873" width="9.140625" style="303"/>
    <col min="15874" max="15874" width="10.28515625" style="303" customWidth="1"/>
    <col min="15875" max="15875" width="15.7109375" style="303" customWidth="1"/>
    <col min="15876" max="15876" width="97.28515625" style="303" customWidth="1"/>
    <col min="15877" max="15877" width="14.42578125" style="303" customWidth="1"/>
    <col min="15878" max="15878" width="0" style="303" hidden="1" customWidth="1"/>
    <col min="15879" max="16129" width="9.140625" style="303"/>
    <col min="16130" max="16130" width="10.28515625" style="303" customWidth="1"/>
    <col min="16131" max="16131" width="15.7109375" style="303" customWidth="1"/>
    <col min="16132" max="16132" width="97.28515625" style="303" customWidth="1"/>
    <col min="16133" max="16133" width="14.42578125" style="303" customWidth="1"/>
    <col min="16134" max="16134" width="0" style="303" hidden="1" customWidth="1"/>
    <col min="16135" max="16384" width="9.140625" style="303"/>
  </cols>
  <sheetData>
    <row r="2" spans="1:6" x14ac:dyDescent="0.2">
      <c r="A2" s="354" t="s">
        <v>476</v>
      </c>
      <c r="B2" s="354"/>
      <c r="C2" s="354"/>
      <c r="D2" s="354"/>
      <c r="E2" s="354"/>
    </row>
    <row r="4" spans="1:6" s="306" customFormat="1" ht="21.75" customHeight="1" x14ac:dyDescent="0.2">
      <c r="A4" s="304" t="s">
        <v>452</v>
      </c>
      <c r="B4" s="304" t="s">
        <v>453</v>
      </c>
      <c r="C4" s="305" t="s">
        <v>477</v>
      </c>
      <c r="D4" s="304" t="s">
        <v>454</v>
      </c>
      <c r="E4" s="304" t="s">
        <v>14</v>
      </c>
      <c r="F4" s="304" t="s">
        <v>478</v>
      </c>
    </row>
    <row r="5" spans="1:6" x14ac:dyDescent="0.2">
      <c r="A5" s="307"/>
      <c r="B5" s="308"/>
      <c r="C5" s="309">
        <v>30348</v>
      </c>
      <c r="D5" s="310" t="s">
        <v>479</v>
      </c>
      <c r="E5" s="311" t="s">
        <v>458</v>
      </c>
      <c r="F5" s="307" t="s">
        <v>480</v>
      </c>
    </row>
    <row r="6" spans="1:6" x14ac:dyDescent="0.2">
      <c r="A6" s="307">
        <v>5</v>
      </c>
      <c r="B6" s="308">
        <v>43481</v>
      </c>
      <c r="C6" s="312">
        <v>8351.5</v>
      </c>
      <c r="D6" s="310" t="s">
        <v>481</v>
      </c>
      <c r="E6" s="311" t="s">
        <v>467</v>
      </c>
      <c r="F6" s="311"/>
    </row>
    <row r="7" spans="1:6" x14ac:dyDescent="0.2">
      <c r="A7" s="307">
        <v>5</v>
      </c>
      <c r="B7" s="308">
        <v>43481</v>
      </c>
      <c r="C7" s="312">
        <v>191.3</v>
      </c>
      <c r="D7" s="310" t="s">
        <v>482</v>
      </c>
      <c r="E7" s="311" t="s">
        <v>461</v>
      </c>
      <c r="F7" s="311"/>
    </row>
    <row r="8" spans="1:6" x14ac:dyDescent="0.2">
      <c r="A8" s="307">
        <v>6</v>
      </c>
      <c r="B8" s="308">
        <v>43495</v>
      </c>
      <c r="C8" s="312">
        <v>23.4</v>
      </c>
      <c r="D8" s="311" t="s">
        <v>483</v>
      </c>
      <c r="E8" s="311" t="s">
        <v>461</v>
      </c>
      <c r="F8" s="311"/>
    </row>
    <row r="9" spans="1:6" x14ac:dyDescent="0.2">
      <c r="A9" s="307">
        <v>6</v>
      </c>
      <c r="B9" s="308">
        <v>43495</v>
      </c>
      <c r="C9" s="312">
        <v>-2803.3</v>
      </c>
      <c r="D9" s="313" t="s">
        <v>484</v>
      </c>
      <c r="E9" s="311" t="s">
        <v>458</v>
      </c>
      <c r="F9" s="311"/>
    </row>
    <row r="10" spans="1:6" x14ac:dyDescent="0.2">
      <c r="A10" s="307"/>
      <c r="B10" s="308"/>
      <c r="C10" s="309"/>
      <c r="D10" s="313" t="s">
        <v>485</v>
      </c>
      <c r="E10" s="311"/>
      <c r="F10" s="311"/>
    </row>
    <row r="11" spans="1:6" x14ac:dyDescent="0.2">
      <c r="A11" s="307"/>
      <c r="B11" s="308"/>
      <c r="C11" s="309"/>
      <c r="D11" s="313" t="s">
        <v>486</v>
      </c>
      <c r="E11" s="311"/>
      <c r="F11" s="311"/>
    </row>
    <row r="12" spans="1:6" x14ac:dyDescent="0.2">
      <c r="A12" s="307">
        <v>6</v>
      </c>
      <c r="B12" s="308">
        <v>43495</v>
      </c>
      <c r="C12" s="312">
        <v>3000</v>
      </c>
      <c r="D12" s="311" t="s">
        <v>487</v>
      </c>
      <c r="E12" s="311" t="s">
        <v>488</v>
      </c>
      <c r="F12" s="311"/>
    </row>
    <row r="13" spans="1:6" x14ac:dyDescent="0.2">
      <c r="A13" s="307">
        <v>6</v>
      </c>
      <c r="B13" s="308">
        <v>43495</v>
      </c>
      <c r="C13" s="312">
        <v>50</v>
      </c>
      <c r="D13" s="311" t="s">
        <v>489</v>
      </c>
      <c r="E13" s="311" t="s">
        <v>471</v>
      </c>
      <c r="F13" s="311"/>
    </row>
    <row r="14" spans="1:6" x14ac:dyDescent="0.2">
      <c r="A14" s="307">
        <v>6</v>
      </c>
      <c r="B14" s="308">
        <v>43495</v>
      </c>
      <c r="C14" s="312">
        <v>400</v>
      </c>
      <c r="D14" s="310" t="s">
        <v>490</v>
      </c>
      <c r="E14" s="311" t="s">
        <v>467</v>
      </c>
      <c r="F14" s="311"/>
    </row>
    <row r="15" spans="1:6" x14ac:dyDescent="0.2">
      <c r="A15" s="307">
        <v>7</v>
      </c>
      <c r="B15" s="308">
        <v>43514</v>
      </c>
      <c r="C15" s="312">
        <v>200</v>
      </c>
      <c r="D15" s="310" t="s">
        <v>491</v>
      </c>
      <c r="E15" s="311" t="s">
        <v>461</v>
      </c>
      <c r="F15" s="311"/>
    </row>
    <row r="16" spans="1:6" x14ac:dyDescent="0.2">
      <c r="A16" s="307">
        <v>7</v>
      </c>
      <c r="B16" s="308">
        <v>43514</v>
      </c>
      <c r="C16" s="312">
        <v>136.69999999999999</v>
      </c>
      <c r="D16" s="310" t="s">
        <v>492</v>
      </c>
      <c r="E16" s="311" t="s">
        <v>464</v>
      </c>
      <c r="F16" s="311"/>
    </row>
    <row r="17" spans="1:6" x14ac:dyDescent="0.2">
      <c r="A17" s="307">
        <v>7</v>
      </c>
      <c r="B17" s="308">
        <v>43514</v>
      </c>
      <c r="C17" s="312">
        <v>-2304.4</v>
      </c>
      <c r="D17" s="310" t="s">
        <v>493</v>
      </c>
      <c r="E17" s="311" t="s">
        <v>461</v>
      </c>
      <c r="F17" s="311"/>
    </row>
    <row r="18" spans="1:6" x14ac:dyDescent="0.2">
      <c r="A18" s="307">
        <v>9</v>
      </c>
      <c r="B18" s="308">
        <v>43524</v>
      </c>
      <c r="C18" s="312">
        <v>20000</v>
      </c>
      <c r="D18" s="310" t="s">
        <v>494</v>
      </c>
      <c r="E18" s="311" t="s">
        <v>458</v>
      </c>
      <c r="F18" s="311"/>
    </row>
    <row r="19" spans="1:6" x14ac:dyDescent="0.2">
      <c r="A19" s="307">
        <v>12</v>
      </c>
      <c r="B19" s="308">
        <v>43579</v>
      </c>
      <c r="C19" s="312">
        <v>700</v>
      </c>
      <c r="D19" s="314" t="s">
        <v>495</v>
      </c>
      <c r="E19" s="311" t="s">
        <v>464</v>
      </c>
      <c r="F19" s="311"/>
    </row>
    <row r="20" spans="1:6" x14ac:dyDescent="0.2">
      <c r="A20" s="307">
        <v>12</v>
      </c>
      <c r="B20" s="308">
        <v>43579</v>
      </c>
      <c r="C20" s="312">
        <v>400</v>
      </c>
      <c r="D20" s="310" t="s">
        <v>496</v>
      </c>
      <c r="E20" s="311" t="s">
        <v>464</v>
      </c>
      <c r="F20" s="311"/>
    </row>
    <row r="21" spans="1:6" x14ac:dyDescent="0.2">
      <c r="A21" s="307">
        <v>12</v>
      </c>
      <c r="B21" s="308">
        <v>43579</v>
      </c>
      <c r="C21" s="312">
        <v>4096</v>
      </c>
      <c r="D21" s="310" t="s">
        <v>497</v>
      </c>
      <c r="E21" s="311" t="s">
        <v>467</v>
      </c>
      <c r="F21" s="311"/>
    </row>
    <row r="22" spans="1:6" x14ac:dyDescent="0.2">
      <c r="A22" s="307">
        <v>12</v>
      </c>
      <c r="B22" s="308">
        <v>43579</v>
      </c>
      <c r="C22" s="312">
        <v>1468</v>
      </c>
      <c r="D22" s="310" t="s">
        <v>498</v>
      </c>
      <c r="E22" s="311" t="s">
        <v>467</v>
      </c>
      <c r="F22" s="311"/>
    </row>
    <row r="23" spans="1:6" x14ac:dyDescent="0.2">
      <c r="A23" s="307">
        <v>13</v>
      </c>
      <c r="B23" s="308">
        <v>43605</v>
      </c>
      <c r="C23" s="312">
        <v>-5000</v>
      </c>
      <c r="D23" s="310" t="s">
        <v>499</v>
      </c>
      <c r="E23" s="311" t="s">
        <v>461</v>
      </c>
      <c r="F23" s="311"/>
    </row>
    <row r="24" spans="1:6" x14ac:dyDescent="0.2">
      <c r="A24" s="307">
        <v>14</v>
      </c>
      <c r="B24" s="308">
        <v>43612</v>
      </c>
      <c r="C24" s="312">
        <v>386.1</v>
      </c>
      <c r="D24" s="310" t="s">
        <v>500</v>
      </c>
      <c r="E24" s="311" t="s">
        <v>461</v>
      </c>
      <c r="F24" s="311"/>
    </row>
    <row r="25" spans="1:6" x14ac:dyDescent="0.2">
      <c r="A25" s="307"/>
      <c r="B25" s="308"/>
      <c r="C25" s="309">
        <f>SUM(C5:C24)</f>
        <v>59643.299999999996</v>
      </c>
      <c r="D25" s="315" t="s">
        <v>474</v>
      </c>
      <c r="E25" s="316">
        <f>SUM(C25)</f>
        <v>59643.299999999996</v>
      </c>
      <c r="F25" s="311"/>
    </row>
    <row r="26" spans="1:6" ht="15" customHeight="1" x14ac:dyDescent="0.2">
      <c r="A26" s="307"/>
      <c r="B26" s="308"/>
      <c r="C26" s="309"/>
      <c r="D26" s="315"/>
      <c r="E26" s="316"/>
      <c r="F26" s="311"/>
    </row>
    <row r="27" spans="1:6" x14ac:dyDescent="0.2">
      <c r="A27" s="307"/>
      <c r="B27" s="308"/>
      <c r="C27" s="312"/>
      <c r="D27" s="310"/>
      <c r="E27" s="311"/>
      <c r="F27" s="311"/>
    </row>
    <row r="28" spans="1:6" x14ac:dyDescent="0.2">
      <c r="A28" s="307"/>
      <c r="B28" s="308"/>
      <c r="C28" s="312"/>
      <c r="D28" s="293" t="s">
        <v>475</v>
      </c>
      <c r="E28" s="311"/>
      <c r="F28" s="311"/>
    </row>
    <row r="29" spans="1:6" x14ac:dyDescent="0.2">
      <c r="A29" s="307"/>
      <c r="B29" s="308"/>
      <c r="C29" s="312"/>
      <c r="D29" s="310"/>
      <c r="E29" s="311"/>
      <c r="F29" s="311"/>
    </row>
    <row r="30" spans="1:6" x14ac:dyDescent="0.2">
      <c r="A30" s="307"/>
      <c r="B30" s="308"/>
      <c r="C30" s="312"/>
      <c r="D30" s="310"/>
      <c r="E30" s="311"/>
      <c r="F30" s="311"/>
    </row>
    <row r="31" spans="1:6" x14ac:dyDescent="0.2">
      <c r="A31" s="307"/>
      <c r="B31" s="308"/>
      <c r="C31" s="309">
        <f>SUM(C29:C30)</f>
        <v>0</v>
      </c>
      <c r="D31" s="314"/>
      <c r="E31" s="311"/>
      <c r="F31" s="311"/>
    </row>
    <row r="32" spans="1:6" x14ac:dyDescent="0.2">
      <c r="A32" s="307"/>
      <c r="B32" s="308"/>
      <c r="C32" s="312"/>
      <c r="D32" s="314"/>
      <c r="E32" s="311"/>
      <c r="F32" s="311"/>
    </row>
    <row r="33" spans="1:6" x14ac:dyDescent="0.2">
      <c r="A33" s="307"/>
      <c r="B33" s="308"/>
      <c r="C33" s="312"/>
      <c r="D33" s="314"/>
      <c r="E33" s="311"/>
      <c r="F33" s="311"/>
    </row>
    <row r="34" spans="1:6" x14ac:dyDescent="0.2">
      <c r="A34" s="307"/>
      <c r="B34" s="308"/>
      <c r="C34" s="309"/>
      <c r="D34" s="317"/>
      <c r="E34" s="311"/>
      <c r="F34" s="311"/>
    </row>
    <row r="35" spans="1:6" ht="14.25" customHeight="1" x14ac:dyDescent="0.2">
      <c r="A35" s="307"/>
      <c r="B35" s="308"/>
      <c r="C35" s="312"/>
      <c r="D35" s="311"/>
      <c r="E35" s="311"/>
      <c r="F35" s="311"/>
    </row>
    <row r="36" spans="1:6" x14ac:dyDescent="0.2">
      <c r="A36" s="307"/>
      <c r="B36" s="308"/>
      <c r="C36" s="316"/>
      <c r="D36" s="310"/>
      <c r="E36" s="311"/>
      <c r="F36" s="311"/>
    </row>
    <row r="37" spans="1:6" x14ac:dyDescent="0.2">
      <c r="A37" s="307"/>
      <c r="B37" s="308"/>
      <c r="C37" s="318"/>
      <c r="D37" s="310"/>
      <c r="E37" s="311"/>
      <c r="F37" s="311"/>
    </row>
    <row r="38" spans="1:6" x14ac:dyDescent="0.2">
      <c r="A38" s="307"/>
      <c r="B38" s="308"/>
      <c r="C38" s="318"/>
      <c r="D38" s="319"/>
      <c r="E38" s="311"/>
      <c r="F38" s="311"/>
    </row>
    <row r="39" spans="1:6" x14ac:dyDescent="0.2">
      <c r="A39" s="307"/>
      <c r="B39" s="308"/>
      <c r="C39" s="318"/>
      <c r="D39" s="310"/>
      <c r="E39" s="311"/>
      <c r="F39" s="311"/>
    </row>
    <row r="40" spans="1:6" x14ac:dyDescent="0.2">
      <c r="A40" s="307"/>
      <c r="B40" s="308"/>
      <c r="C40" s="318"/>
      <c r="D40" s="310"/>
      <c r="E40" s="311"/>
      <c r="F40" s="311"/>
    </row>
    <row r="41" spans="1:6" x14ac:dyDescent="0.2">
      <c r="A41" s="307"/>
      <c r="B41" s="308"/>
      <c r="C41" s="318"/>
      <c r="D41" s="310"/>
      <c r="E41" s="311"/>
      <c r="F41" s="311"/>
    </row>
    <row r="42" spans="1:6" x14ac:dyDescent="0.2">
      <c r="A42" s="307"/>
      <c r="B42" s="308"/>
      <c r="C42" s="318"/>
      <c r="D42" s="310"/>
      <c r="E42" s="311"/>
      <c r="F42" s="311"/>
    </row>
    <row r="43" spans="1:6" hidden="1" x14ac:dyDescent="0.2">
      <c r="A43" s="307"/>
      <c r="B43" s="308"/>
      <c r="C43" s="318"/>
      <c r="D43" s="319"/>
      <c r="E43" s="311"/>
      <c r="F43" s="311"/>
    </row>
    <row r="44" spans="1:6" hidden="1" x14ac:dyDescent="0.2">
      <c r="A44" s="307"/>
      <c r="B44" s="308"/>
      <c r="C44" s="318"/>
      <c r="D44" s="310"/>
      <c r="E44" s="311"/>
      <c r="F44" s="311"/>
    </row>
    <row r="45" spans="1:6" hidden="1" x14ac:dyDescent="0.2">
      <c r="A45" s="307"/>
      <c r="B45" s="308"/>
      <c r="C45" s="318"/>
      <c r="D45" s="310"/>
      <c r="E45" s="311"/>
      <c r="F45" s="311"/>
    </row>
    <row r="46" spans="1:6" hidden="1" x14ac:dyDescent="0.2">
      <c r="A46" s="307"/>
      <c r="B46" s="308"/>
      <c r="C46" s="318"/>
      <c r="D46" s="310"/>
      <c r="E46" s="311"/>
      <c r="F46" s="311"/>
    </row>
    <row r="47" spans="1:6" hidden="1" x14ac:dyDescent="0.2">
      <c r="A47" s="307"/>
      <c r="B47" s="308"/>
      <c r="C47" s="318"/>
      <c r="D47" s="319"/>
      <c r="E47" s="311"/>
      <c r="F47" s="311"/>
    </row>
    <row r="48" spans="1:6" hidden="1" x14ac:dyDescent="0.2">
      <c r="A48" s="307"/>
      <c r="B48" s="308"/>
      <c r="C48" s="318"/>
      <c r="D48" s="310"/>
      <c r="E48" s="311"/>
      <c r="F48" s="311"/>
    </row>
    <row r="49" spans="1:6" hidden="1" x14ac:dyDescent="0.2">
      <c r="A49" s="307"/>
      <c r="B49" s="308"/>
      <c r="C49" s="318"/>
      <c r="D49" s="310"/>
      <c r="E49" s="311"/>
      <c r="F49" s="311"/>
    </row>
    <row r="50" spans="1:6" hidden="1" x14ac:dyDescent="0.2">
      <c r="A50" s="307"/>
      <c r="B50" s="308"/>
      <c r="C50" s="318"/>
      <c r="D50" s="310"/>
      <c r="E50" s="311"/>
      <c r="F50" s="311"/>
    </row>
    <row r="51" spans="1:6" hidden="1" x14ac:dyDescent="0.2">
      <c r="A51" s="307"/>
      <c r="B51" s="308"/>
      <c r="C51" s="318"/>
      <c r="D51" s="319"/>
      <c r="E51" s="311"/>
      <c r="F51" s="311"/>
    </row>
    <row r="52" spans="1:6" hidden="1" x14ac:dyDescent="0.2">
      <c r="A52" s="307"/>
      <c r="B52" s="308"/>
      <c r="C52" s="318"/>
      <c r="D52" s="320"/>
      <c r="E52" s="311"/>
      <c r="F52" s="311"/>
    </row>
    <row r="53" spans="1:6" hidden="1" x14ac:dyDescent="0.2">
      <c r="A53" s="307"/>
      <c r="B53" s="308"/>
      <c r="C53" s="318"/>
      <c r="D53" s="320"/>
      <c r="E53" s="311"/>
      <c r="F53" s="311"/>
    </row>
    <row r="54" spans="1:6" hidden="1" x14ac:dyDescent="0.2">
      <c r="A54" s="307"/>
      <c r="B54" s="308"/>
      <c r="C54" s="318"/>
      <c r="D54" s="320"/>
      <c r="E54" s="311"/>
      <c r="F54" s="311"/>
    </row>
    <row r="55" spans="1:6" hidden="1" x14ac:dyDescent="0.2">
      <c r="A55" s="307"/>
      <c r="B55" s="308"/>
      <c r="C55" s="318"/>
      <c r="D55" s="319"/>
      <c r="E55" s="311"/>
      <c r="F55" s="311"/>
    </row>
    <row r="56" spans="1:6" hidden="1" x14ac:dyDescent="0.2">
      <c r="A56" s="307"/>
      <c r="B56" s="308"/>
      <c r="C56" s="310"/>
      <c r="D56" s="311"/>
      <c r="E56" s="311"/>
      <c r="F56" s="310"/>
    </row>
    <row r="57" spans="1:6" hidden="1" x14ac:dyDescent="0.2">
      <c r="A57" s="307"/>
      <c r="B57" s="308"/>
      <c r="C57" s="310"/>
      <c r="D57" s="311"/>
      <c r="E57" s="311"/>
      <c r="F57" s="310"/>
    </row>
    <row r="58" spans="1:6" hidden="1" x14ac:dyDescent="0.2">
      <c r="A58" s="307"/>
      <c r="B58" s="308"/>
      <c r="C58" s="310"/>
      <c r="D58" s="311"/>
      <c r="E58" s="311"/>
      <c r="F58" s="310"/>
    </row>
    <row r="59" spans="1:6" hidden="1" x14ac:dyDescent="0.2">
      <c r="A59" s="307"/>
      <c r="B59" s="308"/>
      <c r="C59" s="321"/>
      <c r="D59" s="311"/>
      <c r="E59" s="311"/>
      <c r="F59" s="310"/>
    </row>
    <row r="60" spans="1:6" hidden="1" x14ac:dyDescent="0.2">
      <c r="A60" s="307"/>
      <c r="B60" s="308"/>
      <c r="C60" s="318"/>
      <c r="D60" s="322"/>
      <c r="E60" s="311"/>
      <c r="F60" s="310"/>
    </row>
    <row r="61" spans="1:6" s="306" customFormat="1" hidden="1" x14ac:dyDescent="0.2">
      <c r="A61" s="323"/>
      <c r="B61" s="324"/>
      <c r="C61" s="316"/>
      <c r="D61" s="316"/>
      <c r="E61" s="321"/>
      <c r="F61" s="325"/>
    </row>
    <row r="62" spans="1:6" hidden="1" x14ac:dyDescent="0.2">
      <c r="A62" s="307"/>
      <c r="B62" s="308"/>
      <c r="C62" s="318"/>
      <c r="D62" s="311"/>
      <c r="E62" s="311"/>
      <c r="F62" s="310"/>
    </row>
    <row r="63" spans="1:6" hidden="1" x14ac:dyDescent="0.2">
      <c r="A63" s="307"/>
      <c r="B63" s="307"/>
      <c r="C63" s="318"/>
      <c r="D63" s="310"/>
      <c r="E63" s="311"/>
      <c r="F63" s="311"/>
    </row>
    <row r="64" spans="1:6" s="306" customFormat="1" hidden="1" x14ac:dyDescent="0.2">
      <c r="A64" s="323"/>
      <c r="B64" s="323"/>
      <c r="C64" s="316"/>
      <c r="D64" s="315"/>
      <c r="E64" s="316"/>
      <c r="F64" s="326"/>
    </row>
    <row r="65" spans="1:6" hidden="1" x14ac:dyDescent="0.2">
      <c r="A65" s="307"/>
      <c r="B65" s="308"/>
      <c r="C65" s="318"/>
      <c r="D65" s="310"/>
      <c r="E65" s="311"/>
      <c r="F65" s="311"/>
    </row>
    <row r="66" spans="1:6" hidden="1" x14ac:dyDescent="0.2">
      <c r="A66" s="307"/>
      <c r="B66" s="308"/>
      <c r="C66" s="318"/>
      <c r="D66" s="310"/>
      <c r="E66" s="311"/>
      <c r="F66" s="311"/>
    </row>
    <row r="67" spans="1:6" hidden="1" x14ac:dyDescent="0.2">
      <c r="A67" s="307"/>
      <c r="B67" s="308"/>
      <c r="C67" s="318"/>
      <c r="D67" s="310"/>
      <c r="E67" s="311"/>
      <c r="F67" s="311"/>
    </row>
    <row r="68" spans="1:6" hidden="1" x14ac:dyDescent="0.2">
      <c r="A68" s="307"/>
      <c r="B68" s="308"/>
      <c r="C68" s="318"/>
      <c r="D68" s="310"/>
      <c r="E68" s="311"/>
      <c r="F68" s="311"/>
    </row>
    <row r="69" spans="1:6" s="306" customFormat="1" hidden="1" x14ac:dyDescent="0.2">
      <c r="A69" s="323"/>
      <c r="B69" s="324"/>
      <c r="C69" s="316"/>
      <c r="D69" s="315"/>
      <c r="E69" s="316"/>
      <c r="F69" s="326"/>
    </row>
    <row r="70" spans="1:6" hidden="1" x14ac:dyDescent="0.2">
      <c r="A70" s="307"/>
      <c r="B70" s="308"/>
      <c r="C70" s="318"/>
      <c r="D70" s="310"/>
      <c r="E70" s="320"/>
      <c r="F70" s="311"/>
    </row>
    <row r="71" spans="1:6" hidden="1" x14ac:dyDescent="0.2">
      <c r="A71" s="307"/>
      <c r="B71" s="308"/>
      <c r="C71" s="318"/>
      <c r="D71" s="310"/>
      <c r="E71" s="320"/>
      <c r="F71" s="311"/>
    </row>
    <row r="72" spans="1:6" hidden="1" x14ac:dyDescent="0.2">
      <c r="A72" s="307"/>
      <c r="B72" s="308"/>
      <c r="C72" s="316"/>
      <c r="D72" s="310"/>
      <c r="E72" s="320"/>
      <c r="F72" s="311"/>
    </row>
    <row r="73" spans="1:6" s="306" customFormat="1" hidden="1" x14ac:dyDescent="0.2">
      <c r="A73" s="323"/>
      <c r="B73" s="323"/>
      <c r="C73" s="316"/>
      <c r="D73" s="315"/>
      <c r="E73" s="316"/>
      <c r="F73" s="326"/>
    </row>
    <row r="74" spans="1:6" hidden="1" x14ac:dyDescent="0.2">
      <c r="A74" s="307"/>
      <c r="B74" s="308"/>
      <c r="C74" s="318"/>
      <c r="D74" s="310"/>
      <c r="E74" s="320"/>
      <c r="F74" s="311"/>
    </row>
    <row r="75" spans="1:6" hidden="1" x14ac:dyDescent="0.2">
      <c r="A75" s="307"/>
      <c r="B75" s="308"/>
      <c r="C75" s="318"/>
      <c r="D75" s="310"/>
      <c r="E75" s="320"/>
      <c r="F75" s="311"/>
    </row>
    <row r="76" spans="1:6" s="306" customFormat="1" hidden="1" x14ac:dyDescent="0.2">
      <c r="A76" s="323"/>
      <c r="B76" s="324"/>
      <c r="C76" s="316"/>
      <c r="D76" s="315"/>
      <c r="E76" s="316"/>
      <c r="F76" s="326"/>
    </row>
    <row r="77" spans="1:6" hidden="1" x14ac:dyDescent="0.2">
      <c r="A77" s="307"/>
      <c r="B77" s="308"/>
      <c r="C77" s="318"/>
      <c r="D77" s="311"/>
      <c r="E77" s="320"/>
      <c r="F77" s="311"/>
    </row>
    <row r="78" spans="1:6" s="327" customFormat="1" hidden="1" x14ac:dyDescent="0.2">
      <c r="A78" s="311"/>
      <c r="B78" s="311"/>
      <c r="C78" s="318"/>
      <c r="D78" s="311"/>
      <c r="E78" s="320"/>
      <c r="F78" s="311"/>
    </row>
    <row r="79" spans="1:6" s="306" customFormat="1" hidden="1" x14ac:dyDescent="0.2">
      <c r="A79" s="323"/>
      <c r="B79" s="324"/>
      <c r="C79" s="316"/>
      <c r="D79" s="315"/>
      <c r="E79" s="316"/>
      <c r="F79" s="326"/>
    </row>
    <row r="80" spans="1:6" hidden="1" x14ac:dyDescent="0.2">
      <c r="A80" s="307"/>
      <c r="B80" s="308"/>
      <c r="C80" s="318"/>
      <c r="D80" s="310"/>
      <c r="E80" s="320"/>
      <c r="F80" s="311"/>
    </row>
    <row r="81" spans="1:6" hidden="1" x14ac:dyDescent="0.2">
      <c r="A81" s="307"/>
      <c r="B81" s="308"/>
      <c r="C81" s="318"/>
      <c r="D81" s="310"/>
      <c r="E81" s="320"/>
      <c r="F81" s="311"/>
    </row>
    <row r="82" spans="1:6" s="306" customFormat="1" hidden="1" x14ac:dyDescent="0.2">
      <c r="A82" s="323"/>
      <c r="B82" s="324"/>
      <c r="C82" s="316"/>
      <c r="D82" s="315"/>
      <c r="E82" s="316"/>
      <c r="F82" s="326"/>
    </row>
    <row r="83" spans="1:6" hidden="1" x14ac:dyDescent="0.2">
      <c r="A83" s="307"/>
      <c r="B83" s="308"/>
      <c r="C83" s="318"/>
      <c r="D83" s="310"/>
      <c r="E83" s="320"/>
      <c r="F83" s="311"/>
    </row>
    <row r="84" spans="1:6" hidden="1" x14ac:dyDescent="0.2">
      <c r="A84" s="307"/>
      <c r="B84" s="308"/>
      <c r="C84" s="318"/>
      <c r="D84" s="310"/>
      <c r="E84" s="320"/>
      <c r="F84" s="311"/>
    </row>
    <row r="85" spans="1:6" hidden="1" x14ac:dyDescent="0.2">
      <c r="A85" s="307"/>
      <c r="B85" s="308"/>
      <c r="C85" s="318"/>
      <c r="D85" s="310"/>
      <c r="E85" s="320"/>
      <c r="F85" s="311"/>
    </row>
    <row r="86" spans="1:6" hidden="1" x14ac:dyDescent="0.2">
      <c r="A86" s="307"/>
      <c r="B86" s="308"/>
      <c r="C86" s="318"/>
      <c r="D86" s="311"/>
      <c r="E86" s="320"/>
      <c r="F86" s="311"/>
    </row>
    <row r="87" spans="1:6" hidden="1" x14ac:dyDescent="0.2">
      <c r="A87" s="307"/>
      <c r="B87" s="308"/>
      <c r="C87" s="318"/>
      <c r="D87" s="311"/>
      <c r="E87" s="320"/>
      <c r="F87" s="311"/>
    </row>
    <row r="88" spans="1:6" hidden="1" x14ac:dyDescent="0.2">
      <c r="A88" s="307"/>
      <c r="B88" s="308"/>
      <c r="C88" s="318"/>
      <c r="D88" s="311"/>
      <c r="E88" s="320"/>
      <c r="F88" s="311"/>
    </row>
    <row r="89" spans="1:6" s="306" customFormat="1" hidden="1" x14ac:dyDescent="0.2">
      <c r="A89" s="323"/>
      <c r="B89" s="324"/>
      <c r="C89" s="316"/>
      <c r="D89" s="325"/>
      <c r="E89" s="316"/>
      <c r="F89" s="326"/>
    </row>
    <row r="90" spans="1:6" hidden="1" x14ac:dyDescent="0.2">
      <c r="A90" s="307"/>
      <c r="B90" s="308"/>
      <c r="C90" s="318"/>
      <c r="D90" s="311"/>
      <c r="E90" s="320"/>
      <c r="F90" s="311"/>
    </row>
    <row r="91" spans="1:6" hidden="1" x14ac:dyDescent="0.2">
      <c r="A91" s="307"/>
      <c r="B91" s="308"/>
      <c r="C91" s="318"/>
      <c r="D91" s="311"/>
      <c r="E91" s="320"/>
      <c r="F91" s="311"/>
    </row>
    <row r="92" spans="1:6" hidden="1" x14ac:dyDescent="0.2">
      <c r="A92" s="307"/>
      <c r="B92" s="308"/>
      <c r="C92" s="318"/>
      <c r="D92" s="311"/>
      <c r="E92" s="320"/>
      <c r="F92" s="311"/>
    </row>
    <row r="93" spans="1:6" hidden="1" x14ac:dyDescent="0.2">
      <c r="A93" s="307"/>
      <c r="B93" s="308"/>
      <c r="C93" s="318"/>
      <c r="D93" s="311"/>
      <c r="E93" s="320"/>
      <c r="F93" s="311"/>
    </row>
    <row r="94" spans="1:6" hidden="1" x14ac:dyDescent="0.2">
      <c r="A94" s="307"/>
      <c r="B94" s="308"/>
      <c r="C94" s="318"/>
      <c r="D94" s="310"/>
      <c r="E94" s="320"/>
      <c r="F94" s="311"/>
    </row>
    <row r="95" spans="1:6" hidden="1" x14ac:dyDescent="0.2">
      <c r="A95" s="307"/>
      <c r="B95" s="308"/>
      <c r="C95" s="318"/>
      <c r="D95" s="310"/>
      <c r="E95" s="320"/>
      <c r="F95" s="311"/>
    </row>
    <row r="96" spans="1:6" s="306" customFormat="1" hidden="1" x14ac:dyDescent="0.2">
      <c r="A96" s="323"/>
      <c r="B96" s="324"/>
      <c r="C96" s="316"/>
      <c r="D96" s="325"/>
      <c r="E96" s="316"/>
      <c r="F96" s="326"/>
    </row>
    <row r="97" spans="1:6" hidden="1" x14ac:dyDescent="0.2">
      <c r="A97" s="307"/>
      <c r="B97" s="308"/>
      <c r="C97" s="318"/>
      <c r="D97" s="310"/>
      <c r="E97" s="320"/>
      <c r="F97" s="311"/>
    </row>
    <row r="98" spans="1:6" hidden="1" x14ac:dyDescent="0.2">
      <c r="A98" s="307"/>
      <c r="B98" s="308"/>
      <c r="C98" s="318"/>
      <c r="D98" s="310"/>
      <c r="E98" s="311"/>
      <c r="F98" s="311"/>
    </row>
    <row r="99" spans="1:6" hidden="1" x14ac:dyDescent="0.2">
      <c r="A99" s="307"/>
      <c r="B99" s="308"/>
      <c r="C99" s="318"/>
      <c r="D99" s="310"/>
      <c r="E99" s="311"/>
      <c r="F99" s="311"/>
    </row>
    <row r="100" spans="1:6" hidden="1" x14ac:dyDescent="0.2">
      <c r="A100" s="307"/>
      <c r="B100" s="308"/>
      <c r="C100" s="318"/>
      <c r="D100" s="310"/>
      <c r="E100" s="311"/>
      <c r="F100" s="311"/>
    </row>
    <row r="101" spans="1:6" hidden="1" x14ac:dyDescent="0.2">
      <c r="A101" s="307"/>
      <c r="B101" s="308"/>
      <c r="C101" s="318"/>
      <c r="D101" s="310"/>
      <c r="E101" s="311"/>
      <c r="F101" s="311"/>
    </row>
    <row r="102" spans="1:6" hidden="1" x14ac:dyDescent="0.2">
      <c r="A102" s="307"/>
      <c r="B102" s="308"/>
      <c r="C102" s="318"/>
      <c r="D102" s="310"/>
      <c r="E102" s="311"/>
      <c r="F102" s="311"/>
    </row>
    <row r="103" spans="1:6" hidden="1" x14ac:dyDescent="0.2">
      <c r="A103" s="307"/>
      <c r="B103" s="308"/>
      <c r="C103" s="318"/>
      <c r="D103" s="310"/>
      <c r="E103" s="311"/>
      <c r="F103" s="311"/>
    </row>
    <row r="104" spans="1:6" hidden="1" x14ac:dyDescent="0.2">
      <c r="A104" s="307"/>
      <c r="B104" s="308"/>
      <c r="C104" s="318"/>
      <c r="D104" s="310"/>
      <c r="E104" s="311"/>
      <c r="F104" s="311"/>
    </row>
    <row r="105" spans="1:6" hidden="1" x14ac:dyDescent="0.2">
      <c r="A105" s="307"/>
      <c r="B105" s="308"/>
      <c r="C105" s="318"/>
      <c r="D105" s="310"/>
      <c r="E105" s="311"/>
      <c r="F105" s="311"/>
    </row>
    <row r="106" spans="1:6" hidden="1" x14ac:dyDescent="0.2">
      <c r="A106" s="307"/>
      <c r="B106" s="308"/>
      <c r="C106" s="318"/>
      <c r="D106" s="310"/>
      <c r="E106" s="311"/>
      <c r="F106" s="311"/>
    </row>
    <row r="107" spans="1:6" hidden="1" x14ac:dyDescent="0.2">
      <c r="A107" s="307"/>
      <c r="B107" s="308"/>
      <c r="C107" s="318"/>
      <c r="D107" s="310"/>
      <c r="E107" s="311"/>
      <c r="F107" s="311"/>
    </row>
    <row r="108" spans="1:6" hidden="1" x14ac:dyDescent="0.2">
      <c r="A108" s="307"/>
      <c r="B108" s="308"/>
      <c r="C108" s="318"/>
      <c r="D108" s="310"/>
      <c r="E108" s="311"/>
      <c r="F108" s="311"/>
    </row>
    <row r="109" spans="1:6" hidden="1" x14ac:dyDescent="0.2">
      <c r="A109" s="307"/>
      <c r="B109" s="308"/>
      <c r="C109" s="318"/>
      <c r="D109" s="310"/>
      <c r="E109" s="311"/>
      <c r="F109" s="311"/>
    </row>
    <row r="110" spans="1:6" hidden="1" x14ac:dyDescent="0.2">
      <c r="A110" s="307"/>
      <c r="B110" s="308"/>
      <c r="C110" s="318"/>
      <c r="D110" s="310"/>
      <c r="E110" s="311"/>
      <c r="F110" s="311"/>
    </row>
    <row r="111" spans="1:6" hidden="1" x14ac:dyDescent="0.2">
      <c r="A111" s="307"/>
      <c r="B111" s="308"/>
      <c r="C111" s="318"/>
      <c r="D111" s="310"/>
      <c r="E111" s="311"/>
      <c r="F111" s="311"/>
    </row>
    <row r="112" spans="1:6" hidden="1" x14ac:dyDescent="0.2">
      <c r="A112" s="307"/>
      <c r="B112" s="308"/>
      <c r="C112" s="318"/>
      <c r="D112" s="310"/>
      <c r="E112" s="311"/>
      <c r="F112" s="311"/>
    </row>
    <row r="113" spans="1:6" hidden="1" x14ac:dyDescent="0.2">
      <c r="A113" s="307"/>
      <c r="B113" s="308"/>
      <c r="C113" s="318"/>
      <c r="D113" s="310"/>
      <c r="E113" s="311"/>
      <c r="F113" s="311"/>
    </row>
    <row r="114" spans="1:6" hidden="1" x14ac:dyDescent="0.2">
      <c r="A114" s="307"/>
      <c r="B114" s="308"/>
      <c r="C114" s="318"/>
      <c r="D114" s="310"/>
      <c r="E114" s="311"/>
      <c r="F114" s="311"/>
    </row>
    <row r="115" spans="1:6" hidden="1" x14ac:dyDescent="0.2">
      <c r="A115" s="307"/>
      <c r="B115" s="308"/>
      <c r="C115" s="318"/>
      <c r="D115" s="310"/>
      <c r="E115" s="311"/>
      <c r="F115" s="311"/>
    </row>
    <row r="116" spans="1:6" hidden="1" x14ac:dyDescent="0.2">
      <c r="A116" s="307"/>
      <c r="B116" s="308"/>
      <c r="C116" s="318"/>
      <c r="D116" s="310"/>
      <c r="E116" s="311"/>
      <c r="F116" s="311"/>
    </row>
    <row r="117" spans="1:6" hidden="1" x14ac:dyDescent="0.2">
      <c r="A117" s="307"/>
      <c r="B117" s="308"/>
      <c r="C117" s="318"/>
      <c r="D117" s="310"/>
      <c r="E117" s="311"/>
      <c r="F117" s="311"/>
    </row>
    <row r="118" spans="1:6" hidden="1" x14ac:dyDescent="0.2">
      <c r="A118" s="307"/>
      <c r="B118" s="308"/>
      <c r="C118" s="318"/>
      <c r="D118" s="310"/>
      <c r="E118" s="311"/>
      <c r="F118" s="311"/>
    </row>
    <row r="119" spans="1:6" hidden="1" x14ac:dyDescent="0.2">
      <c r="A119" s="307"/>
      <c r="B119" s="308"/>
      <c r="C119" s="318"/>
      <c r="D119" s="310"/>
      <c r="E119" s="311"/>
      <c r="F119" s="311"/>
    </row>
    <row r="120" spans="1:6" hidden="1" x14ac:dyDescent="0.2">
      <c r="A120" s="307"/>
      <c r="B120" s="308"/>
      <c r="C120" s="318"/>
      <c r="D120" s="310"/>
      <c r="E120" s="311"/>
      <c r="F120" s="311"/>
    </row>
    <row r="121" spans="1:6" hidden="1" x14ac:dyDescent="0.2">
      <c r="A121" s="307"/>
      <c r="B121" s="308"/>
      <c r="C121" s="318"/>
      <c r="D121" s="310"/>
      <c r="E121" s="311"/>
      <c r="F121" s="311"/>
    </row>
    <row r="122" spans="1:6" hidden="1" x14ac:dyDescent="0.2">
      <c r="A122" s="307"/>
      <c r="B122" s="308"/>
      <c r="C122" s="318"/>
      <c r="D122" s="310"/>
      <c r="E122" s="311"/>
      <c r="F122" s="311"/>
    </row>
    <row r="123" spans="1:6" hidden="1" x14ac:dyDescent="0.2">
      <c r="A123" s="307"/>
      <c r="B123" s="308"/>
      <c r="C123" s="318"/>
      <c r="D123" s="310"/>
      <c r="E123" s="311"/>
      <c r="F123" s="311"/>
    </row>
    <row r="124" spans="1:6" hidden="1" x14ac:dyDescent="0.2">
      <c r="A124" s="307"/>
      <c r="B124" s="308"/>
      <c r="C124" s="318"/>
      <c r="D124" s="310"/>
      <c r="E124" s="311"/>
      <c r="F124" s="311"/>
    </row>
    <row r="125" spans="1:6" hidden="1" x14ac:dyDescent="0.2">
      <c r="A125" s="307"/>
      <c r="B125" s="308"/>
      <c r="C125" s="318"/>
      <c r="D125" s="310"/>
      <c r="E125" s="311"/>
      <c r="F125" s="311"/>
    </row>
    <row r="126" spans="1:6" hidden="1" x14ac:dyDescent="0.2">
      <c r="A126" s="307"/>
      <c r="B126" s="308"/>
      <c r="C126" s="318"/>
      <c r="D126" s="310"/>
      <c r="E126" s="311"/>
      <c r="F126" s="311"/>
    </row>
    <row r="127" spans="1:6" hidden="1" x14ac:dyDescent="0.2">
      <c r="A127" s="307"/>
      <c r="B127" s="308"/>
      <c r="C127" s="318"/>
      <c r="D127" s="310"/>
      <c r="E127" s="311"/>
      <c r="F127" s="311"/>
    </row>
    <row r="128" spans="1:6" hidden="1" x14ac:dyDescent="0.2">
      <c r="A128" s="307"/>
      <c r="B128" s="308"/>
      <c r="C128" s="318"/>
      <c r="D128" s="310"/>
      <c r="E128" s="320"/>
      <c r="F128" s="311"/>
    </row>
    <row r="129" spans="1:6" hidden="1" x14ac:dyDescent="0.2">
      <c r="A129" s="307"/>
      <c r="B129" s="308"/>
      <c r="C129" s="316"/>
      <c r="D129" s="315"/>
      <c r="E129" s="316"/>
      <c r="F129" s="311"/>
    </row>
    <row r="130" spans="1:6" hidden="1" x14ac:dyDescent="0.2">
      <c r="A130" s="307"/>
      <c r="B130" s="308"/>
      <c r="C130" s="318"/>
      <c r="D130" s="310"/>
      <c r="E130" s="311"/>
      <c r="F130" s="311"/>
    </row>
    <row r="131" spans="1:6" hidden="1" x14ac:dyDescent="0.2">
      <c r="A131" s="307"/>
      <c r="B131" s="308"/>
      <c r="C131" s="318"/>
      <c r="D131" s="310"/>
      <c r="E131" s="311"/>
      <c r="F131" s="311"/>
    </row>
    <row r="132" spans="1:6" hidden="1" x14ac:dyDescent="0.2">
      <c r="A132" s="307"/>
      <c r="B132" s="308"/>
      <c r="C132" s="318"/>
      <c r="D132" s="310"/>
      <c r="E132" s="311"/>
      <c r="F132" s="311"/>
    </row>
    <row r="133" spans="1:6" hidden="1" x14ac:dyDescent="0.2">
      <c r="A133" s="307"/>
      <c r="B133" s="308"/>
      <c r="C133" s="318"/>
      <c r="D133" s="310"/>
      <c r="E133" s="311"/>
      <c r="F133" s="311"/>
    </row>
    <row r="134" spans="1:6" s="306" customFormat="1" hidden="1" x14ac:dyDescent="0.2">
      <c r="A134" s="323"/>
      <c r="B134" s="324"/>
      <c r="C134" s="316"/>
      <c r="D134" s="315"/>
      <c r="E134" s="316"/>
      <c r="F134" s="326"/>
    </row>
    <row r="135" spans="1:6" hidden="1" x14ac:dyDescent="0.2">
      <c r="A135" s="307"/>
      <c r="B135" s="308"/>
      <c r="C135" s="318"/>
      <c r="D135" s="310"/>
      <c r="E135" s="311"/>
      <c r="F135" s="311"/>
    </row>
    <row r="136" spans="1:6" s="306" customFormat="1" hidden="1" x14ac:dyDescent="0.2">
      <c r="A136" s="323"/>
      <c r="B136" s="324"/>
      <c r="C136" s="316"/>
      <c r="D136" s="315"/>
      <c r="E136" s="316"/>
      <c r="F136" s="326"/>
    </row>
    <row r="137" spans="1:6" hidden="1" x14ac:dyDescent="0.2">
      <c r="A137" s="307"/>
      <c r="B137" s="308"/>
      <c r="C137" s="318"/>
      <c r="D137" s="310"/>
      <c r="E137" s="311"/>
      <c r="F137" s="311"/>
    </row>
    <row r="138" spans="1:6" hidden="1" x14ac:dyDescent="0.2">
      <c r="A138" s="307"/>
      <c r="B138" s="308"/>
      <c r="C138" s="318"/>
      <c r="D138" s="310"/>
      <c r="E138" s="311"/>
      <c r="F138" s="311"/>
    </row>
    <row r="139" spans="1:6" hidden="1" x14ac:dyDescent="0.2">
      <c r="A139" s="307"/>
      <c r="B139" s="308"/>
      <c r="C139" s="318"/>
      <c r="D139" s="310"/>
      <c r="E139" s="311"/>
      <c r="F139" s="311"/>
    </row>
    <row r="140" spans="1:6" hidden="1" x14ac:dyDescent="0.2">
      <c r="A140" s="307"/>
      <c r="B140" s="308"/>
      <c r="C140" s="318"/>
      <c r="D140" s="310"/>
      <c r="E140" s="311"/>
      <c r="F140" s="311"/>
    </row>
    <row r="141" spans="1:6" hidden="1" x14ac:dyDescent="0.2">
      <c r="A141" s="307"/>
      <c r="B141" s="308"/>
      <c r="C141" s="318"/>
      <c r="D141" s="310"/>
      <c r="E141" s="311"/>
      <c r="F141" s="311"/>
    </row>
    <row r="142" spans="1:6" hidden="1" x14ac:dyDescent="0.2">
      <c r="A142" s="307"/>
      <c r="B142" s="308"/>
      <c r="C142" s="318"/>
      <c r="D142" s="310"/>
      <c r="E142" s="311"/>
      <c r="F142" s="311"/>
    </row>
    <row r="143" spans="1:6" s="306" customFormat="1" hidden="1" x14ac:dyDescent="0.2">
      <c r="A143" s="323"/>
      <c r="B143" s="324"/>
      <c r="C143" s="316"/>
      <c r="D143" s="315"/>
      <c r="E143" s="316"/>
      <c r="F143" s="326"/>
    </row>
    <row r="144" spans="1:6" hidden="1" x14ac:dyDescent="0.2">
      <c r="A144" s="307"/>
      <c r="B144" s="308"/>
      <c r="C144" s="318"/>
      <c r="D144" s="311"/>
      <c r="E144" s="320"/>
      <c r="F144" s="311"/>
    </row>
    <row r="145" spans="1:6" s="306" customFormat="1" hidden="1" x14ac:dyDescent="0.2">
      <c r="A145" s="307"/>
      <c r="B145" s="308"/>
      <c r="C145" s="316"/>
      <c r="D145" s="311"/>
      <c r="E145" s="320"/>
      <c r="F145" s="326"/>
    </row>
    <row r="146" spans="1:6" s="306" customFormat="1" hidden="1" x14ac:dyDescent="0.2">
      <c r="A146" s="323"/>
      <c r="B146" s="324"/>
      <c r="C146" s="316"/>
      <c r="D146" s="315"/>
      <c r="E146" s="316"/>
      <c r="F146" s="326"/>
    </row>
    <row r="147" spans="1:6" s="328" customFormat="1" hidden="1" x14ac:dyDescent="0.2">
      <c r="A147" s="326"/>
      <c r="B147" s="326"/>
      <c r="C147" s="316"/>
      <c r="D147" s="315"/>
      <c r="E147" s="316"/>
      <c r="F147" s="326"/>
    </row>
    <row r="148" spans="1:6" s="327" customFormat="1" hidden="1" x14ac:dyDescent="0.2">
      <c r="A148" s="329"/>
      <c r="B148" s="330"/>
      <c r="C148" s="318"/>
      <c r="D148" s="311"/>
      <c r="E148" s="320"/>
      <c r="F148" s="311"/>
    </row>
    <row r="149" spans="1:6" s="327" customFormat="1" hidden="1" x14ac:dyDescent="0.2">
      <c r="A149" s="311"/>
      <c r="B149" s="311"/>
      <c r="C149" s="318"/>
      <c r="D149" s="311"/>
      <c r="E149" s="320"/>
      <c r="F149" s="311"/>
    </row>
    <row r="150" spans="1:6" s="328" customFormat="1" hidden="1" x14ac:dyDescent="0.2">
      <c r="A150" s="326"/>
      <c r="B150" s="326"/>
      <c r="C150" s="316"/>
      <c r="D150" s="315"/>
      <c r="E150" s="316"/>
      <c r="F150" s="326"/>
    </row>
    <row r="151" spans="1:6" s="327" customFormat="1" hidden="1" x14ac:dyDescent="0.2">
      <c r="A151" s="307"/>
      <c r="B151" s="330"/>
      <c r="C151" s="318"/>
      <c r="D151" s="311"/>
      <c r="E151" s="320"/>
      <c r="F151" s="311"/>
    </row>
    <row r="152" spans="1:6" s="327" customFormat="1" ht="12" hidden="1" customHeight="1" x14ac:dyDescent="0.2">
      <c r="A152" s="311"/>
      <c r="B152" s="311"/>
      <c r="C152" s="318"/>
      <c r="D152" s="311"/>
      <c r="E152" s="320"/>
      <c r="F152" s="311"/>
    </row>
    <row r="153" spans="1:6" s="328" customFormat="1" ht="12" hidden="1" customHeight="1" x14ac:dyDescent="0.2">
      <c r="A153" s="326"/>
      <c r="B153" s="326"/>
      <c r="C153" s="316"/>
      <c r="D153" s="315"/>
      <c r="E153" s="316"/>
      <c r="F153" s="326"/>
    </row>
    <row r="154" spans="1:6" s="327" customFormat="1" ht="12" hidden="1" customHeight="1" x14ac:dyDescent="0.2">
      <c r="A154" s="311"/>
      <c r="B154" s="330"/>
      <c r="C154" s="318"/>
      <c r="D154" s="311"/>
      <c r="E154" s="320"/>
      <c r="F154" s="311"/>
    </row>
    <row r="155" spans="1:6" s="327" customFormat="1" ht="12" hidden="1" customHeight="1" x14ac:dyDescent="0.2">
      <c r="A155" s="311"/>
      <c r="B155" s="311"/>
      <c r="C155" s="318"/>
      <c r="D155" s="311"/>
      <c r="E155" s="320"/>
      <c r="F155" s="311"/>
    </row>
    <row r="156" spans="1:6" s="327" customFormat="1" ht="12" hidden="1" customHeight="1" x14ac:dyDescent="0.2">
      <c r="A156" s="311"/>
      <c r="B156" s="311"/>
      <c r="C156" s="318"/>
      <c r="D156" s="311"/>
      <c r="E156" s="320"/>
      <c r="F156" s="311"/>
    </row>
    <row r="157" spans="1:6" s="328" customFormat="1" hidden="1" x14ac:dyDescent="0.2">
      <c r="A157" s="326"/>
      <c r="B157" s="326"/>
      <c r="C157" s="316"/>
      <c r="D157" s="315"/>
      <c r="E157" s="316"/>
      <c r="F157" s="326"/>
    </row>
    <row r="158" spans="1:6" ht="25.5" hidden="1" customHeight="1" x14ac:dyDescent="0.2">
      <c r="A158" s="331"/>
      <c r="B158" s="331"/>
      <c r="C158" s="332"/>
      <c r="D158" s="333"/>
      <c r="E158" s="332"/>
      <c r="F158" s="334"/>
    </row>
    <row r="159" spans="1:6" hidden="1" x14ac:dyDescent="0.2">
      <c r="A159" s="353" t="s">
        <v>501</v>
      </c>
      <c r="B159" s="353"/>
      <c r="C159" s="353"/>
      <c r="D159" s="353"/>
      <c r="E159" s="353"/>
      <c r="F159" s="353"/>
    </row>
    <row r="160" spans="1:6" hidden="1" x14ac:dyDescent="0.2">
      <c r="A160" s="353"/>
      <c r="B160" s="353"/>
      <c r="C160" s="353"/>
      <c r="D160" s="353"/>
      <c r="E160" s="353"/>
      <c r="F160" s="353"/>
    </row>
    <row r="161" spans="1:7" hidden="1" x14ac:dyDescent="0.2">
      <c r="A161" s="353"/>
      <c r="B161" s="353"/>
      <c r="C161" s="353"/>
      <c r="D161" s="353"/>
      <c r="E161" s="353"/>
      <c r="F161" s="353"/>
      <c r="G161" s="355"/>
    </row>
    <row r="162" spans="1:7" hidden="1" x14ac:dyDescent="0.2">
      <c r="A162" s="327"/>
      <c r="B162" s="327"/>
      <c r="C162" s="327"/>
      <c r="D162" s="335"/>
      <c r="E162" s="327"/>
      <c r="F162" s="327"/>
    </row>
    <row r="163" spans="1:7" hidden="1" x14ac:dyDescent="0.2">
      <c r="A163" s="353"/>
      <c r="B163" s="353"/>
      <c r="C163" s="353"/>
      <c r="D163" s="353"/>
      <c r="E163" s="353"/>
      <c r="F163" s="353"/>
    </row>
    <row r="164" spans="1:7" hidden="1" x14ac:dyDescent="0.2">
      <c r="A164" s="353"/>
      <c r="B164" s="353"/>
      <c r="C164" s="353"/>
      <c r="D164" s="353"/>
      <c r="E164" s="353"/>
      <c r="F164" s="353"/>
    </row>
    <row r="165" spans="1:7" x14ac:dyDescent="0.2">
      <c r="A165" s="353"/>
      <c r="B165" s="353"/>
      <c r="C165" s="353"/>
      <c r="D165" s="353"/>
      <c r="E165" s="353"/>
      <c r="F165" s="353"/>
    </row>
    <row r="166" spans="1:7" x14ac:dyDescent="0.2">
      <c r="A166" s="353"/>
      <c r="B166" s="353"/>
      <c r="C166" s="353"/>
      <c r="D166" s="353"/>
      <c r="E166" s="353"/>
      <c r="F166" s="353"/>
    </row>
    <row r="167" spans="1:7" x14ac:dyDescent="0.2">
      <c r="A167" s="353"/>
      <c r="B167" s="353"/>
      <c r="C167" s="353"/>
      <c r="D167" s="353"/>
      <c r="E167" s="353"/>
      <c r="F167" s="353"/>
    </row>
    <row r="168" spans="1:7" x14ac:dyDescent="0.2">
      <c r="A168" s="353"/>
      <c r="B168" s="353"/>
      <c r="C168" s="353"/>
      <c r="D168" s="353"/>
      <c r="E168" s="353"/>
      <c r="F168" s="353"/>
    </row>
    <row r="169" spans="1:7" x14ac:dyDescent="0.2">
      <c r="A169" s="353"/>
      <c r="B169" s="353"/>
      <c r="C169" s="353"/>
      <c r="D169" s="353"/>
      <c r="E169" s="353"/>
      <c r="F169" s="353"/>
    </row>
    <row r="170" spans="1:7" x14ac:dyDescent="0.2">
      <c r="A170" s="353"/>
      <c r="B170" s="353"/>
      <c r="C170" s="353"/>
      <c r="D170" s="353"/>
      <c r="E170" s="353"/>
      <c r="F170" s="353"/>
    </row>
    <row r="171" spans="1:7" x14ac:dyDescent="0.2">
      <c r="A171" s="353"/>
      <c r="B171" s="353"/>
      <c r="C171" s="353"/>
      <c r="D171" s="353"/>
      <c r="E171" s="353"/>
      <c r="F171" s="353"/>
    </row>
    <row r="172" spans="1:7" x14ac:dyDescent="0.2">
      <c r="A172" s="353"/>
      <c r="B172" s="353"/>
      <c r="C172" s="353"/>
      <c r="D172" s="353"/>
      <c r="E172" s="353"/>
      <c r="F172" s="353"/>
    </row>
    <row r="173" spans="1:7" x14ac:dyDescent="0.2">
      <c r="A173" s="353"/>
      <c r="B173" s="353"/>
      <c r="C173" s="353"/>
      <c r="D173" s="353"/>
      <c r="E173" s="353"/>
      <c r="F173" s="353"/>
    </row>
    <row r="174" spans="1:7" x14ac:dyDescent="0.2">
      <c r="A174" s="353"/>
      <c r="B174" s="353"/>
      <c r="C174" s="353"/>
      <c r="D174" s="353"/>
      <c r="E174" s="353"/>
      <c r="F174" s="353"/>
    </row>
  </sheetData>
  <mergeCells count="16">
    <mergeCell ref="A164:F164"/>
    <mergeCell ref="A2:E2"/>
    <mergeCell ref="A159:F159"/>
    <mergeCell ref="A160:F160"/>
    <mergeCell ref="A161:G161"/>
    <mergeCell ref="A163:F163"/>
    <mergeCell ref="A171:F171"/>
    <mergeCell ref="A172:F172"/>
    <mergeCell ref="A173:F173"/>
    <mergeCell ref="A174:F174"/>
    <mergeCell ref="A165:F165"/>
    <mergeCell ref="A166:F166"/>
    <mergeCell ref="A167:F167"/>
    <mergeCell ref="A168:F168"/>
    <mergeCell ref="A169:F169"/>
    <mergeCell ref="A170:F170"/>
  </mergeCells>
  <pageMargins left="0.43307086614173229" right="0.27559055118110237" top="0.23622047244094491" bottom="0.19685039370078741" header="0.15748031496062992" footer="0.15748031496062992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A68" sqref="A68"/>
    </sheetView>
  </sheetViews>
  <sheetFormatPr defaultColWidth="8.7109375" defaultRowHeight="12.75" x14ac:dyDescent="0.2"/>
  <cols>
    <col min="1" max="1" width="37.7109375" style="359" customWidth="1"/>
    <col min="2" max="2" width="7.28515625" style="358" customWidth="1"/>
    <col min="3" max="4" width="11.5703125" style="356" customWidth="1"/>
    <col min="5" max="5" width="11.5703125" style="357" customWidth="1"/>
    <col min="6" max="6" width="11.42578125" style="357" customWidth="1"/>
    <col min="7" max="7" width="9.85546875" style="357" customWidth="1"/>
    <col min="8" max="8" width="9.140625" style="357" customWidth="1"/>
    <col min="9" max="9" width="9.28515625" style="357" customWidth="1"/>
    <col min="10" max="10" width="9.140625" style="357" customWidth="1"/>
    <col min="11" max="11" width="13" style="356" customWidth="1"/>
    <col min="12" max="12" width="8.7109375" style="356"/>
    <col min="13" max="13" width="11.85546875" style="356" customWidth="1"/>
    <col min="14" max="14" width="12.5703125" style="356" customWidth="1"/>
    <col min="15" max="15" width="11.85546875" style="356" customWidth="1"/>
    <col min="16" max="16" width="12" style="356" customWidth="1"/>
    <col min="17" max="18" width="8.7109375" style="356"/>
    <col min="19" max="19" width="13" style="356" customWidth="1"/>
    <col min="20" max="16384" width="8.7109375" style="356"/>
  </cols>
  <sheetData>
    <row r="1" spans="1:16" ht="24" customHeight="1" x14ac:dyDescent="0.2">
      <c r="A1" s="548"/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6"/>
    </row>
    <row r="2" spans="1:16" x14ac:dyDescent="0.2">
      <c r="O2" s="545"/>
    </row>
    <row r="3" spans="1:16" ht="18.75" x14ac:dyDescent="0.2">
      <c r="A3" s="544" t="s">
        <v>576</v>
      </c>
      <c r="F3" s="361"/>
      <c r="G3" s="361"/>
    </row>
    <row r="4" spans="1:16" ht="21.75" customHeight="1" x14ac:dyDescent="0.2">
      <c r="A4" s="543"/>
      <c r="F4" s="361"/>
      <c r="G4" s="361"/>
    </row>
    <row r="5" spans="1:16" x14ac:dyDescent="0.2">
      <c r="A5" s="536"/>
      <c r="F5" s="361"/>
      <c r="G5" s="361"/>
    </row>
    <row r="6" spans="1:16" ht="6" customHeight="1" x14ac:dyDescent="0.2">
      <c r="B6" s="542"/>
      <c r="C6" s="541"/>
      <c r="F6" s="361"/>
      <c r="G6" s="361"/>
    </row>
    <row r="7" spans="1:16" ht="24.75" customHeight="1" x14ac:dyDescent="0.2">
      <c r="A7" s="540" t="s">
        <v>575</v>
      </c>
      <c r="B7" s="539"/>
      <c r="C7" s="538" t="s">
        <v>574</v>
      </c>
      <c r="D7" s="538"/>
      <c r="E7" s="538"/>
      <c r="F7" s="538"/>
      <c r="G7" s="537"/>
      <c r="H7" s="537"/>
      <c r="I7" s="537"/>
      <c r="J7" s="537"/>
      <c r="K7" s="537"/>
      <c r="L7" s="537"/>
      <c r="M7" s="537"/>
      <c r="N7" s="537"/>
      <c r="O7" s="537"/>
    </row>
    <row r="8" spans="1:16" ht="23.25" customHeight="1" thickBot="1" x14ac:dyDescent="0.25">
      <c r="A8" s="536" t="s">
        <v>573</v>
      </c>
      <c r="F8" s="361"/>
      <c r="G8" s="361"/>
    </row>
    <row r="9" spans="1:16" ht="13.5" thickBot="1" x14ac:dyDescent="0.25">
      <c r="A9" s="535" t="s">
        <v>572</v>
      </c>
      <c r="B9" s="534" t="s">
        <v>571</v>
      </c>
      <c r="C9" s="533" t="s">
        <v>0</v>
      </c>
      <c r="D9" s="525" t="s">
        <v>570</v>
      </c>
      <c r="E9" s="532" t="s">
        <v>569</v>
      </c>
      <c r="F9" s="531" t="s">
        <v>568</v>
      </c>
      <c r="G9" s="530"/>
      <c r="H9" s="530"/>
      <c r="I9" s="529"/>
      <c r="J9" s="528" t="s">
        <v>567</v>
      </c>
      <c r="K9" s="527" t="s">
        <v>566</v>
      </c>
      <c r="L9" s="360"/>
      <c r="M9" s="526" t="s">
        <v>564</v>
      </c>
      <c r="N9" s="525" t="s">
        <v>565</v>
      </c>
      <c r="O9" s="525" t="s">
        <v>564</v>
      </c>
    </row>
    <row r="10" spans="1:16" ht="13.5" thickBot="1" x14ac:dyDescent="0.25">
      <c r="A10" s="524"/>
      <c r="B10" s="523"/>
      <c r="C10" s="522" t="s">
        <v>563</v>
      </c>
      <c r="D10" s="514">
        <v>2019</v>
      </c>
      <c r="E10" s="521">
        <v>2019</v>
      </c>
      <c r="F10" s="520" t="s">
        <v>562</v>
      </c>
      <c r="G10" s="519" t="s">
        <v>561</v>
      </c>
      <c r="H10" s="519" t="s">
        <v>560</v>
      </c>
      <c r="I10" s="518" t="s">
        <v>559</v>
      </c>
      <c r="J10" s="517" t="s">
        <v>558</v>
      </c>
      <c r="K10" s="516" t="s">
        <v>557</v>
      </c>
      <c r="L10" s="360"/>
      <c r="M10" s="515" t="s">
        <v>556</v>
      </c>
      <c r="N10" s="514" t="s">
        <v>555</v>
      </c>
      <c r="O10" s="514" t="s">
        <v>554</v>
      </c>
    </row>
    <row r="11" spans="1:16" x14ac:dyDescent="0.2">
      <c r="A11" s="513" t="s">
        <v>553</v>
      </c>
      <c r="B11" s="512"/>
      <c r="C11" s="504">
        <v>18</v>
      </c>
      <c r="D11" s="511">
        <v>19</v>
      </c>
      <c r="E11" s="510">
        <v>19</v>
      </c>
      <c r="F11" s="509">
        <v>17</v>
      </c>
      <c r="G11" s="505">
        <f>M11</f>
        <v>18</v>
      </c>
      <c r="H11" s="508"/>
      <c r="I11" s="508"/>
      <c r="J11" s="507" t="s">
        <v>508</v>
      </c>
      <c r="K11" s="468" t="s">
        <v>508</v>
      </c>
      <c r="L11" s="369"/>
      <c r="M11" s="506">
        <v>18</v>
      </c>
      <c r="N11" s="505"/>
      <c r="O11" s="504"/>
    </row>
    <row r="12" spans="1:16" ht="13.5" thickBot="1" x14ac:dyDescent="0.25">
      <c r="A12" s="437" t="s">
        <v>552</v>
      </c>
      <c r="B12" s="503"/>
      <c r="C12" s="492">
        <v>18</v>
      </c>
      <c r="D12" s="502">
        <v>19</v>
      </c>
      <c r="E12" s="501">
        <v>19</v>
      </c>
      <c r="F12" s="500">
        <v>16.5</v>
      </c>
      <c r="G12" s="499">
        <f>M12</f>
        <v>17</v>
      </c>
      <c r="H12" s="498"/>
      <c r="I12" s="497"/>
      <c r="J12" s="496"/>
      <c r="K12" s="495" t="s">
        <v>508</v>
      </c>
      <c r="L12" s="369"/>
      <c r="M12" s="494">
        <v>17</v>
      </c>
      <c r="N12" s="493"/>
      <c r="O12" s="492"/>
    </row>
    <row r="13" spans="1:16" x14ac:dyDescent="0.2">
      <c r="A13" s="428" t="s">
        <v>551</v>
      </c>
      <c r="B13" s="491" t="s">
        <v>550</v>
      </c>
      <c r="C13" s="439">
        <v>13363</v>
      </c>
      <c r="D13" s="471" t="s">
        <v>508</v>
      </c>
      <c r="E13" s="471" t="s">
        <v>508</v>
      </c>
      <c r="F13" s="485">
        <v>13146</v>
      </c>
      <c r="G13" s="416">
        <f>M13</f>
        <v>13290</v>
      </c>
      <c r="H13" s="416"/>
      <c r="I13" s="490"/>
      <c r="J13" s="461" t="s">
        <v>508</v>
      </c>
      <c r="K13" s="461" t="s">
        <v>508</v>
      </c>
      <c r="L13" s="369"/>
      <c r="M13" s="489">
        <v>13290</v>
      </c>
      <c r="N13" s="416"/>
      <c r="O13" s="439"/>
    </row>
    <row r="14" spans="1:16" x14ac:dyDescent="0.2">
      <c r="A14" s="427" t="s">
        <v>549</v>
      </c>
      <c r="B14" s="488" t="s">
        <v>548</v>
      </c>
      <c r="C14" s="439">
        <v>10698</v>
      </c>
      <c r="D14" s="465" t="s">
        <v>508</v>
      </c>
      <c r="E14" s="465" t="s">
        <v>508</v>
      </c>
      <c r="F14" s="485">
        <v>10565</v>
      </c>
      <c r="G14" s="406">
        <f>M14</f>
        <v>10707</v>
      </c>
      <c r="H14" s="406"/>
      <c r="I14" s="487"/>
      <c r="J14" s="461" t="s">
        <v>508</v>
      </c>
      <c r="K14" s="461" t="s">
        <v>508</v>
      </c>
      <c r="L14" s="369"/>
      <c r="M14" s="403">
        <v>10707</v>
      </c>
      <c r="N14" s="406"/>
      <c r="O14" s="439"/>
    </row>
    <row r="15" spans="1:16" x14ac:dyDescent="0.2">
      <c r="A15" s="427" t="s">
        <v>547</v>
      </c>
      <c r="B15" s="466" t="s">
        <v>546</v>
      </c>
      <c r="C15" s="439">
        <v>374</v>
      </c>
      <c r="D15" s="465" t="s">
        <v>508</v>
      </c>
      <c r="E15" s="465" t="s">
        <v>508</v>
      </c>
      <c r="F15" s="485">
        <v>460</v>
      </c>
      <c r="G15" s="406">
        <f>M15</f>
        <v>494</v>
      </c>
      <c r="H15" s="406"/>
      <c r="I15" s="487"/>
      <c r="J15" s="461" t="s">
        <v>508</v>
      </c>
      <c r="K15" s="461" t="s">
        <v>508</v>
      </c>
      <c r="L15" s="369"/>
      <c r="M15" s="403">
        <v>494</v>
      </c>
      <c r="N15" s="406"/>
      <c r="O15" s="439"/>
    </row>
    <row r="16" spans="1:16" x14ac:dyDescent="0.2">
      <c r="A16" s="427" t="s">
        <v>545</v>
      </c>
      <c r="B16" s="466" t="s">
        <v>508</v>
      </c>
      <c r="C16" s="439">
        <v>786</v>
      </c>
      <c r="D16" s="465" t="s">
        <v>508</v>
      </c>
      <c r="E16" s="465" t="s">
        <v>508</v>
      </c>
      <c r="F16" s="485">
        <v>12762</v>
      </c>
      <c r="G16" s="406">
        <f>M16</f>
        <v>4383</v>
      </c>
      <c r="H16" s="406"/>
      <c r="I16" s="487"/>
      <c r="J16" s="461" t="s">
        <v>508</v>
      </c>
      <c r="K16" s="461" t="s">
        <v>508</v>
      </c>
      <c r="L16" s="369"/>
      <c r="M16" s="403">
        <v>4383</v>
      </c>
      <c r="N16" s="406"/>
      <c r="O16" s="439"/>
    </row>
    <row r="17" spans="1:15" ht="13.5" thickBot="1" x14ac:dyDescent="0.25">
      <c r="A17" s="474" t="s">
        <v>544</v>
      </c>
      <c r="B17" s="486" t="s">
        <v>543</v>
      </c>
      <c r="C17" s="472">
        <v>4917</v>
      </c>
      <c r="D17" s="457" t="s">
        <v>508</v>
      </c>
      <c r="E17" s="457" t="s">
        <v>508</v>
      </c>
      <c r="F17" s="485">
        <v>5965</v>
      </c>
      <c r="G17" s="395">
        <f>M17</f>
        <v>10616</v>
      </c>
      <c r="H17" s="484"/>
      <c r="I17" s="483"/>
      <c r="J17" s="468" t="s">
        <v>508</v>
      </c>
      <c r="K17" s="468" t="s">
        <v>508</v>
      </c>
      <c r="L17" s="369"/>
      <c r="M17" s="482">
        <v>10616</v>
      </c>
      <c r="N17" s="395"/>
      <c r="O17" s="472"/>
    </row>
    <row r="18" spans="1:15" ht="13.5" thickBot="1" x14ac:dyDescent="0.25">
      <c r="A18" s="481" t="s">
        <v>542</v>
      </c>
      <c r="B18" s="480"/>
      <c r="C18" s="475">
        <f>C13-C14+C15+C16+C17</f>
        <v>8742</v>
      </c>
      <c r="D18" s="479" t="s">
        <v>508</v>
      </c>
      <c r="E18" s="479" t="s">
        <v>508</v>
      </c>
      <c r="F18" s="479">
        <f>F13-F14+F15+F16+F17</f>
        <v>21768</v>
      </c>
      <c r="G18" s="478">
        <f>G13-G14+G15+G16+G17</f>
        <v>18076</v>
      </c>
      <c r="H18" s="475"/>
      <c r="I18" s="477"/>
      <c r="J18" s="477" t="s">
        <v>508</v>
      </c>
      <c r="K18" s="476" t="s">
        <v>508</v>
      </c>
      <c r="L18" s="369"/>
      <c r="M18" s="475">
        <f>M13-M14+M15+M16+M17</f>
        <v>18076</v>
      </c>
      <c r="N18" s="475">
        <f>N13-N14+N15+N16+N17</f>
        <v>0</v>
      </c>
      <c r="O18" s="475">
        <f>O13-O14+O15+O16+O17</f>
        <v>0</v>
      </c>
    </row>
    <row r="19" spans="1:15" x14ac:dyDescent="0.2">
      <c r="A19" s="474" t="s">
        <v>541</v>
      </c>
      <c r="B19" s="473">
        <v>401</v>
      </c>
      <c r="C19" s="472">
        <v>2665</v>
      </c>
      <c r="D19" s="471" t="s">
        <v>508</v>
      </c>
      <c r="E19" s="471" t="s">
        <v>508</v>
      </c>
      <c r="F19" s="470">
        <v>2581</v>
      </c>
      <c r="G19" s="463">
        <f>M19</f>
        <v>2583</v>
      </c>
      <c r="H19" s="469"/>
      <c r="I19" s="416"/>
      <c r="J19" s="468" t="s">
        <v>508</v>
      </c>
      <c r="K19" s="468" t="s">
        <v>508</v>
      </c>
      <c r="L19" s="369"/>
      <c r="M19" s="413">
        <v>2583</v>
      </c>
      <c r="N19" s="467"/>
      <c r="O19" s="467"/>
    </row>
    <row r="20" spans="1:15" x14ac:dyDescent="0.2">
      <c r="A20" s="427" t="s">
        <v>540</v>
      </c>
      <c r="B20" s="466" t="s">
        <v>539</v>
      </c>
      <c r="C20" s="439">
        <v>3718</v>
      </c>
      <c r="D20" s="465" t="s">
        <v>508</v>
      </c>
      <c r="E20" s="465" t="s">
        <v>508</v>
      </c>
      <c r="F20" s="464">
        <v>3825</v>
      </c>
      <c r="G20" s="463">
        <f>M20</f>
        <v>4068</v>
      </c>
      <c r="H20" s="462"/>
      <c r="I20" s="406"/>
      <c r="J20" s="461" t="s">
        <v>508</v>
      </c>
      <c r="K20" s="461" t="s">
        <v>508</v>
      </c>
      <c r="L20" s="369"/>
      <c r="M20" s="403">
        <v>4068</v>
      </c>
      <c r="N20" s="460"/>
      <c r="O20" s="460"/>
    </row>
    <row r="21" spans="1:15" x14ac:dyDescent="0.2">
      <c r="A21" s="427" t="s">
        <v>538</v>
      </c>
      <c r="B21" s="466" t="s">
        <v>508</v>
      </c>
      <c r="C21" s="439">
        <v>0</v>
      </c>
      <c r="D21" s="465" t="s">
        <v>508</v>
      </c>
      <c r="E21" s="465" t="s">
        <v>508</v>
      </c>
      <c r="F21" s="464">
        <v>0</v>
      </c>
      <c r="G21" s="463">
        <f>M21</f>
        <v>0</v>
      </c>
      <c r="H21" s="462"/>
      <c r="I21" s="406"/>
      <c r="J21" s="461" t="s">
        <v>508</v>
      </c>
      <c r="K21" s="461" t="s">
        <v>508</v>
      </c>
      <c r="L21" s="369"/>
      <c r="M21" s="403">
        <v>0</v>
      </c>
      <c r="N21" s="460"/>
      <c r="O21" s="460"/>
    </row>
    <row r="22" spans="1:15" x14ac:dyDescent="0.2">
      <c r="A22" s="427" t="s">
        <v>537</v>
      </c>
      <c r="B22" s="466" t="s">
        <v>508</v>
      </c>
      <c r="C22" s="439">
        <v>2132</v>
      </c>
      <c r="D22" s="465" t="s">
        <v>508</v>
      </c>
      <c r="E22" s="465" t="s">
        <v>508</v>
      </c>
      <c r="F22" s="464">
        <v>13599</v>
      </c>
      <c r="G22" s="463">
        <f>M22</f>
        <v>5291</v>
      </c>
      <c r="H22" s="462"/>
      <c r="I22" s="406"/>
      <c r="J22" s="461" t="s">
        <v>508</v>
      </c>
      <c r="K22" s="461" t="s">
        <v>508</v>
      </c>
      <c r="L22" s="369"/>
      <c r="M22" s="403">
        <v>5291</v>
      </c>
      <c r="N22" s="460"/>
      <c r="O22" s="460"/>
    </row>
    <row r="23" spans="1:15" ht="13.5" thickBot="1" x14ac:dyDescent="0.25">
      <c r="A23" s="437" t="s">
        <v>536</v>
      </c>
      <c r="B23" s="459" t="s">
        <v>508</v>
      </c>
      <c r="C23" s="458">
        <v>0</v>
      </c>
      <c r="D23" s="457" t="s">
        <v>508</v>
      </c>
      <c r="E23" s="457" t="s">
        <v>508</v>
      </c>
      <c r="F23" s="456">
        <v>0</v>
      </c>
      <c r="G23" s="455">
        <f>M23</f>
        <v>0</v>
      </c>
      <c r="H23" s="454"/>
      <c r="I23" s="395"/>
      <c r="J23" s="453" t="s">
        <v>508</v>
      </c>
      <c r="K23" s="453" t="s">
        <v>508</v>
      </c>
      <c r="L23" s="369"/>
      <c r="M23" s="392">
        <v>0</v>
      </c>
      <c r="N23" s="452"/>
      <c r="O23" s="452"/>
    </row>
    <row r="24" spans="1:15" ht="15" x14ac:dyDescent="0.2">
      <c r="A24" s="428" t="s">
        <v>535</v>
      </c>
      <c r="B24" s="420" t="s">
        <v>508</v>
      </c>
      <c r="C24" s="445">
        <v>16799</v>
      </c>
      <c r="D24" s="450">
        <f>D25+D26</f>
        <v>17111</v>
      </c>
      <c r="E24" s="451">
        <f>E25+E26</f>
        <v>17111</v>
      </c>
      <c r="F24" s="450">
        <v>4455</v>
      </c>
      <c r="G24" s="448">
        <f>M24-F24</f>
        <v>8405</v>
      </c>
      <c r="H24" s="449"/>
      <c r="I24" s="448"/>
      <c r="J24" s="415">
        <f>SUM(F24:I24)</f>
        <v>12860</v>
      </c>
      <c r="K24" s="414">
        <f>(J24/E24)*100</f>
        <v>75.156332183975223</v>
      </c>
      <c r="L24" s="369"/>
      <c r="M24" s="447">
        <v>12860</v>
      </c>
      <c r="N24" s="446"/>
      <c r="O24" s="445"/>
    </row>
    <row r="25" spans="1:15" ht="15" x14ac:dyDescent="0.2">
      <c r="A25" s="427" t="s">
        <v>534</v>
      </c>
      <c r="B25" s="409" t="s">
        <v>508</v>
      </c>
      <c r="C25" s="438">
        <v>0</v>
      </c>
      <c r="D25" s="443">
        <v>300</v>
      </c>
      <c r="E25" s="444">
        <v>300</v>
      </c>
      <c r="F25" s="443"/>
      <c r="G25" s="441">
        <f>M25-F25</f>
        <v>0</v>
      </c>
      <c r="H25" s="442"/>
      <c r="I25" s="441"/>
      <c r="J25" s="405">
        <f>SUM(F25:I25)</f>
        <v>0</v>
      </c>
      <c r="K25" s="404">
        <f>(J25/E25)*100</f>
        <v>0</v>
      </c>
      <c r="L25" s="369"/>
      <c r="M25" s="440">
        <v>0</v>
      </c>
      <c r="N25" s="439"/>
      <c r="O25" s="438"/>
    </row>
    <row r="26" spans="1:15" ht="15.75" thickBot="1" x14ac:dyDescent="0.25">
      <c r="A26" s="437" t="s">
        <v>533</v>
      </c>
      <c r="B26" s="436">
        <v>672</v>
      </c>
      <c r="C26" s="429">
        <v>16799</v>
      </c>
      <c r="D26" s="435">
        <v>16811</v>
      </c>
      <c r="E26" s="434">
        <v>16811</v>
      </c>
      <c r="F26" s="384">
        <v>4455</v>
      </c>
      <c r="G26" s="432">
        <f>M26-F26</f>
        <v>8405</v>
      </c>
      <c r="H26" s="433"/>
      <c r="I26" s="432"/>
      <c r="J26" s="394">
        <f>SUM(F26:I26)</f>
        <v>12860</v>
      </c>
      <c r="K26" s="425">
        <f>(J26/E26)*100</f>
        <v>76.497531378264227</v>
      </c>
      <c r="L26" s="369"/>
      <c r="M26" s="431">
        <v>12860</v>
      </c>
      <c r="N26" s="430"/>
      <c r="O26" s="429"/>
    </row>
    <row r="27" spans="1:15" ht="15" x14ac:dyDescent="0.2">
      <c r="A27" s="428" t="s">
        <v>532</v>
      </c>
      <c r="B27" s="420">
        <v>501</v>
      </c>
      <c r="C27" s="411">
        <v>975</v>
      </c>
      <c r="D27" s="419">
        <v>758</v>
      </c>
      <c r="E27" s="418">
        <v>758</v>
      </c>
      <c r="F27" s="419">
        <v>210</v>
      </c>
      <c r="G27" s="416">
        <f>M27-F27</f>
        <v>254</v>
      </c>
      <c r="H27" s="396"/>
      <c r="I27" s="416"/>
      <c r="J27" s="415">
        <f>SUM(F27:I27)</f>
        <v>464</v>
      </c>
      <c r="K27" s="414">
        <f>(J27/E27)*100</f>
        <v>61.213720316622691</v>
      </c>
      <c r="L27" s="369"/>
      <c r="M27" s="413">
        <v>464</v>
      </c>
      <c r="N27" s="412"/>
      <c r="O27" s="411"/>
    </row>
    <row r="28" spans="1:15" ht="15" x14ac:dyDescent="0.2">
      <c r="A28" s="427" t="s">
        <v>531</v>
      </c>
      <c r="B28" s="409">
        <v>502</v>
      </c>
      <c r="C28" s="401">
        <v>706</v>
      </c>
      <c r="D28" s="407">
        <v>835</v>
      </c>
      <c r="E28" s="408">
        <v>835</v>
      </c>
      <c r="F28" s="407">
        <v>194</v>
      </c>
      <c r="G28" s="406">
        <f>M28-F28</f>
        <v>231</v>
      </c>
      <c r="H28" s="396"/>
      <c r="I28" s="406"/>
      <c r="J28" s="405">
        <f>SUM(F28:I28)</f>
        <v>425</v>
      </c>
      <c r="K28" s="404">
        <f>(J28/E28)*100</f>
        <v>50.898203592814376</v>
      </c>
      <c r="L28" s="369"/>
      <c r="M28" s="403">
        <v>425</v>
      </c>
      <c r="N28" s="402"/>
      <c r="O28" s="401"/>
    </row>
    <row r="29" spans="1:15" ht="15" x14ac:dyDescent="0.2">
      <c r="A29" s="427" t="s">
        <v>530</v>
      </c>
      <c r="B29" s="409">
        <v>504</v>
      </c>
      <c r="C29" s="401">
        <v>242</v>
      </c>
      <c r="D29" s="407">
        <v>200</v>
      </c>
      <c r="E29" s="408">
        <v>200</v>
      </c>
      <c r="F29" s="407">
        <v>20</v>
      </c>
      <c r="G29" s="406">
        <f>M29-F29</f>
        <v>44</v>
      </c>
      <c r="H29" s="396"/>
      <c r="I29" s="406"/>
      <c r="J29" s="405">
        <f>SUM(F29:I29)</f>
        <v>64</v>
      </c>
      <c r="K29" s="404">
        <f>(J29/E29)*100</f>
        <v>32</v>
      </c>
      <c r="L29" s="369"/>
      <c r="M29" s="403">
        <v>64</v>
      </c>
      <c r="N29" s="402"/>
      <c r="O29" s="401"/>
    </row>
    <row r="30" spans="1:15" ht="15" x14ac:dyDescent="0.2">
      <c r="A30" s="427" t="s">
        <v>529</v>
      </c>
      <c r="B30" s="409">
        <v>511</v>
      </c>
      <c r="C30" s="401">
        <v>354</v>
      </c>
      <c r="D30" s="407">
        <v>340</v>
      </c>
      <c r="E30" s="408">
        <v>340</v>
      </c>
      <c r="F30" s="407">
        <v>47</v>
      </c>
      <c r="G30" s="406">
        <f>M30-F30</f>
        <v>72</v>
      </c>
      <c r="H30" s="396"/>
      <c r="I30" s="406"/>
      <c r="J30" s="405">
        <f>SUM(F30:I30)</f>
        <v>119</v>
      </c>
      <c r="K30" s="404">
        <f>(J30/E30)*100</f>
        <v>35</v>
      </c>
      <c r="L30" s="369"/>
      <c r="M30" s="403">
        <v>119</v>
      </c>
      <c r="N30" s="402"/>
      <c r="O30" s="401"/>
    </row>
    <row r="31" spans="1:15" ht="15" x14ac:dyDescent="0.2">
      <c r="A31" s="427" t="s">
        <v>528</v>
      </c>
      <c r="B31" s="409">
        <v>518</v>
      </c>
      <c r="C31" s="401">
        <v>6131</v>
      </c>
      <c r="D31" s="407">
        <v>6800</v>
      </c>
      <c r="E31" s="408">
        <v>6779</v>
      </c>
      <c r="F31" s="407">
        <v>827</v>
      </c>
      <c r="G31" s="406">
        <f>M31-F31</f>
        <v>1018</v>
      </c>
      <c r="H31" s="396"/>
      <c r="I31" s="406"/>
      <c r="J31" s="405">
        <f>SUM(F31:I31)</f>
        <v>1845</v>
      </c>
      <c r="K31" s="404">
        <f>(J31/E31)*100</f>
        <v>27.216403599350937</v>
      </c>
      <c r="L31" s="369"/>
      <c r="M31" s="403">
        <v>1845</v>
      </c>
      <c r="N31" s="402"/>
      <c r="O31" s="401"/>
    </row>
    <row r="32" spans="1:15" ht="15" x14ac:dyDescent="0.2">
      <c r="A32" s="427" t="s">
        <v>527</v>
      </c>
      <c r="B32" s="409">
        <v>521</v>
      </c>
      <c r="C32" s="401">
        <v>6993</v>
      </c>
      <c r="D32" s="407">
        <v>6855</v>
      </c>
      <c r="E32" s="408">
        <v>6855</v>
      </c>
      <c r="F32" s="407">
        <v>1520</v>
      </c>
      <c r="G32" s="406">
        <f>M32-F32</f>
        <v>1743</v>
      </c>
      <c r="H32" s="396"/>
      <c r="I32" s="406"/>
      <c r="J32" s="405">
        <f>SUM(F32:I32)</f>
        <v>3263</v>
      </c>
      <c r="K32" s="404">
        <f>(J32/E32)*100</f>
        <v>47.600291757840992</v>
      </c>
      <c r="L32" s="369"/>
      <c r="M32" s="403">
        <v>3263</v>
      </c>
      <c r="N32" s="402"/>
      <c r="O32" s="401"/>
    </row>
    <row r="33" spans="1:15" ht="15" x14ac:dyDescent="0.2">
      <c r="A33" s="427" t="s">
        <v>526</v>
      </c>
      <c r="B33" s="409" t="s">
        <v>525</v>
      </c>
      <c r="C33" s="401">
        <v>2544</v>
      </c>
      <c r="D33" s="407">
        <v>2499</v>
      </c>
      <c r="E33" s="408">
        <v>2499</v>
      </c>
      <c r="F33" s="407">
        <v>565</v>
      </c>
      <c r="G33" s="406">
        <f>M33-F33</f>
        <v>646</v>
      </c>
      <c r="H33" s="396"/>
      <c r="I33" s="406"/>
      <c r="J33" s="405">
        <f>SUM(F33:I33)</f>
        <v>1211</v>
      </c>
      <c r="K33" s="404">
        <f>(J33/E33)*100</f>
        <v>48.459383753501399</v>
      </c>
      <c r="L33" s="369"/>
      <c r="M33" s="403">
        <v>1211</v>
      </c>
      <c r="N33" s="402"/>
      <c r="O33" s="401"/>
    </row>
    <row r="34" spans="1:15" ht="15" x14ac:dyDescent="0.2">
      <c r="A34" s="427" t="s">
        <v>524</v>
      </c>
      <c r="B34" s="409">
        <v>557</v>
      </c>
      <c r="C34" s="401">
        <v>0</v>
      </c>
      <c r="D34" s="407"/>
      <c r="E34" s="408"/>
      <c r="F34" s="407">
        <v>0</v>
      </c>
      <c r="G34" s="406">
        <f>M34-F34</f>
        <v>0</v>
      </c>
      <c r="H34" s="396"/>
      <c r="I34" s="406"/>
      <c r="J34" s="405">
        <f>SUM(F34:I34)</f>
        <v>0</v>
      </c>
      <c r="K34" s="404" t="e">
        <f>(J34/E34)*100</f>
        <v>#DIV/0!</v>
      </c>
      <c r="L34" s="369"/>
      <c r="M34" s="403">
        <v>0</v>
      </c>
      <c r="N34" s="402"/>
      <c r="O34" s="401"/>
    </row>
    <row r="35" spans="1:15" ht="15" x14ac:dyDescent="0.2">
      <c r="A35" s="427" t="s">
        <v>523</v>
      </c>
      <c r="B35" s="409">
        <v>551</v>
      </c>
      <c r="C35" s="401">
        <v>463</v>
      </c>
      <c r="D35" s="407">
        <v>338</v>
      </c>
      <c r="E35" s="408">
        <v>359</v>
      </c>
      <c r="F35" s="407">
        <v>91</v>
      </c>
      <c r="G35" s="406">
        <f>M35-F35</f>
        <v>94</v>
      </c>
      <c r="H35" s="396"/>
      <c r="I35" s="406"/>
      <c r="J35" s="405">
        <f>SUM(F35:I35)</f>
        <v>185</v>
      </c>
      <c r="K35" s="404">
        <f>(J35/E35)*100</f>
        <v>51.532033426183844</v>
      </c>
      <c r="L35" s="369"/>
      <c r="M35" s="403">
        <v>185</v>
      </c>
      <c r="N35" s="402"/>
      <c r="O35" s="401"/>
    </row>
    <row r="36" spans="1:15" ht="15.75" thickBot="1" x14ac:dyDescent="0.25">
      <c r="A36" s="426" t="s">
        <v>522</v>
      </c>
      <c r="B36" s="400" t="s">
        <v>521</v>
      </c>
      <c r="C36" s="390">
        <v>489</v>
      </c>
      <c r="D36" s="399">
        <v>556</v>
      </c>
      <c r="E36" s="398">
        <v>556</v>
      </c>
      <c r="F36" s="397">
        <v>119</v>
      </c>
      <c r="G36" s="395">
        <f>M36-F36</f>
        <v>200</v>
      </c>
      <c r="H36" s="396"/>
      <c r="I36" s="395"/>
      <c r="J36" s="394">
        <f>SUM(F36:I36)</f>
        <v>319</v>
      </c>
      <c r="K36" s="425">
        <f>(J36/E36)*100</f>
        <v>57.374100719424462</v>
      </c>
      <c r="L36" s="369"/>
      <c r="M36" s="392">
        <v>319</v>
      </c>
      <c r="N36" s="391"/>
      <c r="O36" s="390"/>
    </row>
    <row r="37" spans="1:15" ht="15.75" thickBot="1" x14ac:dyDescent="0.25">
      <c r="A37" s="378" t="s">
        <v>520</v>
      </c>
      <c r="B37" s="377"/>
      <c r="C37" s="366">
        <f>SUM(C27:C36)</f>
        <v>18897</v>
      </c>
      <c r="D37" s="389">
        <f>SUM(D27:D36)</f>
        <v>19181</v>
      </c>
      <c r="E37" s="424">
        <f>SUM(E27:E36)</f>
        <v>19181</v>
      </c>
      <c r="F37" s="372">
        <f>SUM(F27:F36)</f>
        <v>3593</v>
      </c>
      <c r="G37" s="366">
        <f>SUM(G27:G36)</f>
        <v>4302</v>
      </c>
      <c r="H37" s="371">
        <f>SUM(H27:H36)</f>
        <v>0</v>
      </c>
      <c r="I37" s="366">
        <f>SUM(I27:I36)</f>
        <v>0</v>
      </c>
      <c r="J37" s="423">
        <f>SUM(F37:I37)</f>
        <v>7895</v>
      </c>
      <c r="K37" s="422">
        <f>(J37/E37)*100</f>
        <v>41.160523434648873</v>
      </c>
      <c r="L37" s="369"/>
      <c r="M37" s="368">
        <f>SUM(M27:M36)</f>
        <v>7895</v>
      </c>
      <c r="N37" s="367">
        <f>SUM(N27:N36)</f>
        <v>0</v>
      </c>
      <c r="O37" s="366">
        <f>SUM(O27:O36)</f>
        <v>0</v>
      </c>
    </row>
    <row r="38" spans="1:15" ht="15" x14ac:dyDescent="0.2">
      <c r="A38" s="421" t="s">
        <v>519</v>
      </c>
      <c r="B38" s="420">
        <v>601</v>
      </c>
      <c r="C38" s="411">
        <v>0</v>
      </c>
      <c r="D38" s="419"/>
      <c r="E38" s="418"/>
      <c r="F38" s="417"/>
      <c r="G38" s="416">
        <f>M38-F38</f>
        <v>0</v>
      </c>
      <c r="H38" s="396"/>
      <c r="I38" s="406"/>
      <c r="J38" s="415">
        <f>SUM(F38:I38)</f>
        <v>0</v>
      </c>
      <c r="K38" s="414" t="e">
        <f>(J38/E38)*100</f>
        <v>#DIV/0!</v>
      </c>
      <c r="L38" s="369"/>
      <c r="M38" s="413">
        <v>0</v>
      </c>
      <c r="N38" s="412"/>
      <c r="O38" s="411"/>
    </row>
    <row r="39" spans="1:15" ht="15" x14ac:dyDescent="0.2">
      <c r="A39" s="410" t="s">
        <v>518</v>
      </c>
      <c r="B39" s="409">
        <v>602</v>
      </c>
      <c r="C39" s="401">
        <v>1374</v>
      </c>
      <c r="D39" s="407">
        <v>1348</v>
      </c>
      <c r="E39" s="408">
        <v>1348</v>
      </c>
      <c r="F39" s="407">
        <v>483</v>
      </c>
      <c r="G39" s="406">
        <f>M39-F39</f>
        <v>350</v>
      </c>
      <c r="H39" s="396"/>
      <c r="I39" s="406"/>
      <c r="J39" s="405">
        <f>SUM(F39:I39)</f>
        <v>833</v>
      </c>
      <c r="K39" s="404">
        <f>(J39/E39)*100</f>
        <v>61.795252225519292</v>
      </c>
      <c r="L39" s="369"/>
      <c r="M39" s="403">
        <v>833</v>
      </c>
      <c r="N39" s="402"/>
      <c r="O39" s="401"/>
    </row>
    <row r="40" spans="1:15" ht="15" x14ac:dyDescent="0.2">
      <c r="A40" s="410" t="s">
        <v>517</v>
      </c>
      <c r="B40" s="409">
        <v>604</v>
      </c>
      <c r="C40" s="401">
        <v>352</v>
      </c>
      <c r="D40" s="407">
        <v>290</v>
      </c>
      <c r="E40" s="408">
        <v>290</v>
      </c>
      <c r="F40" s="407">
        <v>28</v>
      </c>
      <c r="G40" s="406">
        <f>M40-F40</f>
        <v>55</v>
      </c>
      <c r="H40" s="396"/>
      <c r="I40" s="406"/>
      <c r="J40" s="405">
        <f>SUM(F40:I40)</f>
        <v>83</v>
      </c>
      <c r="K40" s="404">
        <f>(J40/E40)*100</f>
        <v>28.620689655172416</v>
      </c>
      <c r="L40" s="369"/>
      <c r="M40" s="403">
        <v>83</v>
      </c>
      <c r="N40" s="402"/>
      <c r="O40" s="401"/>
    </row>
    <row r="41" spans="1:15" ht="15" x14ac:dyDescent="0.2">
      <c r="A41" s="410" t="s">
        <v>516</v>
      </c>
      <c r="B41" s="409" t="s">
        <v>515</v>
      </c>
      <c r="C41" s="401">
        <v>16799</v>
      </c>
      <c r="D41" s="407">
        <v>17111</v>
      </c>
      <c r="E41" s="408">
        <v>17111</v>
      </c>
      <c r="F41" s="407">
        <v>4455</v>
      </c>
      <c r="G41" s="406">
        <f>M41-F41</f>
        <v>8405</v>
      </c>
      <c r="H41" s="396"/>
      <c r="I41" s="406"/>
      <c r="J41" s="405">
        <f>SUM(F41:I41)</f>
        <v>12860</v>
      </c>
      <c r="K41" s="404">
        <f>(J41/E41)*100</f>
        <v>75.156332183975223</v>
      </c>
      <c r="L41" s="369"/>
      <c r="M41" s="403">
        <v>12860</v>
      </c>
      <c r="N41" s="402"/>
      <c r="O41" s="401"/>
    </row>
    <row r="42" spans="1:15" ht="15.75" thickBot="1" x14ac:dyDescent="0.25">
      <c r="A42" s="386" t="s">
        <v>514</v>
      </c>
      <c r="B42" s="400" t="s">
        <v>513</v>
      </c>
      <c r="C42" s="390">
        <v>599</v>
      </c>
      <c r="D42" s="399">
        <v>435</v>
      </c>
      <c r="E42" s="398">
        <v>435</v>
      </c>
      <c r="F42" s="397">
        <v>164</v>
      </c>
      <c r="G42" s="395">
        <f>M42-F42</f>
        <v>89</v>
      </c>
      <c r="H42" s="396"/>
      <c r="I42" s="395"/>
      <c r="J42" s="394">
        <f>SUM(F42:I42)</f>
        <v>253</v>
      </c>
      <c r="K42" s="393">
        <f>(J42/E42)*100</f>
        <v>58.160919540229884</v>
      </c>
      <c r="L42" s="369"/>
      <c r="M42" s="392">
        <v>253</v>
      </c>
      <c r="N42" s="391"/>
      <c r="O42" s="390"/>
    </row>
    <row r="43" spans="1:15" ht="15.75" thickBot="1" x14ac:dyDescent="0.25">
      <c r="A43" s="378" t="s">
        <v>512</v>
      </c>
      <c r="B43" s="377" t="s">
        <v>508</v>
      </c>
      <c r="C43" s="366">
        <f>SUM(C38:C42)</f>
        <v>19124</v>
      </c>
      <c r="D43" s="389">
        <f>SUM(D38:D42)</f>
        <v>19184</v>
      </c>
      <c r="E43" s="389">
        <f>SUM(E38:E42)</f>
        <v>19184</v>
      </c>
      <c r="F43" s="366">
        <f>SUM(F38:F42)</f>
        <v>5130</v>
      </c>
      <c r="G43" s="388">
        <f>SUM(G38:G42)</f>
        <v>8899</v>
      </c>
      <c r="H43" s="366">
        <f>SUM(H38:H42)</f>
        <v>0</v>
      </c>
      <c r="I43" s="387">
        <f>SUM(I38:I42)</f>
        <v>0</v>
      </c>
      <c r="J43" s="366">
        <f>SUM(F43:I43)</f>
        <v>14029</v>
      </c>
      <c r="K43" s="370">
        <f>(J43/E43)*100</f>
        <v>73.128648874061724</v>
      </c>
      <c r="L43" s="369"/>
      <c r="M43" s="368">
        <f>SUM(M38:M42)</f>
        <v>14029</v>
      </c>
      <c r="N43" s="367">
        <f>SUM(N38:N42)</f>
        <v>0</v>
      </c>
      <c r="O43" s="366">
        <f>SUM(O38:O42)</f>
        <v>0</v>
      </c>
    </row>
    <row r="44" spans="1:15" ht="5.25" customHeight="1" thickBot="1" x14ac:dyDescent="0.25">
      <c r="A44" s="386"/>
      <c r="B44" s="385"/>
      <c r="C44" s="367"/>
      <c r="D44" s="384"/>
      <c r="E44" s="384"/>
      <c r="F44" s="383"/>
      <c r="G44" s="381"/>
      <c r="H44" s="382"/>
      <c r="I44" s="381"/>
      <c r="J44" s="376"/>
      <c r="K44" s="375"/>
      <c r="L44" s="369"/>
      <c r="M44" s="380"/>
      <c r="N44" s="367"/>
      <c r="O44" s="367"/>
    </row>
    <row r="45" spans="1:15" ht="15.75" thickBot="1" x14ac:dyDescent="0.25">
      <c r="A45" s="379" t="s">
        <v>511</v>
      </c>
      <c r="B45" s="377" t="s">
        <v>508</v>
      </c>
      <c r="C45" s="366">
        <f>C43-C41</f>
        <v>2325</v>
      </c>
      <c r="D45" s="372">
        <f>D43-D41</f>
        <v>2073</v>
      </c>
      <c r="E45" s="372">
        <f>E43-E41</f>
        <v>2073</v>
      </c>
      <c r="F45" s="366">
        <f>F43-F41</f>
        <v>675</v>
      </c>
      <c r="G45" s="371">
        <f>G43-G41</f>
        <v>494</v>
      </c>
      <c r="H45" s="366">
        <f>H43-H41</f>
        <v>0</v>
      </c>
      <c r="I45" s="367">
        <f>I43-I41</f>
        <v>0</v>
      </c>
      <c r="J45" s="376">
        <f>SUM(F45:I45)</f>
        <v>1169</v>
      </c>
      <c r="K45" s="375">
        <f>(J45/E45)*100</f>
        <v>56.391702846116743</v>
      </c>
      <c r="L45" s="369"/>
      <c r="M45" s="368">
        <f>M43-M41</f>
        <v>1169</v>
      </c>
      <c r="N45" s="367">
        <f>N43-N41</f>
        <v>0</v>
      </c>
      <c r="O45" s="366">
        <f>O43-O41</f>
        <v>0</v>
      </c>
    </row>
    <row r="46" spans="1:15" ht="15.75" thickBot="1" x14ac:dyDescent="0.25">
      <c r="A46" s="378" t="s">
        <v>510</v>
      </c>
      <c r="B46" s="377" t="s">
        <v>508</v>
      </c>
      <c r="C46" s="366">
        <f>C43-C37</f>
        <v>227</v>
      </c>
      <c r="D46" s="372">
        <f>D43-D37</f>
        <v>3</v>
      </c>
      <c r="E46" s="372">
        <f>E43-E37</f>
        <v>3</v>
      </c>
      <c r="F46" s="366">
        <f>F43-F37</f>
        <v>1537</v>
      </c>
      <c r="G46" s="371">
        <f>G43-G37</f>
        <v>4597</v>
      </c>
      <c r="H46" s="366">
        <f>H43-H37</f>
        <v>0</v>
      </c>
      <c r="I46" s="367">
        <f>I43-I37</f>
        <v>0</v>
      </c>
      <c r="J46" s="376">
        <f>SUM(F46:I46)</f>
        <v>6134</v>
      </c>
      <c r="K46" s="375">
        <f>(J46/E46)*100</f>
        <v>204466.66666666669</v>
      </c>
      <c r="L46" s="369"/>
      <c r="M46" s="368">
        <f>M43-M37</f>
        <v>6134</v>
      </c>
      <c r="N46" s="367">
        <f>N43-N37</f>
        <v>0</v>
      </c>
      <c r="O46" s="366">
        <f>O43-O37</f>
        <v>0</v>
      </c>
    </row>
    <row r="47" spans="1:15" ht="15.75" thickBot="1" x14ac:dyDescent="0.25">
      <c r="A47" s="374" t="s">
        <v>509</v>
      </c>
      <c r="B47" s="373" t="s">
        <v>508</v>
      </c>
      <c r="C47" s="366">
        <f>C46-C41</f>
        <v>-16572</v>
      </c>
      <c r="D47" s="372">
        <f>D46-D41</f>
        <v>-17108</v>
      </c>
      <c r="E47" s="372">
        <f>E46-E41</f>
        <v>-17108</v>
      </c>
      <c r="F47" s="366">
        <f>F46-F41</f>
        <v>-2918</v>
      </c>
      <c r="G47" s="371">
        <f>G46-G41</f>
        <v>-3808</v>
      </c>
      <c r="H47" s="366">
        <f>H46-H41</f>
        <v>0</v>
      </c>
      <c r="I47" s="367">
        <f>I46-I41</f>
        <v>0</v>
      </c>
      <c r="J47" s="366">
        <f>SUM(F47:I47)</f>
        <v>-6726</v>
      </c>
      <c r="K47" s="370">
        <f>(J47/E47)*100</f>
        <v>39.31494037877016</v>
      </c>
      <c r="L47" s="369"/>
      <c r="M47" s="368">
        <f>M46-M41</f>
        <v>-6726</v>
      </c>
      <c r="N47" s="367">
        <f>N46-N41</f>
        <v>0</v>
      </c>
      <c r="O47" s="366">
        <f>O46-O41</f>
        <v>0</v>
      </c>
    </row>
    <row r="50" spans="1:10" ht="14.25" x14ac:dyDescent="0.2">
      <c r="A50" s="365" t="s">
        <v>507</v>
      </c>
    </row>
    <row r="51" spans="1:10" ht="14.25" x14ac:dyDescent="0.2">
      <c r="A51" s="364" t="s">
        <v>506</v>
      </c>
    </row>
    <row r="52" spans="1:10" ht="14.25" x14ac:dyDescent="0.2">
      <c r="A52" s="363" t="s">
        <v>505</v>
      </c>
    </row>
    <row r="53" spans="1:10" s="360" customFormat="1" ht="14.25" x14ac:dyDescent="0.2">
      <c r="A53" s="363" t="s">
        <v>504</v>
      </c>
      <c r="B53" s="362"/>
      <c r="E53" s="361"/>
      <c r="F53" s="361"/>
      <c r="G53" s="361"/>
      <c r="H53" s="361"/>
      <c r="I53" s="361"/>
      <c r="J53" s="361"/>
    </row>
    <row r="56" spans="1:10" x14ac:dyDescent="0.2">
      <c r="A56" s="359" t="s">
        <v>503</v>
      </c>
    </row>
    <row r="58" spans="1:10" x14ac:dyDescent="0.2">
      <c r="A58" s="359" t="s">
        <v>502</v>
      </c>
    </row>
  </sheetData>
  <mergeCells count="5">
    <mergeCell ref="A1:O1"/>
    <mergeCell ref="A9:A10"/>
    <mergeCell ref="B9:B10"/>
    <mergeCell ref="F9:I9"/>
    <mergeCell ref="C7:O7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4" zoomScaleNormal="100" workbookViewId="0">
      <selection activeCell="A58" sqref="A58"/>
    </sheetView>
  </sheetViews>
  <sheetFormatPr defaultColWidth="8.7109375" defaultRowHeight="12.75" x14ac:dyDescent="0.2"/>
  <cols>
    <col min="1" max="1" width="37.7109375" style="713" customWidth="1"/>
    <col min="2" max="2" width="7.28515625" style="707" customWidth="1"/>
    <col min="3" max="4" width="11.5703125" style="552" customWidth="1"/>
    <col min="5" max="5" width="11.5703125" style="708" customWidth="1"/>
    <col min="6" max="6" width="11.42578125" style="708" customWidth="1"/>
    <col min="7" max="7" width="9.85546875" style="708" customWidth="1"/>
    <col min="8" max="8" width="9.140625" style="708" customWidth="1"/>
    <col min="9" max="9" width="9.28515625" style="708" customWidth="1"/>
    <col min="10" max="10" width="9.140625" style="708" customWidth="1"/>
    <col min="11" max="11" width="12" style="552" customWidth="1"/>
    <col min="12" max="12" width="8.7109375" style="552"/>
    <col min="13" max="13" width="11.85546875" style="552" customWidth="1"/>
    <col min="14" max="14" width="12.5703125" style="552" customWidth="1"/>
    <col min="15" max="15" width="11.85546875" style="552" customWidth="1"/>
    <col min="16" max="16" width="12" style="552" customWidth="1"/>
    <col min="17" max="16384" width="8.7109375" style="552"/>
  </cols>
  <sheetData>
    <row r="1" spans="1:16" ht="24" customHeight="1" x14ac:dyDescent="0.2">
      <c r="A1" s="549"/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1"/>
    </row>
    <row r="2" spans="1:16" x14ac:dyDescent="0.2">
      <c r="A2" s="359"/>
      <c r="B2" s="359"/>
      <c r="C2" s="359"/>
      <c r="D2" s="359"/>
      <c r="E2" s="553"/>
      <c r="F2" s="553"/>
      <c r="G2" s="553"/>
      <c r="H2" s="553"/>
      <c r="I2" s="553"/>
      <c r="J2" s="553"/>
      <c r="K2" s="359"/>
      <c r="L2" s="359"/>
      <c r="M2" s="359"/>
      <c r="N2" s="359"/>
      <c r="O2" s="554"/>
    </row>
    <row r="3" spans="1:16" ht="18" x14ac:dyDescent="0.2">
      <c r="A3" s="540" t="s">
        <v>576</v>
      </c>
      <c r="B3" s="359"/>
      <c r="C3" s="359"/>
      <c r="D3" s="359"/>
      <c r="E3" s="553"/>
      <c r="F3" s="555"/>
      <c r="G3" s="555"/>
      <c r="H3" s="553"/>
      <c r="I3" s="553"/>
      <c r="J3" s="553"/>
      <c r="K3" s="359"/>
      <c r="L3" s="359"/>
      <c r="M3" s="359"/>
      <c r="N3" s="359"/>
      <c r="O3" s="359"/>
    </row>
    <row r="4" spans="1:16" ht="21.75" customHeight="1" x14ac:dyDescent="0.2">
      <c r="A4" s="543"/>
      <c r="B4" s="359"/>
      <c r="C4" s="359"/>
      <c r="D4" s="359"/>
      <c r="E4" s="553"/>
      <c r="F4" s="555"/>
      <c r="G4" s="555"/>
      <c r="H4" s="553"/>
      <c r="I4" s="553"/>
      <c r="J4" s="553"/>
      <c r="K4" s="359"/>
      <c r="L4" s="359"/>
      <c r="M4" s="359"/>
      <c r="N4" s="359"/>
      <c r="O4" s="359"/>
    </row>
    <row r="5" spans="1:16" x14ac:dyDescent="0.2">
      <c r="A5" s="536"/>
      <c r="B5" s="359"/>
      <c r="C5" s="359"/>
      <c r="D5" s="359"/>
      <c r="E5" s="553"/>
      <c r="F5" s="555"/>
      <c r="G5" s="555"/>
      <c r="H5" s="553"/>
      <c r="I5" s="553"/>
      <c r="J5" s="553"/>
      <c r="K5" s="359"/>
      <c r="L5" s="359"/>
      <c r="M5" s="359"/>
      <c r="N5" s="359"/>
      <c r="O5" s="359"/>
    </row>
    <row r="6" spans="1:16" ht="6" customHeight="1" x14ac:dyDescent="0.2">
      <c r="A6" s="359"/>
      <c r="B6" s="556"/>
      <c r="C6" s="556"/>
      <c r="D6" s="359"/>
      <c r="E6" s="553"/>
      <c r="F6" s="555"/>
      <c r="G6" s="555"/>
      <c r="H6" s="553"/>
      <c r="I6" s="553"/>
      <c r="J6" s="553"/>
      <c r="K6" s="359"/>
      <c r="L6" s="359"/>
      <c r="M6" s="359"/>
      <c r="N6" s="359"/>
      <c r="O6" s="359"/>
    </row>
    <row r="7" spans="1:16" ht="24.75" customHeight="1" x14ac:dyDescent="0.2">
      <c r="A7" s="540" t="s">
        <v>575</v>
      </c>
      <c r="B7" s="557"/>
      <c r="C7" s="538" t="s">
        <v>577</v>
      </c>
      <c r="D7" s="538"/>
      <c r="E7" s="538"/>
      <c r="F7" s="538"/>
      <c r="G7" s="558"/>
      <c r="H7" s="558"/>
      <c r="I7" s="558"/>
      <c r="J7" s="558"/>
      <c r="K7" s="558"/>
      <c r="L7" s="558"/>
      <c r="M7" s="558"/>
      <c r="N7" s="558"/>
      <c r="O7" s="558"/>
    </row>
    <row r="8" spans="1:16" ht="23.25" customHeight="1" thickBot="1" x14ac:dyDescent="0.25">
      <c r="A8" s="536" t="s">
        <v>573</v>
      </c>
      <c r="B8" s="359"/>
      <c r="C8" s="359"/>
      <c r="D8" s="359"/>
      <c r="E8" s="553"/>
      <c r="F8" s="555"/>
      <c r="G8" s="555"/>
      <c r="H8" s="553"/>
      <c r="I8" s="553"/>
      <c r="J8" s="553"/>
      <c r="K8" s="359"/>
      <c r="L8" s="359"/>
      <c r="M8" s="359"/>
      <c r="N8" s="359"/>
      <c r="O8" s="359"/>
    </row>
    <row r="9" spans="1:16" ht="13.5" thickBot="1" x14ac:dyDescent="0.25">
      <c r="A9" s="559" t="s">
        <v>572</v>
      </c>
      <c r="B9" s="560" t="s">
        <v>571</v>
      </c>
      <c r="C9" s="561" t="s">
        <v>0</v>
      </c>
      <c r="D9" s="562" t="s">
        <v>570</v>
      </c>
      <c r="E9" s="563" t="s">
        <v>569</v>
      </c>
      <c r="F9" s="564" t="s">
        <v>568</v>
      </c>
      <c r="G9" s="565"/>
      <c r="H9" s="565"/>
      <c r="I9" s="566"/>
      <c r="J9" s="562" t="s">
        <v>578</v>
      </c>
      <c r="K9" s="567" t="s">
        <v>566</v>
      </c>
      <c r="L9" s="568"/>
      <c r="M9" s="569" t="s">
        <v>564</v>
      </c>
      <c r="N9" s="562" t="s">
        <v>565</v>
      </c>
      <c r="O9" s="562" t="s">
        <v>564</v>
      </c>
    </row>
    <row r="10" spans="1:16" ht="13.5" thickBot="1" x14ac:dyDescent="0.25">
      <c r="A10" s="570"/>
      <c r="B10" s="571"/>
      <c r="C10" s="572" t="s">
        <v>579</v>
      </c>
      <c r="D10" s="573">
        <v>2019</v>
      </c>
      <c r="E10" s="574">
        <v>2019</v>
      </c>
      <c r="F10" s="575" t="s">
        <v>562</v>
      </c>
      <c r="G10" s="576" t="s">
        <v>561</v>
      </c>
      <c r="H10" s="576" t="s">
        <v>560</v>
      </c>
      <c r="I10" s="575" t="s">
        <v>559</v>
      </c>
      <c r="J10" s="573" t="s">
        <v>558</v>
      </c>
      <c r="K10" s="572" t="s">
        <v>557</v>
      </c>
      <c r="L10" s="568"/>
      <c r="M10" s="577" t="s">
        <v>580</v>
      </c>
      <c r="N10" s="573" t="s">
        <v>581</v>
      </c>
      <c r="O10" s="573" t="s">
        <v>582</v>
      </c>
    </row>
    <row r="11" spans="1:16" x14ac:dyDescent="0.2">
      <c r="A11" s="578" t="s">
        <v>583</v>
      </c>
      <c r="B11" s="579"/>
      <c r="C11" s="580">
        <v>23</v>
      </c>
      <c r="D11" s="581">
        <v>23</v>
      </c>
      <c r="E11" s="582">
        <v>23</v>
      </c>
      <c r="F11" s="583">
        <v>23</v>
      </c>
      <c r="G11" s="584">
        <f>M11</f>
        <v>23</v>
      </c>
      <c r="H11" s="585"/>
      <c r="I11" s="586"/>
      <c r="J11" s="587" t="s">
        <v>508</v>
      </c>
      <c r="K11" s="588" t="s">
        <v>508</v>
      </c>
      <c r="L11" s="589"/>
      <c r="M11" s="590">
        <v>23</v>
      </c>
      <c r="N11" s="591"/>
      <c r="O11" s="592"/>
    </row>
    <row r="12" spans="1:16" ht="13.5" thickBot="1" x14ac:dyDescent="0.25">
      <c r="A12" s="593" t="s">
        <v>584</v>
      </c>
      <c r="B12" s="594"/>
      <c r="C12" s="595">
        <v>21.7</v>
      </c>
      <c r="D12" s="595">
        <v>21.7</v>
      </c>
      <c r="E12" s="596">
        <v>21.7</v>
      </c>
      <c r="F12" s="597">
        <v>21.7</v>
      </c>
      <c r="G12" s="598">
        <f>M12</f>
        <v>21.7</v>
      </c>
      <c r="H12" s="599"/>
      <c r="I12" s="598"/>
      <c r="J12" s="597"/>
      <c r="K12" s="600" t="s">
        <v>508</v>
      </c>
      <c r="L12" s="589"/>
      <c r="M12" s="601">
        <v>21.7</v>
      </c>
      <c r="N12" s="602"/>
      <c r="O12" s="603"/>
    </row>
    <row r="13" spans="1:16" x14ac:dyDescent="0.2">
      <c r="A13" s="604" t="s">
        <v>585</v>
      </c>
      <c r="B13" s="605" t="s">
        <v>586</v>
      </c>
      <c r="C13" s="606">
        <v>7283</v>
      </c>
      <c r="D13" s="607" t="s">
        <v>508</v>
      </c>
      <c r="E13" s="607" t="s">
        <v>508</v>
      </c>
      <c r="F13" s="608">
        <v>7361</v>
      </c>
      <c r="G13" s="609">
        <f>M13</f>
        <v>7425</v>
      </c>
      <c r="H13" s="610"/>
      <c r="I13" s="609"/>
      <c r="J13" s="611" t="s">
        <v>508</v>
      </c>
      <c r="K13" s="612" t="s">
        <v>508</v>
      </c>
      <c r="L13" s="589"/>
      <c r="M13" s="613">
        <v>7425</v>
      </c>
      <c r="N13" s="610"/>
      <c r="O13" s="610"/>
    </row>
    <row r="14" spans="1:16" x14ac:dyDescent="0.2">
      <c r="A14" s="614" t="s">
        <v>587</v>
      </c>
      <c r="B14" s="605" t="s">
        <v>588</v>
      </c>
      <c r="C14" s="606">
        <v>7263</v>
      </c>
      <c r="D14" s="615" t="s">
        <v>508</v>
      </c>
      <c r="E14" s="615" t="s">
        <v>508</v>
      </c>
      <c r="F14" s="616">
        <v>7342</v>
      </c>
      <c r="G14" s="609">
        <f t="shared" ref="G14:G23" si="0">M14</f>
        <v>7407</v>
      </c>
      <c r="H14" s="610"/>
      <c r="I14" s="609"/>
      <c r="J14" s="611" t="s">
        <v>508</v>
      </c>
      <c r="K14" s="612" t="s">
        <v>508</v>
      </c>
      <c r="L14" s="589"/>
      <c r="M14" s="617">
        <v>7407</v>
      </c>
      <c r="N14" s="610"/>
      <c r="O14" s="610"/>
    </row>
    <row r="15" spans="1:16" x14ac:dyDescent="0.2">
      <c r="A15" s="614" t="s">
        <v>547</v>
      </c>
      <c r="B15" s="605" t="s">
        <v>546</v>
      </c>
      <c r="C15" s="606">
        <v>36</v>
      </c>
      <c r="D15" s="615" t="s">
        <v>508</v>
      </c>
      <c r="E15" s="615" t="s">
        <v>508</v>
      </c>
      <c r="F15" s="616">
        <v>58</v>
      </c>
      <c r="G15" s="609">
        <f t="shared" si="0"/>
        <v>70</v>
      </c>
      <c r="H15" s="610"/>
      <c r="I15" s="609"/>
      <c r="J15" s="611" t="s">
        <v>508</v>
      </c>
      <c r="K15" s="612" t="s">
        <v>508</v>
      </c>
      <c r="L15" s="589"/>
      <c r="M15" s="617">
        <v>70</v>
      </c>
      <c r="N15" s="610"/>
      <c r="O15" s="610"/>
    </row>
    <row r="16" spans="1:16" x14ac:dyDescent="0.2">
      <c r="A16" s="614" t="s">
        <v>545</v>
      </c>
      <c r="B16" s="605" t="s">
        <v>508</v>
      </c>
      <c r="C16" s="606">
        <v>651</v>
      </c>
      <c r="D16" s="615" t="s">
        <v>508</v>
      </c>
      <c r="E16" s="615" t="s">
        <v>508</v>
      </c>
      <c r="F16" s="616">
        <v>9871</v>
      </c>
      <c r="G16" s="609">
        <f t="shared" si="0"/>
        <v>3489</v>
      </c>
      <c r="H16" s="610"/>
      <c r="I16" s="609"/>
      <c r="J16" s="611" t="s">
        <v>508</v>
      </c>
      <c r="K16" s="612" t="s">
        <v>508</v>
      </c>
      <c r="L16" s="589"/>
      <c r="M16" s="617">
        <v>3489</v>
      </c>
      <c r="N16" s="610"/>
      <c r="O16" s="610"/>
    </row>
    <row r="17" spans="1:15" ht="13.5" thickBot="1" x14ac:dyDescent="0.25">
      <c r="A17" s="578" t="s">
        <v>544</v>
      </c>
      <c r="B17" s="618" t="s">
        <v>543</v>
      </c>
      <c r="C17" s="619">
        <v>2453</v>
      </c>
      <c r="D17" s="620" t="s">
        <v>508</v>
      </c>
      <c r="E17" s="620" t="s">
        <v>508</v>
      </c>
      <c r="F17" s="621">
        <v>3461</v>
      </c>
      <c r="G17" s="622">
        <f t="shared" si="0"/>
        <v>6915</v>
      </c>
      <c r="H17" s="623"/>
      <c r="I17" s="622"/>
      <c r="J17" s="624" t="s">
        <v>508</v>
      </c>
      <c r="K17" s="588" t="s">
        <v>508</v>
      </c>
      <c r="L17" s="589"/>
      <c r="M17" s="625">
        <v>6915</v>
      </c>
      <c r="N17" s="623"/>
      <c r="O17" s="623"/>
    </row>
    <row r="18" spans="1:15" ht="15" thickBot="1" x14ac:dyDescent="0.25">
      <c r="A18" s="626" t="s">
        <v>542</v>
      </c>
      <c r="B18" s="576"/>
      <c r="C18" s="627">
        <v>3161</v>
      </c>
      <c r="D18" s="628" t="s">
        <v>508</v>
      </c>
      <c r="E18" s="628" t="s">
        <v>508</v>
      </c>
      <c r="F18" s="629">
        <v>13409</v>
      </c>
      <c r="G18" s="630">
        <f>G13-G14+G15+G16+G17</f>
        <v>10492</v>
      </c>
      <c r="H18" s="630"/>
      <c r="I18" s="631"/>
      <c r="J18" s="629" t="s">
        <v>508</v>
      </c>
      <c r="K18" s="632" t="s">
        <v>508</v>
      </c>
      <c r="L18" s="589"/>
      <c r="M18" s="629">
        <f>M13-M14+M15+M16+M17</f>
        <v>10492</v>
      </c>
      <c r="N18" s="629">
        <f t="shared" ref="N18:O18" si="1">N13-N14+N15+N16+N17</f>
        <v>0</v>
      </c>
      <c r="O18" s="629">
        <f t="shared" si="1"/>
        <v>0</v>
      </c>
    </row>
    <row r="19" spans="1:15" x14ac:dyDescent="0.2">
      <c r="A19" s="578" t="s">
        <v>541</v>
      </c>
      <c r="B19" s="618">
        <v>401</v>
      </c>
      <c r="C19" s="619">
        <v>32</v>
      </c>
      <c r="D19" s="607" t="s">
        <v>508</v>
      </c>
      <c r="E19" s="607" t="s">
        <v>508</v>
      </c>
      <c r="F19" s="621">
        <v>33</v>
      </c>
      <c r="G19" s="633">
        <f t="shared" si="0"/>
        <v>32</v>
      </c>
      <c r="H19" s="634"/>
      <c r="I19" s="633"/>
      <c r="J19" s="624" t="s">
        <v>508</v>
      </c>
      <c r="K19" s="588" t="s">
        <v>508</v>
      </c>
      <c r="L19" s="589"/>
      <c r="M19" s="635">
        <v>32</v>
      </c>
      <c r="N19" s="634"/>
      <c r="O19" s="634"/>
    </row>
    <row r="20" spans="1:15" x14ac:dyDescent="0.2">
      <c r="A20" s="614" t="s">
        <v>540</v>
      </c>
      <c r="B20" s="605" t="s">
        <v>539</v>
      </c>
      <c r="C20" s="606">
        <v>1614</v>
      </c>
      <c r="D20" s="615" t="s">
        <v>508</v>
      </c>
      <c r="E20" s="615" t="s">
        <v>508</v>
      </c>
      <c r="F20" s="616">
        <v>1620</v>
      </c>
      <c r="G20" s="609">
        <f t="shared" si="0"/>
        <v>1653</v>
      </c>
      <c r="H20" s="610"/>
      <c r="I20" s="609"/>
      <c r="J20" s="611" t="s">
        <v>508</v>
      </c>
      <c r="K20" s="612" t="s">
        <v>508</v>
      </c>
      <c r="L20" s="589"/>
      <c r="M20" s="617">
        <v>1653</v>
      </c>
      <c r="N20" s="610"/>
      <c r="O20" s="610"/>
    </row>
    <row r="21" spans="1:15" x14ac:dyDescent="0.2">
      <c r="A21" s="614" t="s">
        <v>538</v>
      </c>
      <c r="B21" s="605" t="s">
        <v>508</v>
      </c>
      <c r="C21" s="606">
        <v>0</v>
      </c>
      <c r="D21" s="615" t="s">
        <v>508</v>
      </c>
      <c r="E21" s="615" t="s">
        <v>508</v>
      </c>
      <c r="F21" s="616">
        <v>0</v>
      </c>
      <c r="G21" s="609">
        <f t="shared" si="0"/>
        <v>0</v>
      </c>
      <c r="H21" s="610"/>
      <c r="I21" s="609"/>
      <c r="J21" s="611" t="s">
        <v>508</v>
      </c>
      <c r="K21" s="612" t="s">
        <v>508</v>
      </c>
      <c r="L21" s="589"/>
      <c r="M21" s="617">
        <v>0</v>
      </c>
      <c r="N21" s="610"/>
      <c r="O21" s="610"/>
    </row>
    <row r="22" spans="1:15" x14ac:dyDescent="0.2">
      <c r="A22" s="614" t="s">
        <v>537</v>
      </c>
      <c r="B22" s="605" t="s">
        <v>508</v>
      </c>
      <c r="C22" s="606">
        <v>1485</v>
      </c>
      <c r="D22" s="615" t="s">
        <v>508</v>
      </c>
      <c r="E22" s="615" t="s">
        <v>508</v>
      </c>
      <c r="F22" s="616">
        <v>10941</v>
      </c>
      <c r="G22" s="609">
        <f t="shared" si="0"/>
        <v>7986</v>
      </c>
      <c r="H22" s="610"/>
      <c r="I22" s="609"/>
      <c r="J22" s="611" t="s">
        <v>508</v>
      </c>
      <c r="K22" s="612" t="s">
        <v>508</v>
      </c>
      <c r="L22" s="589"/>
      <c r="M22" s="617">
        <v>7986</v>
      </c>
      <c r="N22" s="610"/>
      <c r="O22" s="610"/>
    </row>
    <row r="23" spans="1:15" ht="13.5" thickBot="1" x14ac:dyDescent="0.25">
      <c r="A23" s="593" t="s">
        <v>536</v>
      </c>
      <c r="B23" s="636" t="s">
        <v>508</v>
      </c>
      <c r="C23" s="606">
        <v>0</v>
      </c>
      <c r="D23" s="620" t="s">
        <v>508</v>
      </c>
      <c r="E23" s="620" t="s">
        <v>508</v>
      </c>
      <c r="F23" s="637">
        <v>0</v>
      </c>
      <c r="G23" s="622">
        <f t="shared" si="0"/>
        <v>0</v>
      </c>
      <c r="H23" s="623"/>
      <c r="I23" s="622"/>
      <c r="J23" s="638" t="s">
        <v>508</v>
      </c>
      <c r="K23" s="639" t="s">
        <v>508</v>
      </c>
      <c r="L23" s="589"/>
      <c r="M23" s="640">
        <v>0</v>
      </c>
      <c r="N23" s="623"/>
      <c r="O23" s="641"/>
    </row>
    <row r="24" spans="1:15" ht="15" x14ac:dyDescent="0.25">
      <c r="A24" s="604" t="s">
        <v>535</v>
      </c>
      <c r="B24" s="642" t="s">
        <v>508</v>
      </c>
      <c r="C24" s="643">
        <v>12824</v>
      </c>
      <c r="D24" s="644">
        <v>13231</v>
      </c>
      <c r="E24" s="645">
        <v>13642</v>
      </c>
      <c r="F24" s="644">
        <v>3724</v>
      </c>
      <c r="G24" s="646">
        <f>M24-F24</f>
        <v>3288</v>
      </c>
      <c r="H24" s="647"/>
      <c r="I24" s="648"/>
      <c r="J24" s="649">
        <f t="shared" ref="J24:J47" si="2">SUM(F24:I24)</f>
        <v>7012</v>
      </c>
      <c r="K24" s="650">
        <f t="shared" ref="K24:K47" si="3">(J24/E24)*100</f>
        <v>51.400087963641695</v>
      </c>
      <c r="L24" s="589"/>
      <c r="M24" s="651">
        <v>7012</v>
      </c>
      <c r="N24" s="646"/>
      <c r="O24" s="649"/>
    </row>
    <row r="25" spans="1:15" ht="15" x14ac:dyDescent="0.25">
      <c r="A25" s="614" t="s">
        <v>534</v>
      </c>
      <c r="B25" s="652" t="s">
        <v>508</v>
      </c>
      <c r="C25" s="606">
        <v>0</v>
      </c>
      <c r="D25" s="653">
        <v>0</v>
      </c>
      <c r="E25" s="654">
        <v>0</v>
      </c>
      <c r="F25" s="653">
        <v>0</v>
      </c>
      <c r="G25" s="655">
        <f t="shared" ref="G25:G42" si="4">M25-F25</f>
        <v>0</v>
      </c>
      <c r="H25" s="656"/>
      <c r="I25" s="657"/>
      <c r="J25" s="611">
        <f t="shared" si="2"/>
        <v>0</v>
      </c>
      <c r="K25" s="658" t="e">
        <f t="shared" si="3"/>
        <v>#DIV/0!</v>
      </c>
      <c r="L25" s="589"/>
      <c r="M25" s="659">
        <v>0</v>
      </c>
      <c r="N25" s="655"/>
      <c r="O25" s="611"/>
    </row>
    <row r="26" spans="1:15" ht="15.75" thickBot="1" x14ac:dyDescent="0.3">
      <c r="A26" s="593" t="s">
        <v>533</v>
      </c>
      <c r="B26" s="660">
        <v>672</v>
      </c>
      <c r="C26" s="661">
        <v>10964</v>
      </c>
      <c r="D26" s="662">
        <v>11339</v>
      </c>
      <c r="E26" s="663">
        <v>11893</v>
      </c>
      <c r="F26" s="664">
        <v>2850</v>
      </c>
      <c r="G26" s="665">
        <f t="shared" si="4"/>
        <v>2850</v>
      </c>
      <c r="H26" s="666"/>
      <c r="I26" s="667"/>
      <c r="J26" s="638">
        <f t="shared" si="2"/>
        <v>5700</v>
      </c>
      <c r="K26" s="668">
        <f t="shared" si="3"/>
        <v>47.92735222399731</v>
      </c>
      <c r="L26" s="589"/>
      <c r="M26" s="669">
        <v>5700</v>
      </c>
      <c r="N26" s="665"/>
      <c r="O26" s="670"/>
    </row>
    <row r="27" spans="1:15" ht="15" x14ac:dyDescent="0.25">
      <c r="A27" s="604" t="s">
        <v>532</v>
      </c>
      <c r="B27" s="642">
        <v>501</v>
      </c>
      <c r="C27" s="606">
        <v>1798</v>
      </c>
      <c r="D27" s="671">
        <v>1570</v>
      </c>
      <c r="E27" s="672">
        <v>1430</v>
      </c>
      <c r="F27" s="673">
        <v>535</v>
      </c>
      <c r="G27" s="646">
        <f t="shared" si="4"/>
        <v>385</v>
      </c>
      <c r="H27" s="674"/>
      <c r="I27" s="633"/>
      <c r="J27" s="649">
        <f t="shared" si="2"/>
        <v>920</v>
      </c>
      <c r="K27" s="650">
        <f t="shared" si="3"/>
        <v>64.335664335664333</v>
      </c>
      <c r="L27" s="589"/>
      <c r="M27" s="635">
        <v>920</v>
      </c>
      <c r="N27" s="675"/>
      <c r="O27" s="608"/>
    </row>
    <row r="28" spans="1:15" ht="15" x14ac:dyDescent="0.25">
      <c r="A28" s="614" t="s">
        <v>531</v>
      </c>
      <c r="B28" s="652">
        <v>502</v>
      </c>
      <c r="C28" s="606">
        <v>713</v>
      </c>
      <c r="D28" s="653">
        <v>812</v>
      </c>
      <c r="E28" s="654">
        <v>812</v>
      </c>
      <c r="F28" s="676">
        <v>135</v>
      </c>
      <c r="G28" s="655">
        <f t="shared" si="4"/>
        <v>348</v>
      </c>
      <c r="H28" s="677"/>
      <c r="I28" s="609"/>
      <c r="J28" s="611">
        <f t="shared" si="2"/>
        <v>483</v>
      </c>
      <c r="K28" s="658">
        <f t="shared" si="3"/>
        <v>59.482758620689658</v>
      </c>
      <c r="L28" s="589"/>
      <c r="M28" s="617">
        <v>483</v>
      </c>
      <c r="N28" s="678"/>
      <c r="O28" s="616"/>
    </row>
    <row r="29" spans="1:15" ht="15" x14ac:dyDescent="0.25">
      <c r="A29" s="614" t="s">
        <v>530</v>
      </c>
      <c r="B29" s="652">
        <v>504</v>
      </c>
      <c r="C29" s="606">
        <v>0</v>
      </c>
      <c r="D29" s="653">
        <v>0</v>
      </c>
      <c r="E29" s="654">
        <v>0</v>
      </c>
      <c r="F29" s="676">
        <v>0</v>
      </c>
      <c r="G29" s="655">
        <f t="shared" si="4"/>
        <v>0</v>
      </c>
      <c r="H29" s="677"/>
      <c r="I29" s="609"/>
      <c r="J29" s="611">
        <f t="shared" si="2"/>
        <v>0</v>
      </c>
      <c r="K29" s="658" t="e">
        <f t="shared" si="3"/>
        <v>#DIV/0!</v>
      </c>
      <c r="L29" s="589"/>
      <c r="M29" s="617">
        <v>0</v>
      </c>
      <c r="N29" s="678"/>
      <c r="O29" s="616"/>
    </row>
    <row r="30" spans="1:15" ht="15" x14ac:dyDescent="0.25">
      <c r="A30" s="614" t="s">
        <v>529</v>
      </c>
      <c r="B30" s="652">
        <v>511</v>
      </c>
      <c r="C30" s="606">
        <v>334</v>
      </c>
      <c r="D30" s="653">
        <v>294</v>
      </c>
      <c r="E30" s="654">
        <v>294</v>
      </c>
      <c r="F30" s="676">
        <v>7</v>
      </c>
      <c r="G30" s="655">
        <f t="shared" si="4"/>
        <v>5</v>
      </c>
      <c r="H30" s="677"/>
      <c r="I30" s="609"/>
      <c r="J30" s="611">
        <f t="shared" si="2"/>
        <v>12</v>
      </c>
      <c r="K30" s="658">
        <f t="shared" si="3"/>
        <v>4.0816326530612246</v>
      </c>
      <c r="L30" s="589"/>
      <c r="M30" s="617">
        <v>12</v>
      </c>
      <c r="N30" s="678"/>
      <c r="O30" s="616"/>
    </row>
    <row r="31" spans="1:15" ht="15" x14ac:dyDescent="0.25">
      <c r="A31" s="614" t="s">
        <v>528</v>
      </c>
      <c r="B31" s="652">
        <v>518</v>
      </c>
      <c r="C31" s="606">
        <v>783</v>
      </c>
      <c r="D31" s="653">
        <v>818</v>
      </c>
      <c r="E31" s="654">
        <v>815</v>
      </c>
      <c r="F31" s="676">
        <v>129</v>
      </c>
      <c r="G31" s="655">
        <f t="shared" si="4"/>
        <v>145</v>
      </c>
      <c r="H31" s="677"/>
      <c r="I31" s="609"/>
      <c r="J31" s="611">
        <f t="shared" si="2"/>
        <v>274</v>
      </c>
      <c r="K31" s="658">
        <f t="shared" si="3"/>
        <v>33.619631901840492</v>
      </c>
      <c r="L31" s="589"/>
      <c r="M31" s="617">
        <v>274</v>
      </c>
      <c r="N31" s="678"/>
      <c r="O31" s="616"/>
    </row>
    <row r="32" spans="1:15" ht="15" x14ac:dyDescent="0.25">
      <c r="A32" s="614" t="s">
        <v>527</v>
      </c>
      <c r="B32" s="652">
        <v>521</v>
      </c>
      <c r="C32" s="606">
        <v>6613</v>
      </c>
      <c r="D32" s="653">
        <v>6702</v>
      </c>
      <c r="E32" s="654">
        <v>7110</v>
      </c>
      <c r="F32" s="676">
        <v>1655</v>
      </c>
      <c r="G32" s="655">
        <f t="shared" si="4"/>
        <v>1806</v>
      </c>
      <c r="H32" s="677"/>
      <c r="I32" s="609"/>
      <c r="J32" s="611">
        <f t="shared" si="2"/>
        <v>3461</v>
      </c>
      <c r="K32" s="658">
        <f t="shared" si="3"/>
        <v>48.677918424753869</v>
      </c>
      <c r="L32" s="589"/>
      <c r="M32" s="617">
        <v>3461</v>
      </c>
      <c r="N32" s="678"/>
      <c r="O32" s="616"/>
    </row>
    <row r="33" spans="1:15" ht="15" x14ac:dyDescent="0.25">
      <c r="A33" s="614" t="s">
        <v>526</v>
      </c>
      <c r="B33" s="652" t="s">
        <v>525</v>
      </c>
      <c r="C33" s="606">
        <v>2488</v>
      </c>
      <c r="D33" s="653">
        <v>2576</v>
      </c>
      <c r="E33" s="654">
        <v>2576</v>
      </c>
      <c r="F33" s="676">
        <v>631</v>
      </c>
      <c r="G33" s="655">
        <f t="shared" si="4"/>
        <v>687</v>
      </c>
      <c r="H33" s="677"/>
      <c r="I33" s="609"/>
      <c r="J33" s="611">
        <f t="shared" si="2"/>
        <v>1318</v>
      </c>
      <c r="K33" s="658">
        <f t="shared" si="3"/>
        <v>51.164596273291927</v>
      </c>
      <c r="L33" s="589"/>
      <c r="M33" s="617">
        <v>1318</v>
      </c>
      <c r="N33" s="678"/>
      <c r="O33" s="616"/>
    </row>
    <row r="34" spans="1:15" ht="15" x14ac:dyDescent="0.25">
      <c r="A34" s="614" t="s">
        <v>524</v>
      </c>
      <c r="B34" s="652">
        <v>557</v>
      </c>
      <c r="C34" s="606">
        <v>0</v>
      </c>
      <c r="D34" s="653">
        <v>0</v>
      </c>
      <c r="E34" s="654">
        <v>0</v>
      </c>
      <c r="F34" s="676">
        <v>0</v>
      </c>
      <c r="G34" s="655">
        <f t="shared" si="4"/>
        <v>0</v>
      </c>
      <c r="H34" s="677"/>
      <c r="I34" s="609"/>
      <c r="J34" s="611">
        <f t="shared" si="2"/>
        <v>0</v>
      </c>
      <c r="K34" s="658" t="e">
        <f t="shared" si="3"/>
        <v>#DIV/0!</v>
      </c>
      <c r="L34" s="589"/>
      <c r="M34" s="617">
        <v>0</v>
      </c>
      <c r="N34" s="678"/>
      <c r="O34" s="616"/>
    </row>
    <row r="35" spans="1:15" ht="15" x14ac:dyDescent="0.25">
      <c r="A35" s="614" t="s">
        <v>523</v>
      </c>
      <c r="B35" s="652">
        <v>551</v>
      </c>
      <c r="C35" s="606">
        <v>4</v>
      </c>
      <c r="D35" s="653">
        <v>4</v>
      </c>
      <c r="E35" s="654">
        <v>4</v>
      </c>
      <c r="F35" s="676">
        <v>1</v>
      </c>
      <c r="G35" s="655">
        <f t="shared" si="4"/>
        <v>1</v>
      </c>
      <c r="H35" s="677"/>
      <c r="I35" s="609"/>
      <c r="J35" s="611">
        <f t="shared" si="2"/>
        <v>2</v>
      </c>
      <c r="K35" s="658">
        <f t="shared" si="3"/>
        <v>50</v>
      </c>
      <c r="L35" s="589"/>
      <c r="M35" s="617">
        <v>2</v>
      </c>
      <c r="N35" s="678"/>
      <c r="O35" s="616"/>
    </row>
    <row r="36" spans="1:15" ht="15.75" thickBot="1" x14ac:dyDescent="0.3">
      <c r="A36" s="578" t="s">
        <v>522</v>
      </c>
      <c r="B36" s="679" t="s">
        <v>521</v>
      </c>
      <c r="C36" s="619">
        <v>823</v>
      </c>
      <c r="D36" s="680">
        <v>1130</v>
      </c>
      <c r="E36" s="681">
        <v>1276</v>
      </c>
      <c r="F36" s="682">
        <v>86</v>
      </c>
      <c r="G36" s="655">
        <f t="shared" si="4"/>
        <v>88</v>
      </c>
      <c r="H36" s="683"/>
      <c r="I36" s="609"/>
      <c r="J36" s="670">
        <f t="shared" si="2"/>
        <v>174</v>
      </c>
      <c r="K36" s="684">
        <f t="shared" si="3"/>
        <v>13.636363636363635</v>
      </c>
      <c r="L36" s="589"/>
      <c r="M36" s="640">
        <v>174</v>
      </c>
      <c r="N36" s="685"/>
      <c r="O36" s="637"/>
    </row>
    <row r="37" spans="1:15" ht="15.75" thickBot="1" x14ac:dyDescent="0.3">
      <c r="A37" s="686" t="s">
        <v>520</v>
      </c>
      <c r="B37" s="687"/>
      <c r="C37" s="628">
        <f t="shared" ref="C37:I37" si="5">SUM(C27:C36)</f>
        <v>13556</v>
      </c>
      <c r="D37" s="688">
        <f t="shared" si="5"/>
        <v>13906</v>
      </c>
      <c r="E37" s="688">
        <f t="shared" si="5"/>
        <v>14317</v>
      </c>
      <c r="F37" s="628">
        <f t="shared" si="5"/>
        <v>3179</v>
      </c>
      <c r="G37" s="628">
        <f t="shared" si="5"/>
        <v>3465</v>
      </c>
      <c r="H37" s="632">
        <f t="shared" si="5"/>
        <v>0</v>
      </c>
      <c r="I37" s="689">
        <f t="shared" si="5"/>
        <v>0</v>
      </c>
      <c r="J37" s="690">
        <f t="shared" si="2"/>
        <v>6644</v>
      </c>
      <c r="K37" s="691">
        <f t="shared" si="3"/>
        <v>46.406370049591395</v>
      </c>
      <c r="L37" s="589"/>
      <c r="M37" s="692">
        <f>SUM(M27:M36)</f>
        <v>6644</v>
      </c>
      <c r="N37" s="693">
        <f>SUM(N27:N36)</f>
        <v>0</v>
      </c>
      <c r="O37" s="692">
        <f>SUM(O27:O36)</f>
        <v>0</v>
      </c>
    </row>
    <row r="38" spans="1:15" ht="15" x14ac:dyDescent="0.25">
      <c r="A38" s="604" t="s">
        <v>519</v>
      </c>
      <c r="B38" s="642">
        <v>601</v>
      </c>
      <c r="C38" s="694">
        <v>0</v>
      </c>
      <c r="D38" s="671">
        <v>0</v>
      </c>
      <c r="E38" s="672">
        <v>0</v>
      </c>
      <c r="F38" s="695">
        <v>0</v>
      </c>
      <c r="G38" s="655">
        <f t="shared" si="4"/>
        <v>0</v>
      </c>
      <c r="H38" s="674"/>
      <c r="I38" s="609"/>
      <c r="J38" s="649">
        <f t="shared" si="2"/>
        <v>0</v>
      </c>
      <c r="K38" s="696" t="e">
        <f t="shared" si="3"/>
        <v>#DIV/0!</v>
      </c>
      <c r="L38" s="589"/>
      <c r="M38" s="635">
        <v>0</v>
      </c>
      <c r="N38" s="675"/>
      <c r="O38" s="608"/>
    </row>
    <row r="39" spans="1:15" ht="15" x14ac:dyDescent="0.25">
      <c r="A39" s="614" t="s">
        <v>518</v>
      </c>
      <c r="B39" s="652">
        <v>602</v>
      </c>
      <c r="C39" s="606">
        <v>463</v>
      </c>
      <c r="D39" s="653">
        <v>490</v>
      </c>
      <c r="E39" s="654">
        <v>380</v>
      </c>
      <c r="F39" s="676">
        <v>149</v>
      </c>
      <c r="G39" s="655">
        <f t="shared" si="4"/>
        <v>107</v>
      </c>
      <c r="H39" s="677"/>
      <c r="I39" s="609"/>
      <c r="J39" s="611">
        <f t="shared" si="2"/>
        <v>256</v>
      </c>
      <c r="K39" s="658">
        <f t="shared" si="3"/>
        <v>67.368421052631575</v>
      </c>
      <c r="L39" s="589"/>
      <c r="M39" s="617">
        <v>256</v>
      </c>
      <c r="N39" s="678"/>
      <c r="O39" s="616"/>
    </row>
    <row r="40" spans="1:15" ht="15" x14ac:dyDescent="0.25">
      <c r="A40" s="614" t="s">
        <v>517</v>
      </c>
      <c r="B40" s="652">
        <v>604</v>
      </c>
      <c r="C40" s="606">
        <v>0</v>
      </c>
      <c r="D40" s="653">
        <v>0</v>
      </c>
      <c r="E40" s="654">
        <v>0</v>
      </c>
      <c r="F40" s="676">
        <v>0</v>
      </c>
      <c r="G40" s="655">
        <f t="shared" si="4"/>
        <v>0</v>
      </c>
      <c r="H40" s="677"/>
      <c r="I40" s="609"/>
      <c r="J40" s="611">
        <f t="shared" si="2"/>
        <v>0</v>
      </c>
      <c r="K40" s="658" t="e">
        <f t="shared" si="3"/>
        <v>#DIV/0!</v>
      </c>
      <c r="L40" s="589"/>
      <c r="M40" s="617">
        <v>0</v>
      </c>
      <c r="N40" s="678"/>
      <c r="O40" s="616"/>
    </row>
    <row r="41" spans="1:15" ht="15" x14ac:dyDescent="0.25">
      <c r="A41" s="614" t="s">
        <v>516</v>
      </c>
      <c r="B41" s="652" t="s">
        <v>515</v>
      </c>
      <c r="C41" s="606">
        <v>12824</v>
      </c>
      <c r="D41" s="653">
        <v>13231</v>
      </c>
      <c r="E41" s="654">
        <v>13642</v>
      </c>
      <c r="F41" s="676">
        <v>3724</v>
      </c>
      <c r="G41" s="655">
        <f t="shared" si="4"/>
        <v>3287</v>
      </c>
      <c r="H41" s="677"/>
      <c r="I41" s="609"/>
      <c r="J41" s="611">
        <f t="shared" si="2"/>
        <v>7011</v>
      </c>
      <c r="K41" s="658">
        <f t="shared" si="3"/>
        <v>51.392757660167135</v>
      </c>
      <c r="L41" s="589"/>
      <c r="M41" s="617">
        <v>7011</v>
      </c>
      <c r="N41" s="678"/>
      <c r="O41" s="616"/>
    </row>
    <row r="42" spans="1:15" ht="15.75" thickBot="1" x14ac:dyDescent="0.3">
      <c r="A42" s="578" t="s">
        <v>514</v>
      </c>
      <c r="B42" s="679" t="s">
        <v>513</v>
      </c>
      <c r="C42" s="619">
        <v>296</v>
      </c>
      <c r="D42" s="680">
        <v>185</v>
      </c>
      <c r="E42" s="681">
        <v>295</v>
      </c>
      <c r="F42" s="682">
        <v>94</v>
      </c>
      <c r="G42" s="665">
        <f t="shared" si="4"/>
        <v>103</v>
      </c>
      <c r="H42" s="683"/>
      <c r="I42" s="609"/>
      <c r="J42" s="638">
        <f t="shared" si="2"/>
        <v>197</v>
      </c>
      <c r="K42" s="668">
        <f t="shared" si="3"/>
        <v>66.779661016949149</v>
      </c>
      <c r="L42" s="589"/>
      <c r="M42" s="640">
        <v>197</v>
      </c>
      <c r="N42" s="685"/>
      <c r="O42" s="637"/>
    </row>
    <row r="43" spans="1:15" ht="15.75" thickBot="1" x14ac:dyDescent="0.3">
      <c r="A43" s="686" t="s">
        <v>512</v>
      </c>
      <c r="B43" s="687" t="s">
        <v>508</v>
      </c>
      <c r="C43" s="628">
        <f t="shared" ref="C43:I43" si="6">SUM(C38:C42)</f>
        <v>13583</v>
      </c>
      <c r="D43" s="688">
        <f t="shared" si="6"/>
        <v>13906</v>
      </c>
      <c r="E43" s="688">
        <f t="shared" si="6"/>
        <v>14317</v>
      </c>
      <c r="F43" s="629">
        <f t="shared" si="6"/>
        <v>3967</v>
      </c>
      <c r="G43" s="697">
        <f t="shared" si="6"/>
        <v>3497</v>
      </c>
      <c r="H43" s="629">
        <f t="shared" si="6"/>
        <v>0</v>
      </c>
      <c r="I43" s="689">
        <f t="shared" si="6"/>
        <v>0</v>
      </c>
      <c r="J43" s="629">
        <f t="shared" si="2"/>
        <v>7464</v>
      </c>
      <c r="K43" s="698">
        <f t="shared" si="3"/>
        <v>52.133826919047287</v>
      </c>
      <c r="L43" s="589"/>
      <c r="M43" s="692">
        <f>SUM(M38:M42)</f>
        <v>7464</v>
      </c>
      <c r="N43" s="693">
        <f>SUM(N38:N42)</f>
        <v>0</v>
      </c>
      <c r="O43" s="692">
        <f>SUM(O38:O42)</f>
        <v>0</v>
      </c>
    </row>
    <row r="44" spans="1:15" ht="5.25" customHeight="1" thickBot="1" x14ac:dyDescent="0.3">
      <c r="A44" s="578"/>
      <c r="B44" s="699"/>
      <c r="C44" s="619"/>
      <c r="D44" s="664"/>
      <c r="E44" s="664"/>
      <c r="F44" s="621"/>
      <c r="G44" s="700"/>
      <c r="H44" s="701">
        <f>N44-G44</f>
        <v>0</v>
      </c>
      <c r="I44" s="700"/>
      <c r="J44" s="702">
        <f t="shared" si="2"/>
        <v>0</v>
      </c>
      <c r="K44" s="650" t="e">
        <f t="shared" si="3"/>
        <v>#DIV/0!</v>
      </c>
      <c r="L44" s="589"/>
      <c r="M44" s="621"/>
      <c r="N44" s="693"/>
      <c r="O44" s="693"/>
    </row>
    <row r="45" spans="1:15" ht="15.75" thickBot="1" x14ac:dyDescent="0.3">
      <c r="A45" s="703" t="s">
        <v>511</v>
      </c>
      <c r="B45" s="687" t="s">
        <v>508</v>
      </c>
      <c r="C45" s="629">
        <f t="shared" ref="C45:I45" si="7">C43-C41</f>
        <v>759</v>
      </c>
      <c r="D45" s="628">
        <f t="shared" si="7"/>
        <v>675</v>
      </c>
      <c r="E45" s="628">
        <f t="shared" si="7"/>
        <v>675</v>
      </c>
      <c r="F45" s="629">
        <f t="shared" si="7"/>
        <v>243</v>
      </c>
      <c r="G45" s="689">
        <f t="shared" si="7"/>
        <v>210</v>
      </c>
      <c r="H45" s="629">
        <f t="shared" si="7"/>
        <v>0</v>
      </c>
      <c r="I45" s="632">
        <f t="shared" si="7"/>
        <v>0</v>
      </c>
      <c r="J45" s="702">
        <f t="shared" si="2"/>
        <v>453</v>
      </c>
      <c r="K45" s="650">
        <f t="shared" si="3"/>
        <v>67.111111111111114</v>
      </c>
      <c r="L45" s="589"/>
      <c r="M45" s="692">
        <f>M43-M41</f>
        <v>453</v>
      </c>
      <c r="N45" s="693">
        <f>N43-N41</f>
        <v>0</v>
      </c>
      <c r="O45" s="692">
        <f>O43-O41</f>
        <v>0</v>
      </c>
    </row>
    <row r="46" spans="1:15" ht="15.75" thickBot="1" x14ac:dyDescent="0.3">
      <c r="A46" s="686" t="s">
        <v>510</v>
      </c>
      <c r="B46" s="687" t="s">
        <v>508</v>
      </c>
      <c r="C46" s="629">
        <f t="shared" ref="C46:I46" si="8">C43-C37</f>
        <v>27</v>
      </c>
      <c r="D46" s="628">
        <f t="shared" si="8"/>
        <v>0</v>
      </c>
      <c r="E46" s="628">
        <f t="shared" si="8"/>
        <v>0</v>
      </c>
      <c r="F46" s="629">
        <f t="shared" si="8"/>
        <v>788</v>
      </c>
      <c r="G46" s="689">
        <f t="shared" si="8"/>
        <v>32</v>
      </c>
      <c r="H46" s="629">
        <f t="shared" si="8"/>
        <v>0</v>
      </c>
      <c r="I46" s="632">
        <f t="shared" si="8"/>
        <v>0</v>
      </c>
      <c r="J46" s="702">
        <f t="shared" si="2"/>
        <v>820</v>
      </c>
      <c r="K46" s="650" t="e">
        <f t="shared" si="3"/>
        <v>#DIV/0!</v>
      </c>
      <c r="L46" s="589"/>
      <c r="M46" s="692">
        <f>M43-M37</f>
        <v>820</v>
      </c>
      <c r="N46" s="693">
        <f>N43-N37</f>
        <v>0</v>
      </c>
      <c r="O46" s="692">
        <f>O43-O37</f>
        <v>0</v>
      </c>
    </row>
    <row r="47" spans="1:15" ht="15.75" thickBot="1" x14ac:dyDescent="0.3">
      <c r="A47" s="704" t="s">
        <v>509</v>
      </c>
      <c r="B47" s="705" t="s">
        <v>508</v>
      </c>
      <c r="C47" s="629">
        <f t="shared" ref="C47:I47" si="9">C46-C41</f>
        <v>-12797</v>
      </c>
      <c r="D47" s="628">
        <f t="shared" si="9"/>
        <v>-13231</v>
      </c>
      <c r="E47" s="628">
        <f t="shared" si="9"/>
        <v>-13642</v>
      </c>
      <c r="F47" s="629">
        <f t="shared" si="9"/>
        <v>-2936</v>
      </c>
      <c r="G47" s="689">
        <f t="shared" si="9"/>
        <v>-3255</v>
      </c>
      <c r="H47" s="629">
        <f t="shared" si="9"/>
        <v>0</v>
      </c>
      <c r="I47" s="632">
        <f t="shared" si="9"/>
        <v>0</v>
      </c>
      <c r="J47" s="702">
        <f t="shared" si="2"/>
        <v>-6191</v>
      </c>
      <c r="K47" s="691">
        <f t="shared" si="3"/>
        <v>45.381908811024772</v>
      </c>
      <c r="L47" s="589"/>
      <c r="M47" s="692">
        <f>M46-M41</f>
        <v>-6191</v>
      </c>
      <c r="N47" s="693">
        <f>N46-N41</f>
        <v>0</v>
      </c>
      <c r="O47" s="692">
        <f>O46-O41</f>
        <v>0</v>
      </c>
    </row>
    <row r="50" spans="1:10" ht="14.25" x14ac:dyDescent="0.2">
      <c r="A50" s="706" t="s">
        <v>507</v>
      </c>
    </row>
    <row r="51" spans="1:10" ht="14.25" x14ac:dyDescent="0.2">
      <c r="A51" s="709" t="s">
        <v>506</v>
      </c>
    </row>
    <row r="52" spans="1:10" ht="14.25" x14ac:dyDescent="0.2">
      <c r="A52" s="710" t="s">
        <v>505</v>
      </c>
    </row>
    <row r="53" spans="1:10" s="568" customFormat="1" ht="14.25" x14ac:dyDescent="0.2">
      <c r="A53" s="710" t="s">
        <v>504</v>
      </c>
      <c r="B53" s="711"/>
      <c r="E53" s="712"/>
      <c r="F53" s="712"/>
      <c r="G53" s="712"/>
      <c r="H53" s="712"/>
      <c r="I53" s="712"/>
      <c r="J53" s="712"/>
    </row>
    <row r="56" spans="1:10" x14ac:dyDescent="0.2">
      <c r="A56" s="713" t="s">
        <v>589</v>
      </c>
    </row>
    <row r="58" spans="1:10" x14ac:dyDescent="0.2">
      <c r="A58" s="713" t="s">
        <v>590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8"/>
  <sheetViews>
    <sheetView zoomScaleNormal="100" zoomScaleSheetLayoutView="100" workbookViewId="0">
      <selection activeCell="B33" sqref="B33"/>
    </sheetView>
  </sheetViews>
  <sheetFormatPr defaultColWidth="8.7109375" defaultRowHeight="12.75" x14ac:dyDescent="0.2"/>
  <cols>
    <col min="1" max="1" width="37.7109375" style="713" customWidth="1"/>
    <col min="2" max="2" width="7.28515625" style="707" customWidth="1"/>
    <col min="3" max="4" width="11.5703125" style="552" customWidth="1"/>
    <col min="5" max="5" width="11.5703125" style="708" customWidth="1"/>
    <col min="6" max="6" width="11.42578125" style="708" customWidth="1"/>
    <col min="7" max="7" width="9.85546875" style="708" customWidth="1"/>
    <col min="8" max="8" width="9.140625" style="708" customWidth="1"/>
    <col min="9" max="9" width="9.28515625" style="708" customWidth="1"/>
    <col min="10" max="10" width="9.140625" style="708" customWidth="1"/>
    <col min="11" max="11" width="12" style="552" customWidth="1"/>
    <col min="12" max="12" width="8.7109375" style="552"/>
    <col min="13" max="13" width="11.85546875" style="552" customWidth="1"/>
    <col min="14" max="14" width="12.5703125" style="552" customWidth="1"/>
    <col min="15" max="15" width="11.85546875" style="552" customWidth="1"/>
    <col min="16" max="16" width="12" style="552" customWidth="1"/>
    <col min="17" max="16384" width="8.7109375" style="552"/>
  </cols>
  <sheetData>
    <row r="1" spans="1:16" ht="24" customHeight="1" x14ac:dyDescent="0.2">
      <c r="A1" s="549"/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1"/>
    </row>
    <row r="2" spans="1:16" x14ac:dyDescent="0.2">
      <c r="A2" s="359"/>
      <c r="B2" s="359"/>
      <c r="C2" s="359"/>
      <c r="D2" s="359"/>
      <c r="E2" s="553"/>
      <c r="F2" s="553"/>
      <c r="G2" s="553"/>
      <c r="H2" s="553"/>
      <c r="I2" s="553"/>
      <c r="J2" s="553"/>
      <c r="K2" s="359"/>
      <c r="L2" s="359"/>
      <c r="M2" s="359"/>
      <c r="N2" s="359"/>
      <c r="O2" s="554"/>
    </row>
    <row r="3" spans="1:16" ht="18.75" x14ac:dyDescent="0.2">
      <c r="A3" s="544" t="s">
        <v>576</v>
      </c>
      <c r="B3" s="359"/>
      <c r="C3" s="359"/>
      <c r="D3" s="359"/>
      <c r="E3" s="553"/>
      <c r="F3" s="555"/>
      <c r="G3" s="555"/>
      <c r="H3" s="553"/>
      <c r="I3" s="553"/>
      <c r="J3" s="553"/>
      <c r="K3" s="359"/>
      <c r="L3" s="359"/>
      <c r="M3" s="359"/>
      <c r="N3" s="359"/>
      <c r="O3" s="359"/>
    </row>
    <row r="4" spans="1:16" ht="21.75" customHeight="1" x14ac:dyDescent="0.2">
      <c r="A4" s="543"/>
      <c r="B4" s="359"/>
      <c r="C4" s="359"/>
      <c r="D4" s="359"/>
      <c r="E4" s="553"/>
      <c r="F4" s="555"/>
      <c r="G4" s="555"/>
      <c r="H4" s="553"/>
      <c r="I4" s="553"/>
      <c r="J4" s="553"/>
      <c r="K4" s="359"/>
      <c r="L4" s="359"/>
      <c r="M4" s="359"/>
      <c r="N4" s="359"/>
      <c r="O4" s="359"/>
    </row>
    <row r="5" spans="1:16" x14ac:dyDescent="0.2">
      <c r="A5" s="536"/>
      <c r="B5" s="359"/>
      <c r="C5" s="359"/>
      <c r="D5" s="359"/>
      <c r="E5" s="553"/>
      <c r="F5" s="555"/>
      <c r="G5" s="555"/>
      <c r="H5" s="553"/>
      <c r="I5" s="553"/>
      <c r="J5" s="553"/>
      <c r="K5" s="359"/>
      <c r="L5" s="359"/>
      <c r="M5" s="359"/>
      <c r="N5" s="359"/>
      <c r="O5" s="359"/>
    </row>
    <row r="6" spans="1:16" ht="6" customHeight="1" x14ac:dyDescent="0.2">
      <c r="A6" s="359"/>
      <c r="B6" s="556"/>
      <c r="C6" s="556"/>
      <c r="D6" s="359"/>
      <c r="E6" s="553"/>
      <c r="F6" s="555"/>
      <c r="G6" s="555"/>
      <c r="H6" s="553"/>
      <c r="I6" s="553"/>
      <c r="J6" s="553"/>
      <c r="K6" s="359"/>
      <c r="L6" s="359"/>
      <c r="M6" s="359"/>
      <c r="N6" s="359"/>
      <c r="O6" s="359"/>
    </row>
    <row r="7" spans="1:16" ht="24.75" customHeight="1" x14ac:dyDescent="0.2">
      <c r="A7" s="540" t="s">
        <v>575</v>
      </c>
      <c r="B7" s="557"/>
      <c r="C7" s="714" t="s">
        <v>591</v>
      </c>
      <c r="D7" s="714"/>
      <c r="E7" s="714"/>
      <c r="F7" s="714"/>
      <c r="G7" s="715"/>
      <c r="H7" s="715"/>
      <c r="I7" s="715"/>
      <c r="J7" s="715"/>
      <c r="K7" s="715"/>
      <c r="L7" s="715"/>
      <c r="M7" s="715"/>
      <c r="N7" s="715"/>
      <c r="O7" s="715"/>
    </row>
    <row r="8" spans="1:16" ht="23.25" customHeight="1" thickBot="1" x14ac:dyDescent="0.25">
      <c r="A8" s="536" t="s">
        <v>573</v>
      </c>
      <c r="B8" s="359"/>
      <c r="C8" s="359"/>
      <c r="D8" s="359"/>
      <c r="E8" s="553"/>
      <c r="F8" s="555"/>
      <c r="G8" s="555"/>
      <c r="H8" s="553"/>
      <c r="I8" s="553"/>
      <c r="J8" s="553"/>
      <c r="K8" s="359"/>
      <c r="L8" s="359"/>
      <c r="M8" s="359"/>
      <c r="N8" s="359"/>
      <c r="O8" s="359"/>
    </row>
    <row r="9" spans="1:16" ht="13.5" thickBot="1" x14ac:dyDescent="0.25">
      <c r="A9" s="716" t="s">
        <v>572</v>
      </c>
      <c r="B9" s="717" t="s">
        <v>571</v>
      </c>
      <c r="C9" s="718" t="s">
        <v>0</v>
      </c>
      <c r="D9" s="719" t="s">
        <v>570</v>
      </c>
      <c r="E9" s="563" t="s">
        <v>569</v>
      </c>
      <c r="F9" s="720" t="s">
        <v>568</v>
      </c>
      <c r="G9" s="721"/>
      <c r="H9" s="721"/>
      <c r="I9" s="722"/>
      <c r="J9" s="719" t="s">
        <v>578</v>
      </c>
      <c r="K9" s="723" t="s">
        <v>566</v>
      </c>
      <c r="M9" s="724" t="s">
        <v>564</v>
      </c>
      <c r="N9" s="719" t="s">
        <v>565</v>
      </c>
      <c r="O9" s="719" t="s">
        <v>564</v>
      </c>
    </row>
    <row r="10" spans="1:16" ht="13.5" thickBot="1" x14ac:dyDescent="0.25">
      <c r="A10" s="725"/>
      <c r="B10" s="726"/>
      <c r="C10" s="727" t="s">
        <v>579</v>
      </c>
      <c r="D10" s="728">
        <v>2019</v>
      </c>
      <c r="E10" s="574">
        <v>2019</v>
      </c>
      <c r="F10" s="729" t="s">
        <v>562</v>
      </c>
      <c r="G10" s="730" t="s">
        <v>561</v>
      </c>
      <c r="H10" s="730" t="s">
        <v>560</v>
      </c>
      <c r="I10" s="729" t="s">
        <v>559</v>
      </c>
      <c r="J10" s="728" t="s">
        <v>558</v>
      </c>
      <c r="K10" s="727" t="s">
        <v>557</v>
      </c>
      <c r="M10" s="577" t="s">
        <v>580</v>
      </c>
      <c r="N10" s="728" t="s">
        <v>581</v>
      </c>
      <c r="O10" s="728" t="s">
        <v>582</v>
      </c>
    </row>
    <row r="11" spans="1:16" x14ac:dyDescent="0.2">
      <c r="A11" s="731" t="s">
        <v>583</v>
      </c>
      <c r="B11" s="732"/>
      <c r="C11" s="733">
        <v>75</v>
      </c>
      <c r="D11" s="734" t="s">
        <v>592</v>
      </c>
      <c r="E11" s="734" t="s">
        <v>592</v>
      </c>
      <c r="F11" s="735">
        <v>54</v>
      </c>
      <c r="G11" s="736">
        <f>M11</f>
        <v>63</v>
      </c>
      <c r="H11" s="737"/>
      <c r="I11" s="738"/>
      <c r="J11" s="739" t="s">
        <v>508</v>
      </c>
      <c r="K11" s="740" t="s">
        <v>508</v>
      </c>
      <c r="L11" s="589"/>
      <c r="M11" s="741">
        <v>63</v>
      </c>
      <c r="N11" s="742"/>
      <c r="O11" s="742"/>
    </row>
    <row r="12" spans="1:16" ht="13.5" thickBot="1" x14ac:dyDescent="0.25">
      <c r="A12" s="743" t="s">
        <v>584</v>
      </c>
      <c r="B12" s="744"/>
      <c r="C12" s="745">
        <v>59</v>
      </c>
      <c r="D12" s="734" t="s">
        <v>592</v>
      </c>
      <c r="E12" s="734" t="s">
        <v>592</v>
      </c>
      <c r="F12" s="746">
        <v>52.4</v>
      </c>
      <c r="G12" s="747">
        <f>M12</f>
        <v>59.5</v>
      </c>
      <c r="H12" s="748"/>
      <c r="I12" s="747"/>
      <c r="J12" s="749"/>
      <c r="K12" s="750" t="s">
        <v>508</v>
      </c>
      <c r="L12" s="589"/>
      <c r="M12" s="751">
        <v>59.5</v>
      </c>
      <c r="N12" s="752"/>
      <c r="O12" s="752"/>
    </row>
    <row r="13" spans="1:16" x14ac:dyDescent="0.2">
      <c r="A13" s="753" t="s">
        <v>585</v>
      </c>
      <c r="B13" s="754" t="s">
        <v>586</v>
      </c>
      <c r="C13" s="755">
        <v>25342</v>
      </c>
      <c r="D13" s="756" t="s">
        <v>508</v>
      </c>
      <c r="E13" s="756" t="s">
        <v>508</v>
      </c>
      <c r="F13" s="757">
        <v>25410</v>
      </c>
      <c r="G13" s="758">
        <f>M13</f>
        <v>25624</v>
      </c>
      <c r="H13" s="759"/>
      <c r="I13" s="758"/>
      <c r="J13" s="760" t="s">
        <v>508</v>
      </c>
      <c r="K13" s="761" t="s">
        <v>508</v>
      </c>
      <c r="L13" s="589"/>
      <c r="M13" s="613">
        <v>25624</v>
      </c>
      <c r="N13" s="762"/>
      <c r="O13" s="762"/>
    </row>
    <row r="14" spans="1:16" x14ac:dyDescent="0.2">
      <c r="A14" s="763" t="s">
        <v>587</v>
      </c>
      <c r="B14" s="754" t="s">
        <v>588</v>
      </c>
      <c r="C14" s="755">
        <v>19296</v>
      </c>
      <c r="D14" s="764" t="s">
        <v>508</v>
      </c>
      <c r="E14" s="764" t="s">
        <v>508</v>
      </c>
      <c r="F14" s="765">
        <v>19788</v>
      </c>
      <c r="G14" s="758">
        <f t="shared" ref="G14:G23" si="0">M14</f>
        <v>20324</v>
      </c>
      <c r="H14" s="759"/>
      <c r="I14" s="758"/>
      <c r="J14" s="760" t="s">
        <v>508</v>
      </c>
      <c r="K14" s="761" t="s">
        <v>508</v>
      </c>
      <c r="L14" s="589"/>
      <c r="M14" s="617">
        <v>20324</v>
      </c>
      <c r="N14" s="762"/>
      <c r="O14" s="762"/>
    </row>
    <row r="15" spans="1:16" x14ac:dyDescent="0.2">
      <c r="A15" s="763" t="s">
        <v>547</v>
      </c>
      <c r="B15" s="754" t="s">
        <v>546</v>
      </c>
      <c r="C15" s="755">
        <v>27</v>
      </c>
      <c r="D15" s="764" t="s">
        <v>508</v>
      </c>
      <c r="E15" s="764" t="s">
        <v>508</v>
      </c>
      <c r="F15" s="765">
        <v>28</v>
      </c>
      <c r="G15" s="758">
        <f t="shared" si="0"/>
        <v>28</v>
      </c>
      <c r="H15" s="759"/>
      <c r="I15" s="758"/>
      <c r="J15" s="760" t="s">
        <v>508</v>
      </c>
      <c r="K15" s="761" t="s">
        <v>508</v>
      </c>
      <c r="L15" s="589"/>
      <c r="M15" s="617">
        <v>28</v>
      </c>
      <c r="N15" s="762"/>
      <c r="O15" s="762"/>
    </row>
    <row r="16" spans="1:16" x14ac:dyDescent="0.2">
      <c r="A16" s="763" t="s">
        <v>545</v>
      </c>
      <c r="B16" s="754" t="s">
        <v>508</v>
      </c>
      <c r="C16" s="755">
        <v>5238</v>
      </c>
      <c r="D16" s="764" t="s">
        <v>508</v>
      </c>
      <c r="E16" s="764" t="s">
        <v>508</v>
      </c>
      <c r="F16" s="765">
        <v>3109</v>
      </c>
      <c r="G16" s="758">
        <f t="shared" si="0"/>
        <v>3039</v>
      </c>
      <c r="H16" s="759"/>
      <c r="I16" s="758"/>
      <c r="J16" s="760" t="s">
        <v>508</v>
      </c>
      <c r="K16" s="761" t="s">
        <v>508</v>
      </c>
      <c r="L16" s="589"/>
      <c r="M16" s="617">
        <v>3039</v>
      </c>
      <c r="N16" s="762"/>
      <c r="O16" s="762"/>
    </row>
    <row r="17" spans="1:15" ht="13.5" thickBot="1" x14ac:dyDescent="0.25">
      <c r="A17" s="731" t="s">
        <v>544</v>
      </c>
      <c r="B17" s="766" t="s">
        <v>543</v>
      </c>
      <c r="C17" s="767">
        <v>7103</v>
      </c>
      <c r="D17" s="768" t="s">
        <v>508</v>
      </c>
      <c r="E17" s="768" t="s">
        <v>508</v>
      </c>
      <c r="F17" s="769">
        <v>7433</v>
      </c>
      <c r="G17" s="758">
        <f t="shared" si="0"/>
        <v>9295</v>
      </c>
      <c r="H17" s="770"/>
      <c r="I17" s="771"/>
      <c r="J17" s="772" t="s">
        <v>508</v>
      </c>
      <c r="K17" s="740" t="s">
        <v>508</v>
      </c>
      <c r="L17" s="589"/>
      <c r="M17" s="625">
        <v>9295</v>
      </c>
      <c r="N17" s="773"/>
      <c r="O17" s="773"/>
    </row>
    <row r="18" spans="1:15" ht="15" thickBot="1" x14ac:dyDescent="0.25">
      <c r="A18" s="774" t="s">
        <v>542</v>
      </c>
      <c r="B18" s="730"/>
      <c r="C18" s="775"/>
      <c r="D18" s="776" t="s">
        <v>508</v>
      </c>
      <c r="E18" s="776" t="s">
        <v>508</v>
      </c>
      <c r="F18" s="777">
        <f>F13-F14+F15+F16+F17</f>
        <v>16192</v>
      </c>
      <c r="G18" s="777">
        <f t="shared" ref="G18" si="1">G13-G14+G15+G16+G17</f>
        <v>17662</v>
      </c>
      <c r="H18" s="777"/>
      <c r="I18" s="777"/>
      <c r="J18" s="777" t="s">
        <v>508</v>
      </c>
      <c r="K18" s="778" t="s">
        <v>508</v>
      </c>
      <c r="L18" s="589"/>
      <c r="M18" s="777">
        <f>M13-M14+M15+M16+M17</f>
        <v>17662</v>
      </c>
      <c r="N18" s="777">
        <f>N13-N14+N15+N16+N17</f>
        <v>0</v>
      </c>
      <c r="O18" s="777">
        <f>O13-O14+O15+O16+O17</f>
        <v>0</v>
      </c>
    </row>
    <row r="19" spans="1:15" x14ac:dyDescent="0.2">
      <c r="A19" s="731" t="s">
        <v>541</v>
      </c>
      <c r="B19" s="766">
        <v>401</v>
      </c>
      <c r="C19" s="767">
        <v>6114</v>
      </c>
      <c r="D19" s="756" t="s">
        <v>508</v>
      </c>
      <c r="E19" s="756" t="s">
        <v>508</v>
      </c>
      <c r="F19" s="769">
        <v>5762</v>
      </c>
      <c r="G19" s="758">
        <f t="shared" si="0"/>
        <v>5441</v>
      </c>
      <c r="H19" s="779"/>
      <c r="I19" s="780"/>
      <c r="J19" s="772" t="s">
        <v>508</v>
      </c>
      <c r="K19" s="740" t="s">
        <v>508</v>
      </c>
      <c r="L19" s="589"/>
      <c r="M19" s="635">
        <v>5441</v>
      </c>
      <c r="N19" s="773"/>
      <c r="O19" s="773"/>
    </row>
    <row r="20" spans="1:15" x14ac:dyDescent="0.2">
      <c r="A20" s="763" t="s">
        <v>540</v>
      </c>
      <c r="B20" s="754" t="s">
        <v>539</v>
      </c>
      <c r="C20" s="755">
        <v>3903</v>
      </c>
      <c r="D20" s="764" t="s">
        <v>508</v>
      </c>
      <c r="E20" s="764" t="s">
        <v>508</v>
      </c>
      <c r="F20" s="765">
        <v>4404</v>
      </c>
      <c r="G20" s="758">
        <f t="shared" si="0"/>
        <v>4885</v>
      </c>
      <c r="H20" s="759"/>
      <c r="I20" s="758"/>
      <c r="J20" s="760" t="s">
        <v>508</v>
      </c>
      <c r="K20" s="761" t="s">
        <v>508</v>
      </c>
      <c r="L20" s="589"/>
      <c r="M20" s="617">
        <v>4885</v>
      </c>
      <c r="N20" s="762"/>
      <c r="O20" s="762"/>
    </row>
    <row r="21" spans="1:15" x14ac:dyDescent="0.2">
      <c r="A21" s="763" t="s">
        <v>538</v>
      </c>
      <c r="B21" s="754" t="s">
        <v>508</v>
      </c>
      <c r="C21" s="755"/>
      <c r="D21" s="764" t="s">
        <v>508</v>
      </c>
      <c r="E21" s="764" t="s">
        <v>508</v>
      </c>
      <c r="F21" s="765"/>
      <c r="G21" s="758">
        <f t="shared" si="0"/>
        <v>0</v>
      </c>
      <c r="H21" s="759"/>
      <c r="I21" s="758"/>
      <c r="J21" s="760" t="s">
        <v>508</v>
      </c>
      <c r="K21" s="761" t="s">
        <v>508</v>
      </c>
      <c r="L21" s="589"/>
      <c r="M21" s="617"/>
      <c r="N21" s="762"/>
      <c r="O21" s="762"/>
    </row>
    <row r="22" spans="1:15" x14ac:dyDescent="0.2">
      <c r="A22" s="763" t="s">
        <v>537</v>
      </c>
      <c r="B22" s="754" t="s">
        <v>508</v>
      </c>
      <c r="C22" s="755">
        <v>7868</v>
      </c>
      <c r="D22" s="764" t="s">
        <v>508</v>
      </c>
      <c r="E22" s="764" t="s">
        <v>508</v>
      </c>
      <c r="F22" s="765">
        <v>4616</v>
      </c>
      <c r="G22" s="758">
        <f t="shared" si="0"/>
        <v>5700</v>
      </c>
      <c r="H22" s="759"/>
      <c r="I22" s="758"/>
      <c r="J22" s="760" t="s">
        <v>508</v>
      </c>
      <c r="K22" s="761" t="s">
        <v>508</v>
      </c>
      <c r="L22" s="589"/>
      <c r="M22" s="617">
        <v>5700</v>
      </c>
      <c r="N22" s="762"/>
      <c r="O22" s="762"/>
    </row>
    <row r="23" spans="1:15" ht="13.5" thickBot="1" x14ac:dyDescent="0.25">
      <c r="A23" s="743" t="s">
        <v>536</v>
      </c>
      <c r="B23" s="781" t="s">
        <v>508</v>
      </c>
      <c r="C23" s="755"/>
      <c r="D23" s="768" t="s">
        <v>508</v>
      </c>
      <c r="E23" s="768" t="s">
        <v>508</v>
      </c>
      <c r="F23" s="782"/>
      <c r="G23" s="771">
        <f t="shared" si="0"/>
        <v>0</v>
      </c>
      <c r="H23" s="770"/>
      <c r="I23" s="771"/>
      <c r="J23" s="783" t="s">
        <v>508</v>
      </c>
      <c r="K23" s="784" t="s">
        <v>508</v>
      </c>
      <c r="L23" s="589"/>
      <c r="M23" s="640"/>
      <c r="N23" s="785"/>
      <c r="O23" s="785"/>
    </row>
    <row r="24" spans="1:15" ht="15.75" thickBot="1" x14ac:dyDescent="0.3">
      <c r="A24" s="753" t="s">
        <v>535</v>
      </c>
      <c r="B24" s="786" t="s">
        <v>508</v>
      </c>
      <c r="C24" s="787">
        <v>29686</v>
      </c>
      <c r="D24" s="788">
        <v>27770</v>
      </c>
      <c r="E24" s="789">
        <v>24613</v>
      </c>
      <c r="F24" s="790">
        <v>6340</v>
      </c>
      <c r="G24" s="791">
        <f>M24-F24</f>
        <v>7792</v>
      </c>
      <c r="H24" s="792"/>
      <c r="I24" s="793"/>
      <c r="J24" s="794">
        <f t="shared" ref="J24:J47" si="2">SUM(F24:I24)</f>
        <v>14132</v>
      </c>
      <c r="K24" s="795">
        <f t="shared" ref="K24:K47" si="3">(J24/E24)*100</f>
        <v>57.416812253687077</v>
      </c>
      <c r="L24" s="589"/>
      <c r="M24" s="613">
        <v>14132</v>
      </c>
      <c r="N24" s="796"/>
      <c r="O24" s="797"/>
    </row>
    <row r="25" spans="1:15" ht="15.75" thickBot="1" x14ac:dyDescent="0.3">
      <c r="A25" s="763" t="s">
        <v>534</v>
      </c>
      <c r="B25" s="798" t="s">
        <v>508</v>
      </c>
      <c r="C25" s="799"/>
      <c r="D25" s="800"/>
      <c r="E25" s="801"/>
      <c r="F25" s="802"/>
      <c r="G25" s="759">
        <f t="shared" ref="G25:G42" si="4">M25-F25</f>
        <v>0</v>
      </c>
      <c r="H25" s="803"/>
      <c r="I25" s="758"/>
      <c r="J25" s="804">
        <f t="shared" si="2"/>
        <v>0</v>
      </c>
      <c r="K25" s="795" t="e">
        <f t="shared" si="3"/>
        <v>#DIV/0!</v>
      </c>
      <c r="L25" s="589"/>
      <c r="M25" s="617"/>
      <c r="N25" s="805"/>
      <c r="O25" s="806"/>
    </row>
    <row r="26" spans="1:15" ht="15.75" thickBot="1" x14ac:dyDescent="0.3">
      <c r="A26" s="743" t="s">
        <v>533</v>
      </c>
      <c r="B26" s="807">
        <v>672</v>
      </c>
      <c r="C26" s="808">
        <v>29686</v>
      </c>
      <c r="D26" s="809">
        <v>27770</v>
      </c>
      <c r="E26" s="810">
        <v>24163</v>
      </c>
      <c r="F26" s="811">
        <v>6340</v>
      </c>
      <c r="G26" s="812">
        <f t="shared" si="4"/>
        <v>7792</v>
      </c>
      <c r="H26" s="813"/>
      <c r="I26" s="814"/>
      <c r="J26" s="815">
        <f t="shared" si="2"/>
        <v>14132</v>
      </c>
      <c r="K26" s="795">
        <f t="shared" si="3"/>
        <v>58.48611513471009</v>
      </c>
      <c r="L26" s="589"/>
      <c r="M26" s="625">
        <v>14132</v>
      </c>
      <c r="N26" s="816"/>
      <c r="O26" s="817"/>
    </row>
    <row r="27" spans="1:15" ht="15.75" thickBot="1" x14ac:dyDescent="0.3">
      <c r="A27" s="753" t="s">
        <v>532</v>
      </c>
      <c r="B27" s="786">
        <v>501</v>
      </c>
      <c r="C27" s="755">
        <v>2344</v>
      </c>
      <c r="D27" s="818">
        <v>2163</v>
      </c>
      <c r="E27" s="819">
        <v>2163</v>
      </c>
      <c r="F27" s="820">
        <v>512</v>
      </c>
      <c r="G27" s="791">
        <f t="shared" si="4"/>
        <v>835</v>
      </c>
      <c r="H27" s="821"/>
      <c r="I27" s="780"/>
      <c r="J27" s="794">
        <f t="shared" si="2"/>
        <v>1347</v>
      </c>
      <c r="K27" s="795">
        <f t="shared" si="3"/>
        <v>62.274618585298192</v>
      </c>
      <c r="L27" s="589"/>
      <c r="M27" s="635">
        <v>1347</v>
      </c>
      <c r="N27" s="822"/>
      <c r="O27" s="823"/>
    </row>
    <row r="28" spans="1:15" ht="15.75" thickBot="1" x14ac:dyDescent="0.3">
      <c r="A28" s="763" t="s">
        <v>531</v>
      </c>
      <c r="B28" s="798">
        <v>502</v>
      </c>
      <c r="C28" s="755">
        <v>7798</v>
      </c>
      <c r="D28" s="824">
        <v>9696</v>
      </c>
      <c r="E28" s="825">
        <v>9696</v>
      </c>
      <c r="F28" s="826">
        <v>2375</v>
      </c>
      <c r="G28" s="759">
        <f t="shared" si="4"/>
        <v>1209</v>
      </c>
      <c r="H28" s="803"/>
      <c r="I28" s="758"/>
      <c r="J28" s="804">
        <f t="shared" si="2"/>
        <v>3584</v>
      </c>
      <c r="K28" s="795">
        <f t="shared" si="3"/>
        <v>36.963696369636963</v>
      </c>
      <c r="L28" s="589"/>
      <c r="M28" s="617">
        <v>3584</v>
      </c>
      <c r="N28" s="805"/>
      <c r="O28" s="806"/>
    </row>
    <row r="29" spans="1:15" ht="15.75" thickBot="1" x14ac:dyDescent="0.3">
      <c r="A29" s="763" t="s">
        <v>530</v>
      </c>
      <c r="B29" s="798">
        <v>504</v>
      </c>
      <c r="C29" s="755">
        <v>8</v>
      </c>
      <c r="D29" s="824"/>
      <c r="E29" s="825"/>
      <c r="F29" s="826">
        <v>14</v>
      </c>
      <c r="G29" s="759">
        <f t="shared" si="4"/>
        <v>0</v>
      </c>
      <c r="H29" s="803"/>
      <c r="I29" s="758"/>
      <c r="J29" s="804">
        <f t="shared" si="2"/>
        <v>14</v>
      </c>
      <c r="K29" s="795" t="e">
        <f t="shared" si="3"/>
        <v>#DIV/0!</v>
      </c>
      <c r="L29" s="589"/>
      <c r="M29" s="617">
        <v>14</v>
      </c>
      <c r="N29" s="805"/>
      <c r="O29" s="806"/>
    </row>
    <row r="30" spans="1:15" ht="15.75" thickBot="1" x14ac:dyDescent="0.3">
      <c r="A30" s="763" t="s">
        <v>529</v>
      </c>
      <c r="B30" s="798">
        <v>511</v>
      </c>
      <c r="C30" s="755">
        <v>4057</v>
      </c>
      <c r="D30" s="824">
        <v>3783</v>
      </c>
      <c r="E30" s="825">
        <v>3783</v>
      </c>
      <c r="F30" s="826">
        <v>429</v>
      </c>
      <c r="G30" s="759">
        <f t="shared" si="4"/>
        <v>523</v>
      </c>
      <c r="H30" s="803"/>
      <c r="I30" s="758"/>
      <c r="J30" s="804">
        <f t="shared" si="2"/>
        <v>952</v>
      </c>
      <c r="K30" s="795">
        <f t="shared" si="3"/>
        <v>25.165212794078773</v>
      </c>
      <c r="L30" s="589"/>
      <c r="M30" s="617">
        <v>952</v>
      </c>
      <c r="N30" s="805"/>
      <c r="O30" s="806"/>
    </row>
    <row r="31" spans="1:15" ht="15.75" thickBot="1" x14ac:dyDescent="0.3">
      <c r="A31" s="763" t="s">
        <v>528</v>
      </c>
      <c r="B31" s="798">
        <v>518</v>
      </c>
      <c r="C31" s="755">
        <v>1674</v>
      </c>
      <c r="D31" s="824">
        <v>1282</v>
      </c>
      <c r="E31" s="825">
        <v>1282</v>
      </c>
      <c r="F31" s="826">
        <v>397</v>
      </c>
      <c r="G31" s="759">
        <f t="shared" si="4"/>
        <v>578</v>
      </c>
      <c r="H31" s="803"/>
      <c r="I31" s="758"/>
      <c r="J31" s="804">
        <f t="shared" si="2"/>
        <v>975</v>
      </c>
      <c r="K31" s="795">
        <f t="shared" si="3"/>
        <v>76.053042121684868</v>
      </c>
      <c r="L31" s="589"/>
      <c r="M31" s="617">
        <v>975</v>
      </c>
      <c r="N31" s="805"/>
      <c r="O31" s="806"/>
    </row>
    <row r="32" spans="1:15" ht="15.75" thickBot="1" x14ac:dyDescent="0.3">
      <c r="A32" s="763" t="s">
        <v>527</v>
      </c>
      <c r="B32" s="798">
        <v>521</v>
      </c>
      <c r="C32" s="755">
        <v>17961</v>
      </c>
      <c r="D32" s="824">
        <v>15593</v>
      </c>
      <c r="E32" s="825">
        <v>14305</v>
      </c>
      <c r="F32" s="826">
        <v>3883</v>
      </c>
      <c r="G32" s="759">
        <f t="shared" si="4"/>
        <v>4455</v>
      </c>
      <c r="H32" s="803"/>
      <c r="I32" s="758"/>
      <c r="J32" s="804">
        <f t="shared" si="2"/>
        <v>8338</v>
      </c>
      <c r="K32" s="795">
        <f t="shared" si="3"/>
        <v>58.287312128626354</v>
      </c>
      <c r="L32" s="589"/>
      <c r="M32" s="617">
        <v>8338</v>
      </c>
      <c r="N32" s="805"/>
      <c r="O32" s="806"/>
    </row>
    <row r="33" spans="1:15" ht="15.75" thickBot="1" x14ac:dyDescent="0.3">
      <c r="A33" s="763" t="s">
        <v>526</v>
      </c>
      <c r="B33" s="798" t="s">
        <v>525</v>
      </c>
      <c r="C33" s="755">
        <v>6975</v>
      </c>
      <c r="D33" s="824">
        <v>6317</v>
      </c>
      <c r="E33" s="825">
        <v>6317</v>
      </c>
      <c r="F33" s="826">
        <v>1521</v>
      </c>
      <c r="G33" s="759">
        <f t="shared" si="4"/>
        <v>1752</v>
      </c>
      <c r="H33" s="803"/>
      <c r="I33" s="758"/>
      <c r="J33" s="804">
        <f t="shared" si="2"/>
        <v>3273</v>
      </c>
      <c r="K33" s="795">
        <f t="shared" si="3"/>
        <v>51.81256925755897</v>
      </c>
      <c r="L33" s="589"/>
      <c r="M33" s="617">
        <v>3273</v>
      </c>
      <c r="N33" s="805"/>
      <c r="O33" s="806"/>
    </row>
    <row r="34" spans="1:15" ht="15.75" thickBot="1" x14ac:dyDescent="0.3">
      <c r="A34" s="763" t="s">
        <v>524</v>
      </c>
      <c r="B34" s="798">
        <v>557</v>
      </c>
      <c r="C34" s="755"/>
      <c r="D34" s="824"/>
      <c r="E34" s="825"/>
      <c r="F34" s="826"/>
      <c r="G34" s="759">
        <f t="shared" si="4"/>
        <v>0</v>
      </c>
      <c r="H34" s="803"/>
      <c r="I34" s="758"/>
      <c r="J34" s="804">
        <f t="shared" si="2"/>
        <v>0</v>
      </c>
      <c r="K34" s="795" t="e">
        <f t="shared" si="3"/>
        <v>#DIV/0!</v>
      </c>
      <c r="L34" s="589"/>
      <c r="M34" s="617"/>
      <c r="N34" s="805"/>
      <c r="O34" s="806"/>
    </row>
    <row r="35" spans="1:15" ht="15.75" thickBot="1" x14ac:dyDescent="0.3">
      <c r="A35" s="763" t="s">
        <v>523</v>
      </c>
      <c r="B35" s="798">
        <v>551</v>
      </c>
      <c r="C35" s="755">
        <v>1912</v>
      </c>
      <c r="D35" s="824">
        <v>1476</v>
      </c>
      <c r="E35" s="825">
        <v>1476</v>
      </c>
      <c r="F35" s="826">
        <v>453</v>
      </c>
      <c r="G35" s="759">
        <f t="shared" si="4"/>
        <v>445</v>
      </c>
      <c r="H35" s="803"/>
      <c r="I35" s="758"/>
      <c r="J35" s="804">
        <f t="shared" si="2"/>
        <v>898</v>
      </c>
      <c r="K35" s="795">
        <f t="shared" si="3"/>
        <v>60.840108401084017</v>
      </c>
      <c r="L35" s="589"/>
      <c r="M35" s="617">
        <v>898</v>
      </c>
      <c r="N35" s="805"/>
      <c r="O35" s="806"/>
    </row>
    <row r="36" spans="1:15" ht="15.75" thickBot="1" x14ac:dyDescent="0.3">
      <c r="A36" s="731" t="s">
        <v>522</v>
      </c>
      <c r="B36" s="827" t="s">
        <v>521</v>
      </c>
      <c r="C36" s="767">
        <v>948</v>
      </c>
      <c r="D36" s="828">
        <v>912</v>
      </c>
      <c r="E36" s="829">
        <v>912</v>
      </c>
      <c r="F36" s="830">
        <v>161</v>
      </c>
      <c r="G36" s="759">
        <f t="shared" si="4"/>
        <v>284</v>
      </c>
      <c r="H36" s="831"/>
      <c r="I36" s="758"/>
      <c r="J36" s="815">
        <f t="shared" si="2"/>
        <v>445</v>
      </c>
      <c r="K36" s="795">
        <f t="shared" si="3"/>
        <v>48.793859649122808</v>
      </c>
      <c r="L36" s="589"/>
      <c r="M36" s="640">
        <v>445</v>
      </c>
      <c r="N36" s="832"/>
      <c r="O36" s="833"/>
    </row>
    <row r="37" spans="1:15" ht="15.75" thickBot="1" x14ac:dyDescent="0.3">
      <c r="A37" s="834" t="s">
        <v>520</v>
      </c>
      <c r="B37" s="835"/>
      <c r="C37" s="836">
        <f t="shared" ref="C37:G37" si="5">SUM(C27:C36)</f>
        <v>43677</v>
      </c>
      <c r="D37" s="837">
        <f t="shared" si="5"/>
        <v>41222</v>
      </c>
      <c r="E37" s="837">
        <f t="shared" si="5"/>
        <v>39934</v>
      </c>
      <c r="F37" s="836">
        <f t="shared" si="5"/>
        <v>9745</v>
      </c>
      <c r="G37" s="838">
        <f t="shared" si="5"/>
        <v>10081</v>
      </c>
      <c r="H37" s="839"/>
      <c r="I37" s="840"/>
      <c r="J37" s="838">
        <f t="shared" si="2"/>
        <v>19826</v>
      </c>
      <c r="K37" s="795">
        <f t="shared" si="3"/>
        <v>49.646917413732659</v>
      </c>
      <c r="L37" s="589"/>
      <c r="M37" s="838">
        <f>SUM(M27:M36)</f>
        <v>19826</v>
      </c>
      <c r="N37" s="839">
        <f>SUM(N27:N36)</f>
        <v>0</v>
      </c>
      <c r="O37" s="841">
        <f>SUM(O27:O36)</f>
        <v>0</v>
      </c>
    </row>
    <row r="38" spans="1:15" ht="15.75" thickBot="1" x14ac:dyDescent="0.3">
      <c r="A38" s="753" t="s">
        <v>519</v>
      </c>
      <c r="B38" s="786">
        <v>601</v>
      </c>
      <c r="C38" s="755"/>
      <c r="D38" s="842"/>
      <c r="E38" s="843"/>
      <c r="F38" s="844"/>
      <c r="G38" s="759">
        <f t="shared" si="4"/>
        <v>0</v>
      </c>
      <c r="H38" s="821"/>
      <c r="I38" s="758"/>
      <c r="J38" s="794">
        <f t="shared" si="2"/>
        <v>0</v>
      </c>
      <c r="K38" s="795" t="e">
        <f t="shared" si="3"/>
        <v>#DIV/0!</v>
      </c>
      <c r="L38" s="589"/>
      <c r="M38" s="635"/>
      <c r="N38" s="822"/>
      <c r="O38" s="823"/>
    </row>
    <row r="39" spans="1:15" ht="15.75" thickBot="1" x14ac:dyDescent="0.3">
      <c r="A39" s="763" t="s">
        <v>518</v>
      </c>
      <c r="B39" s="798">
        <v>602</v>
      </c>
      <c r="C39" s="755">
        <v>11908</v>
      </c>
      <c r="D39" s="824">
        <v>13335</v>
      </c>
      <c r="E39" s="825">
        <v>13335</v>
      </c>
      <c r="F39" s="826">
        <v>4640</v>
      </c>
      <c r="G39" s="759">
        <f t="shared" si="4"/>
        <v>1920</v>
      </c>
      <c r="H39" s="803"/>
      <c r="I39" s="758"/>
      <c r="J39" s="804">
        <f t="shared" si="2"/>
        <v>6560</v>
      </c>
      <c r="K39" s="795">
        <f t="shared" si="3"/>
        <v>49.193850768653917</v>
      </c>
      <c r="L39" s="589"/>
      <c r="M39" s="617">
        <v>6560</v>
      </c>
      <c r="N39" s="805"/>
      <c r="O39" s="806"/>
    </row>
    <row r="40" spans="1:15" ht="15.75" thickBot="1" x14ac:dyDescent="0.3">
      <c r="A40" s="763" t="s">
        <v>517</v>
      </c>
      <c r="B40" s="798">
        <v>604</v>
      </c>
      <c r="C40" s="755">
        <v>18</v>
      </c>
      <c r="D40" s="824">
        <v>14</v>
      </c>
      <c r="E40" s="825">
        <v>14</v>
      </c>
      <c r="F40" s="826">
        <v>7</v>
      </c>
      <c r="G40" s="759">
        <f t="shared" si="4"/>
        <v>2</v>
      </c>
      <c r="H40" s="803"/>
      <c r="I40" s="758"/>
      <c r="J40" s="804">
        <f t="shared" si="2"/>
        <v>9</v>
      </c>
      <c r="K40" s="795">
        <f t="shared" si="3"/>
        <v>64.285714285714292</v>
      </c>
      <c r="L40" s="589"/>
      <c r="M40" s="617">
        <v>9</v>
      </c>
      <c r="N40" s="805"/>
      <c r="O40" s="806"/>
    </row>
    <row r="41" spans="1:15" ht="15.75" thickBot="1" x14ac:dyDescent="0.3">
      <c r="A41" s="763" t="s">
        <v>516</v>
      </c>
      <c r="B41" s="798" t="s">
        <v>515</v>
      </c>
      <c r="C41" s="755">
        <v>29686</v>
      </c>
      <c r="D41" s="824">
        <v>27770</v>
      </c>
      <c r="E41" s="825">
        <v>24613</v>
      </c>
      <c r="F41" s="826">
        <v>6340</v>
      </c>
      <c r="G41" s="759">
        <f t="shared" si="4"/>
        <v>7792</v>
      </c>
      <c r="H41" s="803"/>
      <c r="I41" s="758"/>
      <c r="J41" s="804">
        <f t="shared" si="2"/>
        <v>14132</v>
      </c>
      <c r="K41" s="795">
        <f t="shared" si="3"/>
        <v>57.416812253687077</v>
      </c>
      <c r="L41" s="589"/>
      <c r="M41" s="617">
        <v>14132</v>
      </c>
      <c r="N41" s="805"/>
      <c r="O41" s="806"/>
    </row>
    <row r="42" spans="1:15" ht="15.75" thickBot="1" x14ac:dyDescent="0.3">
      <c r="A42" s="731" t="s">
        <v>514</v>
      </c>
      <c r="B42" s="827" t="s">
        <v>513</v>
      </c>
      <c r="C42" s="767">
        <v>2173</v>
      </c>
      <c r="D42" s="828">
        <v>103</v>
      </c>
      <c r="E42" s="829">
        <v>1972</v>
      </c>
      <c r="F42" s="830">
        <v>59</v>
      </c>
      <c r="G42" s="812">
        <f t="shared" si="4"/>
        <v>702</v>
      </c>
      <c r="H42" s="831"/>
      <c r="I42" s="758"/>
      <c r="J42" s="815">
        <f t="shared" si="2"/>
        <v>761</v>
      </c>
      <c r="K42" s="795">
        <f t="shared" si="3"/>
        <v>38.590263691683568</v>
      </c>
      <c r="L42" s="589"/>
      <c r="M42" s="640">
        <v>761</v>
      </c>
      <c r="N42" s="832"/>
      <c r="O42" s="833"/>
    </row>
    <row r="43" spans="1:15" ht="15.75" thickBot="1" x14ac:dyDescent="0.3">
      <c r="A43" s="834" t="s">
        <v>512</v>
      </c>
      <c r="B43" s="835" t="s">
        <v>508</v>
      </c>
      <c r="C43" s="836">
        <f t="shared" ref="C43:I43" si="6">SUM(C38:C42)</f>
        <v>43785</v>
      </c>
      <c r="D43" s="845">
        <f t="shared" si="6"/>
        <v>41222</v>
      </c>
      <c r="E43" s="845">
        <f t="shared" si="6"/>
        <v>39934</v>
      </c>
      <c r="F43" s="841">
        <f t="shared" si="6"/>
        <v>11046</v>
      </c>
      <c r="G43" s="846">
        <f t="shared" si="6"/>
        <v>10416</v>
      </c>
      <c r="H43" s="841">
        <f t="shared" si="6"/>
        <v>0</v>
      </c>
      <c r="I43" s="847">
        <f t="shared" si="6"/>
        <v>0</v>
      </c>
      <c r="J43" s="841">
        <f t="shared" si="2"/>
        <v>21462</v>
      </c>
      <c r="K43" s="848">
        <f t="shared" si="3"/>
        <v>53.74367706716081</v>
      </c>
      <c r="L43" s="589"/>
      <c r="M43" s="841">
        <f>SUM(M38:M42)</f>
        <v>21462</v>
      </c>
      <c r="N43" s="839">
        <f>SUM(N38:N42)</f>
        <v>0</v>
      </c>
      <c r="O43" s="841">
        <f>SUM(O38:O42)</f>
        <v>0</v>
      </c>
    </row>
    <row r="44" spans="1:15" ht="5.25" customHeight="1" thickBot="1" x14ac:dyDescent="0.3">
      <c r="A44" s="731"/>
      <c r="B44" s="849"/>
      <c r="C44" s="767"/>
      <c r="D44" s="811"/>
      <c r="E44" s="811"/>
      <c r="F44" s="769"/>
      <c r="G44" s="850"/>
      <c r="H44" s="851">
        <f>N44-G44</f>
        <v>0</v>
      </c>
      <c r="I44" s="850"/>
      <c r="J44" s="852">
        <f t="shared" si="2"/>
        <v>0</v>
      </c>
      <c r="K44" s="848" t="e">
        <f t="shared" si="3"/>
        <v>#DIV/0!</v>
      </c>
      <c r="L44" s="589"/>
      <c r="M44" s="769"/>
      <c r="N44" s="839"/>
      <c r="O44" s="839"/>
    </row>
    <row r="45" spans="1:15" ht="15.75" thickBot="1" x14ac:dyDescent="0.3">
      <c r="A45" s="853" t="s">
        <v>511</v>
      </c>
      <c r="B45" s="835" t="s">
        <v>508</v>
      </c>
      <c r="C45" s="841">
        <f t="shared" ref="C45:I45" si="7">C43-C41</f>
        <v>14099</v>
      </c>
      <c r="D45" s="836">
        <f t="shared" si="7"/>
        <v>13452</v>
      </c>
      <c r="E45" s="836">
        <f t="shared" si="7"/>
        <v>15321</v>
      </c>
      <c r="F45" s="841">
        <f t="shared" si="7"/>
        <v>4706</v>
      </c>
      <c r="G45" s="840">
        <f t="shared" si="7"/>
        <v>2624</v>
      </c>
      <c r="H45" s="841">
        <f t="shared" si="7"/>
        <v>0</v>
      </c>
      <c r="I45" s="839">
        <f t="shared" si="7"/>
        <v>0</v>
      </c>
      <c r="J45" s="852">
        <f t="shared" si="2"/>
        <v>7330</v>
      </c>
      <c r="K45" s="848">
        <f t="shared" si="3"/>
        <v>47.842830102473727</v>
      </c>
      <c r="L45" s="589"/>
      <c r="M45" s="841">
        <f>M43-M41</f>
        <v>7330</v>
      </c>
      <c r="N45" s="839">
        <f>N43-N41</f>
        <v>0</v>
      </c>
      <c r="O45" s="841">
        <f>O43-O41</f>
        <v>0</v>
      </c>
    </row>
    <row r="46" spans="1:15" ht="15.75" thickBot="1" x14ac:dyDescent="0.3">
      <c r="A46" s="834" t="s">
        <v>510</v>
      </c>
      <c r="B46" s="835" t="s">
        <v>508</v>
      </c>
      <c r="C46" s="841">
        <f t="shared" ref="C46:I46" si="8">C43-C37</f>
        <v>108</v>
      </c>
      <c r="D46" s="836">
        <f t="shared" si="8"/>
        <v>0</v>
      </c>
      <c r="E46" s="836">
        <f t="shared" si="8"/>
        <v>0</v>
      </c>
      <c r="F46" s="841">
        <f t="shared" si="8"/>
        <v>1301</v>
      </c>
      <c r="G46" s="840">
        <f t="shared" si="8"/>
        <v>335</v>
      </c>
      <c r="H46" s="841">
        <f t="shared" si="8"/>
        <v>0</v>
      </c>
      <c r="I46" s="839">
        <f t="shared" si="8"/>
        <v>0</v>
      </c>
      <c r="J46" s="852">
        <f t="shared" si="2"/>
        <v>1636</v>
      </c>
      <c r="K46" s="848" t="e">
        <f t="shared" si="3"/>
        <v>#DIV/0!</v>
      </c>
      <c r="L46" s="589"/>
      <c r="M46" s="841">
        <f>M43-M37</f>
        <v>1636</v>
      </c>
      <c r="N46" s="839">
        <f>N43-N37</f>
        <v>0</v>
      </c>
      <c r="O46" s="841">
        <f>O43-O37</f>
        <v>0</v>
      </c>
    </row>
    <row r="47" spans="1:15" ht="15.75" thickBot="1" x14ac:dyDescent="0.3">
      <c r="A47" s="854" t="s">
        <v>509</v>
      </c>
      <c r="B47" s="855" t="s">
        <v>508</v>
      </c>
      <c r="C47" s="841">
        <f t="shared" ref="C47:I47" si="9">C46-C41</f>
        <v>-29578</v>
      </c>
      <c r="D47" s="836">
        <f t="shared" si="9"/>
        <v>-27770</v>
      </c>
      <c r="E47" s="836">
        <f t="shared" si="9"/>
        <v>-24613</v>
      </c>
      <c r="F47" s="841">
        <f t="shared" si="9"/>
        <v>-5039</v>
      </c>
      <c r="G47" s="840">
        <f t="shared" si="9"/>
        <v>-7457</v>
      </c>
      <c r="H47" s="841">
        <f t="shared" si="9"/>
        <v>0</v>
      </c>
      <c r="I47" s="839">
        <f t="shared" si="9"/>
        <v>0</v>
      </c>
      <c r="J47" s="852">
        <f t="shared" si="2"/>
        <v>-12496</v>
      </c>
      <c r="K47" s="856">
        <f t="shared" si="3"/>
        <v>50.769918335838781</v>
      </c>
      <c r="L47" s="589"/>
      <c r="M47" s="841">
        <f>M46-M41</f>
        <v>-12496</v>
      </c>
      <c r="N47" s="839">
        <f>N46-N41</f>
        <v>0</v>
      </c>
      <c r="O47" s="841">
        <f>O46-O41</f>
        <v>0</v>
      </c>
    </row>
    <row r="50" spans="1:10" ht="14.25" x14ac:dyDescent="0.2">
      <c r="A50" s="706" t="s">
        <v>507</v>
      </c>
    </row>
    <row r="51" spans="1:10" ht="14.25" x14ac:dyDescent="0.2">
      <c r="A51" s="709" t="s">
        <v>506</v>
      </c>
    </row>
    <row r="52" spans="1:10" ht="14.25" x14ac:dyDescent="0.2">
      <c r="A52" s="710" t="s">
        <v>505</v>
      </c>
    </row>
    <row r="53" spans="1:10" s="568" customFormat="1" ht="14.25" x14ac:dyDescent="0.2">
      <c r="A53" s="710" t="s">
        <v>504</v>
      </c>
      <c r="B53" s="711"/>
      <c r="E53" s="712"/>
      <c r="F53" s="712"/>
      <c r="G53" s="712"/>
      <c r="H53" s="712"/>
      <c r="I53" s="712"/>
      <c r="J53" s="712"/>
    </row>
    <row r="56" spans="1:10" x14ac:dyDescent="0.2">
      <c r="A56" s="713" t="s">
        <v>593</v>
      </c>
    </row>
    <row r="58" spans="1:10" x14ac:dyDescent="0.2">
      <c r="A58" s="713" t="s">
        <v>594</v>
      </c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  <pageSetup paperSize="9" scale="58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workbookViewId="0">
      <selection activeCell="D52" sqref="D52"/>
    </sheetView>
  </sheetViews>
  <sheetFormatPr defaultColWidth="8.7109375" defaultRowHeight="12.75" x14ac:dyDescent="0.2"/>
  <cols>
    <col min="1" max="1" width="37.7109375" style="713" customWidth="1"/>
    <col min="2" max="2" width="7.28515625" style="707" customWidth="1"/>
    <col min="3" max="4" width="11.5703125" style="552" customWidth="1"/>
    <col min="5" max="5" width="11.5703125" style="708" customWidth="1"/>
    <col min="6" max="6" width="11.42578125" style="708" customWidth="1"/>
    <col min="7" max="7" width="9.85546875" style="708" customWidth="1"/>
    <col min="8" max="8" width="9.140625" style="708" customWidth="1"/>
    <col min="9" max="9" width="9.28515625" style="708" customWidth="1"/>
    <col min="10" max="10" width="9.140625" style="708" customWidth="1"/>
    <col min="11" max="11" width="13.85546875" style="552" customWidth="1"/>
    <col min="12" max="12" width="8.7109375" style="552"/>
    <col min="13" max="13" width="11.85546875" style="552" customWidth="1"/>
    <col min="14" max="14" width="12.5703125" style="552" customWidth="1"/>
    <col min="15" max="15" width="11.85546875" style="552" customWidth="1"/>
    <col min="16" max="16" width="12" style="552" customWidth="1"/>
    <col min="17" max="16384" width="8.7109375" style="552"/>
  </cols>
  <sheetData>
    <row r="1" spans="1:16" ht="24" customHeight="1" x14ac:dyDescent="0.2">
      <c r="A1" s="549"/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1"/>
    </row>
    <row r="2" spans="1:16" x14ac:dyDescent="0.2">
      <c r="A2" s="359"/>
      <c r="B2" s="359"/>
      <c r="C2" s="359"/>
      <c r="D2" s="359"/>
      <c r="E2" s="553"/>
      <c r="F2" s="553"/>
      <c r="G2" s="553"/>
      <c r="H2" s="553"/>
      <c r="I2" s="553"/>
      <c r="J2" s="553"/>
      <c r="K2" s="359"/>
      <c r="L2" s="359"/>
      <c r="M2" s="359"/>
      <c r="N2" s="359"/>
      <c r="O2" s="554"/>
    </row>
    <row r="3" spans="1:16" ht="18.75" x14ac:dyDescent="0.2">
      <c r="A3" s="544" t="s">
        <v>576</v>
      </c>
      <c r="B3" s="359"/>
      <c r="C3" s="359"/>
      <c r="D3" s="359"/>
      <c r="E3" s="553"/>
      <c r="F3" s="555"/>
      <c r="G3" s="555"/>
      <c r="H3" s="553"/>
      <c r="I3" s="553"/>
      <c r="J3" s="553"/>
      <c r="K3" s="359"/>
      <c r="L3" s="359"/>
      <c r="M3" s="359"/>
      <c r="N3" s="359"/>
      <c r="O3" s="359"/>
    </row>
    <row r="4" spans="1:16" ht="21.75" customHeight="1" x14ac:dyDescent="0.2">
      <c r="A4" s="543"/>
      <c r="B4" s="359"/>
      <c r="C4" s="359"/>
      <c r="D4" s="359"/>
      <c r="E4" s="553"/>
      <c r="F4" s="555"/>
      <c r="G4" s="555"/>
      <c r="H4" s="553"/>
      <c r="I4" s="553"/>
      <c r="J4" s="553"/>
      <c r="K4" s="359"/>
      <c r="L4" s="359"/>
      <c r="M4" s="359"/>
      <c r="N4" s="359"/>
      <c r="O4" s="359"/>
    </row>
    <row r="5" spans="1:16" x14ac:dyDescent="0.2">
      <c r="A5" s="536"/>
      <c r="B5" s="359"/>
      <c r="C5" s="359"/>
      <c r="D5" s="359"/>
      <c r="E5" s="553"/>
      <c r="F5" s="555"/>
      <c r="G5" s="555"/>
      <c r="H5" s="553"/>
      <c r="I5" s="553"/>
      <c r="J5" s="553"/>
      <c r="K5" s="359"/>
      <c r="L5" s="359"/>
      <c r="M5" s="359"/>
      <c r="N5" s="359"/>
      <c r="O5" s="359"/>
    </row>
    <row r="6" spans="1:16" ht="6" customHeight="1" x14ac:dyDescent="0.2">
      <c r="A6" s="359"/>
      <c r="B6" s="556"/>
      <c r="C6" s="556"/>
      <c r="D6" s="359"/>
      <c r="E6" s="553"/>
      <c r="F6" s="555"/>
      <c r="G6" s="555"/>
      <c r="H6" s="553"/>
      <c r="I6" s="553"/>
      <c r="J6" s="553"/>
      <c r="K6" s="359"/>
      <c r="L6" s="359"/>
      <c r="M6" s="359"/>
      <c r="N6" s="359"/>
      <c r="O6" s="359"/>
    </row>
    <row r="7" spans="1:16" ht="24.75" customHeight="1" x14ac:dyDescent="0.2">
      <c r="A7" s="540" t="s">
        <v>575</v>
      </c>
      <c r="B7" s="557"/>
      <c r="C7" s="714" t="s">
        <v>595</v>
      </c>
      <c r="D7" s="715"/>
      <c r="E7" s="715"/>
      <c r="F7" s="715"/>
      <c r="G7" s="715"/>
      <c r="H7" s="715"/>
      <c r="I7" s="715"/>
      <c r="J7" s="715"/>
      <c r="K7" s="715"/>
      <c r="L7" s="715"/>
      <c r="M7" s="715"/>
      <c r="N7" s="715"/>
      <c r="O7" s="715"/>
    </row>
    <row r="8" spans="1:16" ht="23.25" customHeight="1" thickBot="1" x14ac:dyDescent="0.25">
      <c r="A8" s="536" t="s">
        <v>573</v>
      </c>
      <c r="B8" s="359"/>
      <c r="C8" s="359"/>
      <c r="D8" s="359"/>
      <c r="E8" s="553"/>
      <c r="F8" s="555"/>
      <c r="G8" s="555"/>
      <c r="H8" s="553"/>
      <c r="I8" s="553"/>
      <c r="J8" s="553"/>
      <c r="K8" s="359"/>
      <c r="L8" s="359"/>
      <c r="M8" s="359"/>
      <c r="N8" s="359"/>
      <c r="O8" s="359"/>
    </row>
    <row r="9" spans="1:16" ht="13.5" thickBot="1" x14ac:dyDescent="0.25">
      <c r="A9" s="716" t="s">
        <v>572</v>
      </c>
      <c r="B9" s="717" t="s">
        <v>571</v>
      </c>
      <c r="C9" s="857" t="s">
        <v>0</v>
      </c>
      <c r="D9" s="858" t="s">
        <v>570</v>
      </c>
      <c r="E9" s="526" t="s">
        <v>569</v>
      </c>
      <c r="F9" s="859" t="s">
        <v>568</v>
      </c>
      <c r="G9" s="860"/>
      <c r="H9" s="860"/>
      <c r="I9" s="861"/>
      <c r="J9" s="858" t="s">
        <v>578</v>
      </c>
      <c r="K9" s="862" t="s">
        <v>566</v>
      </c>
      <c r="L9" s="360"/>
      <c r="M9" s="526" t="s">
        <v>564</v>
      </c>
      <c r="N9" s="858" t="s">
        <v>565</v>
      </c>
      <c r="O9" s="858" t="s">
        <v>564</v>
      </c>
    </row>
    <row r="10" spans="1:16" ht="13.5" thickBot="1" x14ac:dyDescent="0.25">
      <c r="A10" s="863"/>
      <c r="B10" s="864"/>
      <c r="C10" s="865" t="s">
        <v>579</v>
      </c>
      <c r="D10" s="866">
        <v>2019</v>
      </c>
      <c r="E10" s="867">
        <v>2019</v>
      </c>
      <c r="F10" s="868" t="s">
        <v>562</v>
      </c>
      <c r="G10" s="869" t="s">
        <v>561</v>
      </c>
      <c r="H10" s="870" t="s">
        <v>560</v>
      </c>
      <c r="I10" s="868" t="s">
        <v>559</v>
      </c>
      <c r="J10" s="866" t="s">
        <v>558</v>
      </c>
      <c r="K10" s="871" t="s">
        <v>557</v>
      </c>
      <c r="L10" s="360"/>
      <c r="M10" s="515" t="s">
        <v>596</v>
      </c>
      <c r="N10" s="866" t="s">
        <v>597</v>
      </c>
      <c r="O10" s="866" t="s">
        <v>582</v>
      </c>
    </row>
    <row r="11" spans="1:16" ht="15" x14ac:dyDescent="0.25">
      <c r="A11" s="731" t="s">
        <v>583</v>
      </c>
      <c r="B11" s="872"/>
      <c r="C11" s="873">
        <v>175</v>
      </c>
      <c r="D11" s="874">
        <v>182</v>
      </c>
      <c r="E11" s="875">
        <v>182</v>
      </c>
      <c r="F11" s="876">
        <v>182</v>
      </c>
      <c r="G11" s="877">
        <f>M11</f>
        <v>177</v>
      </c>
      <c r="H11" s="878"/>
      <c r="I11" s="879"/>
      <c r="J11" s="880" t="s">
        <v>508</v>
      </c>
      <c r="K11" s="881" t="s">
        <v>508</v>
      </c>
      <c r="L11" s="882"/>
      <c r="M11" s="883">
        <v>177</v>
      </c>
      <c r="N11" s="873"/>
      <c r="O11" s="873"/>
    </row>
    <row r="12" spans="1:16" ht="15.75" thickBot="1" x14ac:dyDescent="0.3">
      <c r="A12" s="743" t="s">
        <v>584</v>
      </c>
      <c r="B12" s="884"/>
      <c r="C12" s="885">
        <v>170.35810000000001</v>
      </c>
      <c r="D12" s="886">
        <v>176</v>
      </c>
      <c r="E12" s="887">
        <v>176</v>
      </c>
      <c r="F12" s="888">
        <v>176.12469999999999</v>
      </c>
      <c r="G12" s="889">
        <f>M12</f>
        <v>171.39</v>
      </c>
      <c r="H12" s="890"/>
      <c r="I12" s="891"/>
      <c r="J12" s="892"/>
      <c r="K12" s="893" t="s">
        <v>508</v>
      </c>
      <c r="L12" s="882"/>
      <c r="M12" s="894">
        <v>171.39</v>
      </c>
      <c r="N12" s="885"/>
      <c r="O12" s="885"/>
    </row>
    <row r="13" spans="1:16" ht="15" x14ac:dyDescent="0.25">
      <c r="A13" s="753" t="s">
        <v>585</v>
      </c>
      <c r="B13" s="798" t="s">
        <v>586</v>
      </c>
      <c r="C13" s="895">
        <v>47437</v>
      </c>
      <c r="D13" s="896" t="s">
        <v>508</v>
      </c>
      <c r="E13" s="823" t="s">
        <v>508</v>
      </c>
      <c r="F13" s="897">
        <v>48211</v>
      </c>
      <c r="G13" s="898">
        <f>M13</f>
        <v>48371</v>
      </c>
      <c r="H13" s="899"/>
      <c r="I13" s="895"/>
      <c r="J13" s="900" t="s">
        <v>508</v>
      </c>
      <c r="K13" s="901" t="s">
        <v>508</v>
      </c>
      <c r="L13" s="882"/>
      <c r="M13" s="902">
        <v>48371</v>
      </c>
      <c r="N13" s="903"/>
      <c r="O13" s="895"/>
    </row>
    <row r="14" spans="1:16" ht="15" x14ac:dyDescent="0.25">
      <c r="A14" s="763" t="s">
        <v>587</v>
      </c>
      <c r="B14" s="798" t="s">
        <v>588</v>
      </c>
      <c r="C14" s="903">
        <v>38257</v>
      </c>
      <c r="D14" s="904" t="s">
        <v>508</v>
      </c>
      <c r="E14" s="806" t="s">
        <v>508</v>
      </c>
      <c r="F14" s="905">
        <v>37682</v>
      </c>
      <c r="G14" s="906">
        <f t="shared" ref="G14:G23" si="0">M14</f>
        <v>38027</v>
      </c>
      <c r="H14" s="899"/>
      <c r="I14" s="903"/>
      <c r="J14" s="900" t="s">
        <v>508</v>
      </c>
      <c r="K14" s="901" t="s">
        <v>508</v>
      </c>
      <c r="L14" s="882"/>
      <c r="M14" s="907">
        <v>38027</v>
      </c>
      <c r="N14" s="903"/>
      <c r="O14" s="903"/>
    </row>
    <row r="15" spans="1:16" ht="15" x14ac:dyDescent="0.25">
      <c r="A15" s="763" t="s">
        <v>547</v>
      </c>
      <c r="B15" s="798" t="s">
        <v>546</v>
      </c>
      <c r="C15" s="903">
        <v>535</v>
      </c>
      <c r="D15" s="904" t="s">
        <v>508</v>
      </c>
      <c r="E15" s="806" t="s">
        <v>508</v>
      </c>
      <c r="F15" s="905">
        <v>617</v>
      </c>
      <c r="G15" s="906">
        <f t="shared" si="0"/>
        <v>695</v>
      </c>
      <c r="H15" s="899"/>
      <c r="I15" s="903"/>
      <c r="J15" s="900" t="s">
        <v>508</v>
      </c>
      <c r="K15" s="901" t="s">
        <v>508</v>
      </c>
      <c r="L15" s="882"/>
      <c r="M15" s="907">
        <v>695</v>
      </c>
      <c r="N15" s="903"/>
      <c r="O15" s="903"/>
    </row>
    <row r="16" spans="1:16" ht="15" x14ac:dyDescent="0.25">
      <c r="A16" s="763" t="s">
        <v>545</v>
      </c>
      <c r="B16" s="798" t="s">
        <v>508</v>
      </c>
      <c r="C16" s="903">
        <v>4559</v>
      </c>
      <c r="D16" s="904" t="s">
        <v>508</v>
      </c>
      <c r="E16" s="806" t="s">
        <v>508</v>
      </c>
      <c r="F16" s="905">
        <v>32108</v>
      </c>
      <c r="G16" s="906">
        <f t="shared" si="0"/>
        <v>36608</v>
      </c>
      <c r="H16" s="899"/>
      <c r="I16" s="903"/>
      <c r="J16" s="900" t="s">
        <v>508</v>
      </c>
      <c r="K16" s="901" t="s">
        <v>508</v>
      </c>
      <c r="L16" s="882"/>
      <c r="M16" s="907">
        <v>36608</v>
      </c>
      <c r="N16" s="903"/>
      <c r="O16" s="903"/>
    </row>
    <row r="17" spans="1:15" ht="15.75" thickBot="1" x14ac:dyDescent="0.3">
      <c r="A17" s="731" t="s">
        <v>544</v>
      </c>
      <c r="B17" s="908" t="s">
        <v>543</v>
      </c>
      <c r="C17" s="909">
        <v>20986</v>
      </c>
      <c r="D17" s="910" t="s">
        <v>508</v>
      </c>
      <c r="E17" s="833" t="s">
        <v>508</v>
      </c>
      <c r="F17" s="911">
        <v>15186</v>
      </c>
      <c r="G17" s="906">
        <f t="shared" si="0"/>
        <v>25332</v>
      </c>
      <c r="H17" s="912"/>
      <c r="I17" s="909"/>
      <c r="J17" s="913" t="s">
        <v>508</v>
      </c>
      <c r="K17" s="881" t="s">
        <v>508</v>
      </c>
      <c r="L17" s="882"/>
      <c r="M17" s="914">
        <v>25332</v>
      </c>
      <c r="N17" s="909"/>
      <c r="O17" s="909"/>
    </row>
    <row r="18" spans="1:15" ht="15.75" thickBot="1" x14ac:dyDescent="0.3">
      <c r="A18" s="774" t="s">
        <v>542</v>
      </c>
      <c r="B18" s="835"/>
      <c r="C18" s="915">
        <f t="shared" ref="C18" si="1">C13-C14+C15+C16+C17</f>
        <v>35260</v>
      </c>
      <c r="D18" s="836" t="s">
        <v>508</v>
      </c>
      <c r="E18" s="841" t="s">
        <v>508</v>
      </c>
      <c r="F18" s="916">
        <f>F13-F14+F15+F16+F17</f>
        <v>58440</v>
      </c>
      <c r="G18" s="915">
        <f>G13-G14+G15+G16+G17</f>
        <v>72979</v>
      </c>
      <c r="H18" s="916"/>
      <c r="I18" s="915"/>
      <c r="J18" s="841" t="s">
        <v>508</v>
      </c>
      <c r="K18" s="839" t="s">
        <v>508</v>
      </c>
      <c r="L18" s="882"/>
      <c r="M18" s="917">
        <f>M13-M14+M15+M16+M17</f>
        <v>72979</v>
      </c>
      <c r="N18" s="915">
        <f t="shared" ref="N18:O18" si="2">N13-N14+N15+N16+N17</f>
        <v>0</v>
      </c>
      <c r="O18" s="915">
        <f t="shared" si="2"/>
        <v>0</v>
      </c>
    </row>
    <row r="19" spans="1:15" ht="15" x14ac:dyDescent="0.25">
      <c r="A19" s="731" t="s">
        <v>541</v>
      </c>
      <c r="B19" s="908">
        <v>401</v>
      </c>
      <c r="C19" s="918">
        <v>9180</v>
      </c>
      <c r="D19" s="896" t="s">
        <v>508</v>
      </c>
      <c r="E19" s="823" t="s">
        <v>508</v>
      </c>
      <c r="F19" s="911">
        <v>10528</v>
      </c>
      <c r="G19" s="906">
        <f t="shared" si="0"/>
        <v>10343</v>
      </c>
      <c r="H19" s="919"/>
      <c r="I19" s="918"/>
      <c r="J19" s="913" t="s">
        <v>508</v>
      </c>
      <c r="K19" s="881" t="s">
        <v>508</v>
      </c>
      <c r="L19" s="882"/>
      <c r="M19" s="914">
        <v>10343</v>
      </c>
      <c r="N19" s="918"/>
      <c r="O19" s="918"/>
    </row>
    <row r="20" spans="1:15" ht="15" x14ac:dyDescent="0.25">
      <c r="A20" s="763" t="s">
        <v>540</v>
      </c>
      <c r="B20" s="798" t="s">
        <v>539</v>
      </c>
      <c r="C20" s="903">
        <v>13290</v>
      </c>
      <c r="D20" s="904" t="s">
        <v>508</v>
      </c>
      <c r="E20" s="806" t="s">
        <v>508</v>
      </c>
      <c r="F20" s="897">
        <v>11438</v>
      </c>
      <c r="G20" s="906">
        <f t="shared" si="0"/>
        <v>12408</v>
      </c>
      <c r="H20" s="899"/>
      <c r="I20" s="903"/>
      <c r="J20" s="900" t="s">
        <v>508</v>
      </c>
      <c r="K20" s="901" t="s">
        <v>508</v>
      </c>
      <c r="L20" s="882"/>
      <c r="M20" s="907">
        <v>12408</v>
      </c>
      <c r="N20" s="903"/>
      <c r="O20" s="903"/>
    </row>
    <row r="21" spans="1:15" ht="15" x14ac:dyDescent="0.25">
      <c r="A21" s="763" t="s">
        <v>538</v>
      </c>
      <c r="B21" s="798" t="s">
        <v>508</v>
      </c>
      <c r="C21" s="903">
        <v>0</v>
      </c>
      <c r="D21" s="904" t="s">
        <v>508</v>
      </c>
      <c r="E21" s="806" t="s">
        <v>508</v>
      </c>
      <c r="F21" s="905">
        <v>0</v>
      </c>
      <c r="G21" s="906">
        <f t="shared" si="0"/>
        <v>0</v>
      </c>
      <c r="H21" s="899"/>
      <c r="I21" s="903"/>
      <c r="J21" s="900" t="s">
        <v>508</v>
      </c>
      <c r="K21" s="901" t="s">
        <v>508</v>
      </c>
      <c r="L21" s="882"/>
      <c r="M21" s="907">
        <v>0</v>
      </c>
      <c r="N21" s="903"/>
      <c r="O21" s="903"/>
    </row>
    <row r="22" spans="1:15" ht="15" x14ac:dyDescent="0.25">
      <c r="A22" s="763" t="s">
        <v>537</v>
      </c>
      <c r="B22" s="798" t="s">
        <v>508</v>
      </c>
      <c r="C22" s="903">
        <v>12482</v>
      </c>
      <c r="D22" s="904" t="s">
        <v>508</v>
      </c>
      <c r="E22" s="806" t="s">
        <v>508</v>
      </c>
      <c r="F22" s="905">
        <v>36165</v>
      </c>
      <c r="G22" s="906">
        <f t="shared" si="0"/>
        <v>50017</v>
      </c>
      <c r="H22" s="899"/>
      <c r="I22" s="903"/>
      <c r="J22" s="900" t="s">
        <v>508</v>
      </c>
      <c r="K22" s="901" t="s">
        <v>508</v>
      </c>
      <c r="L22" s="882"/>
      <c r="M22" s="907">
        <v>50017</v>
      </c>
      <c r="N22" s="903"/>
      <c r="O22" s="903"/>
    </row>
    <row r="23" spans="1:15" ht="15.75" thickBot="1" x14ac:dyDescent="0.3">
      <c r="A23" s="920" t="s">
        <v>536</v>
      </c>
      <c r="B23" s="827" t="s">
        <v>508</v>
      </c>
      <c r="C23" s="921">
        <v>0</v>
      </c>
      <c r="D23" s="910" t="s">
        <v>508</v>
      </c>
      <c r="E23" s="833" t="s">
        <v>508</v>
      </c>
      <c r="F23" s="911">
        <v>0</v>
      </c>
      <c r="G23" s="922">
        <f t="shared" si="0"/>
        <v>0</v>
      </c>
      <c r="H23" s="912"/>
      <c r="I23" s="921"/>
      <c r="J23" s="923" t="s">
        <v>508</v>
      </c>
      <c r="K23" s="924" t="s">
        <v>508</v>
      </c>
      <c r="L23" s="882"/>
      <c r="M23" s="925">
        <v>0</v>
      </c>
      <c r="N23" s="909"/>
      <c r="O23" s="921"/>
    </row>
    <row r="24" spans="1:15" ht="15" x14ac:dyDescent="0.25">
      <c r="A24" s="926" t="s">
        <v>535</v>
      </c>
      <c r="B24" s="927" t="s">
        <v>508</v>
      </c>
      <c r="C24" s="848"/>
      <c r="D24" s="928">
        <v>56553</v>
      </c>
      <c r="E24" s="929">
        <v>56428</v>
      </c>
      <c r="F24" s="930">
        <v>12007</v>
      </c>
      <c r="G24" s="931">
        <f>M24-F24</f>
        <v>14080</v>
      </c>
      <c r="H24" s="932"/>
      <c r="I24" s="933"/>
      <c r="J24" s="934">
        <f t="shared" ref="J24:J47" si="3">SUM(F24:I24)</f>
        <v>26087</v>
      </c>
      <c r="K24" s="935">
        <f>(J24/E24)*100</f>
        <v>46.230594740199898</v>
      </c>
      <c r="L24" s="882"/>
      <c r="M24" s="936">
        <v>26087</v>
      </c>
      <c r="N24" s="895"/>
      <c r="O24" s="797"/>
    </row>
    <row r="25" spans="1:15" ht="15" x14ac:dyDescent="0.25">
      <c r="A25" s="763" t="s">
        <v>534</v>
      </c>
      <c r="B25" s="798" t="s">
        <v>508</v>
      </c>
      <c r="C25" s="937"/>
      <c r="D25" s="938">
        <v>0</v>
      </c>
      <c r="E25" s="939">
        <v>0</v>
      </c>
      <c r="F25" s="940">
        <v>0</v>
      </c>
      <c r="G25" s="931">
        <f t="shared" ref="G25:G42" si="4">M25-F25</f>
        <v>0</v>
      </c>
      <c r="H25" s="941"/>
      <c r="I25" s="942"/>
      <c r="J25" s="900">
        <f t="shared" si="3"/>
        <v>0</v>
      </c>
      <c r="K25" s="937">
        <v>0</v>
      </c>
      <c r="L25" s="882"/>
      <c r="M25" s="943">
        <v>0</v>
      </c>
      <c r="N25" s="903"/>
      <c r="O25" s="806"/>
    </row>
    <row r="26" spans="1:15" ht="15.75" thickBot="1" x14ac:dyDescent="0.3">
      <c r="A26" s="743" t="s">
        <v>533</v>
      </c>
      <c r="B26" s="807">
        <v>672</v>
      </c>
      <c r="C26" s="944"/>
      <c r="D26" s="945">
        <v>56553</v>
      </c>
      <c r="E26" s="946">
        <v>56428</v>
      </c>
      <c r="F26" s="947">
        <v>12007</v>
      </c>
      <c r="G26" s="931">
        <f t="shared" si="4"/>
        <v>14080</v>
      </c>
      <c r="H26" s="948"/>
      <c r="I26" s="949"/>
      <c r="J26" s="950">
        <f t="shared" si="3"/>
        <v>26087</v>
      </c>
      <c r="K26" s="951">
        <f t="shared" ref="K26:K47" si="5">(J26/E26)*100</f>
        <v>46.230594740199898</v>
      </c>
      <c r="L26" s="882"/>
      <c r="M26" s="952">
        <v>26087</v>
      </c>
      <c r="N26" s="921"/>
      <c r="O26" s="817"/>
    </row>
    <row r="27" spans="1:15" ht="15" x14ac:dyDescent="0.25">
      <c r="A27" s="753" t="s">
        <v>532</v>
      </c>
      <c r="B27" s="786">
        <v>501</v>
      </c>
      <c r="C27" s="953">
        <v>16005</v>
      </c>
      <c r="D27" s="954">
        <v>13783</v>
      </c>
      <c r="E27" s="955">
        <v>13783</v>
      </c>
      <c r="F27" s="956">
        <v>3837</v>
      </c>
      <c r="G27" s="918">
        <f t="shared" si="4"/>
        <v>4060</v>
      </c>
      <c r="H27" s="918"/>
      <c r="I27" s="919"/>
      <c r="J27" s="852">
        <f t="shared" si="3"/>
        <v>7897</v>
      </c>
      <c r="K27" s="935">
        <f t="shared" si="5"/>
        <v>57.295218747732712</v>
      </c>
      <c r="L27" s="882"/>
      <c r="M27" s="957">
        <v>7897</v>
      </c>
      <c r="N27" s="918"/>
      <c r="O27" s="823"/>
    </row>
    <row r="28" spans="1:15" ht="15" x14ac:dyDescent="0.25">
      <c r="A28" s="763" t="s">
        <v>531</v>
      </c>
      <c r="B28" s="798">
        <v>502</v>
      </c>
      <c r="C28" s="958">
        <v>3564</v>
      </c>
      <c r="D28" s="959">
        <v>3815</v>
      </c>
      <c r="E28" s="960">
        <v>3815</v>
      </c>
      <c r="F28" s="961">
        <v>804</v>
      </c>
      <c r="G28" s="918">
        <f t="shared" si="4"/>
        <v>829</v>
      </c>
      <c r="H28" s="903"/>
      <c r="I28" s="899"/>
      <c r="J28" s="962">
        <f t="shared" si="3"/>
        <v>1633</v>
      </c>
      <c r="K28" s="937">
        <f t="shared" si="5"/>
        <v>42.804718217562254</v>
      </c>
      <c r="L28" s="882"/>
      <c r="M28" s="943">
        <v>1633</v>
      </c>
      <c r="N28" s="903"/>
      <c r="O28" s="806"/>
    </row>
    <row r="29" spans="1:15" ht="15" x14ac:dyDescent="0.25">
      <c r="A29" s="763" t="s">
        <v>530</v>
      </c>
      <c r="B29" s="798">
        <v>504</v>
      </c>
      <c r="C29" s="958">
        <v>0</v>
      </c>
      <c r="D29" s="959">
        <v>0</v>
      </c>
      <c r="E29" s="960">
        <v>0</v>
      </c>
      <c r="F29" s="961">
        <v>0</v>
      </c>
      <c r="G29" s="918">
        <f t="shared" si="4"/>
        <v>0</v>
      </c>
      <c r="H29" s="903"/>
      <c r="I29" s="899"/>
      <c r="J29" s="962">
        <f t="shared" si="3"/>
        <v>0</v>
      </c>
      <c r="K29" s="937">
        <v>0</v>
      </c>
      <c r="L29" s="882"/>
      <c r="M29" s="943">
        <v>0</v>
      </c>
      <c r="N29" s="903"/>
      <c r="O29" s="806"/>
    </row>
    <row r="30" spans="1:15" ht="15" x14ac:dyDescent="0.25">
      <c r="A30" s="763" t="s">
        <v>529</v>
      </c>
      <c r="B30" s="798">
        <v>511</v>
      </c>
      <c r="C30" s="958">
        <v>4166</v>
      </c>
      <c r="D30" s="959">
        <v>3017</v>
      </c>
      <c r="E30" s="960">
        <v>3017</v>
      </c>
      <c r="F30" s="961">
        <v>1693</v>
      </c>
      <c r="G30" s="918">
        <f t="shared" si="4"/>
        <v>1179</v>
      </c>
      <c r="H30" s="903"/>
      <c r="I30" s="899"/>
      <c r="J30" s="962">
        <f t="shared" si="3"/>
        <v>2872</v>
      </c>
      <c r="K30" s="937">
        <f t="shared" si="5"/>
        <v>95.193901226383829</v>
      </c>
      <c r="L30" s="882"/>
      <c r="M30" s="943">
        <v>2872</v>
      </c>
      <c r="N30" s="903"/>
      <c r="O30" s="806"/>
    </row>
    <row r="31" spans="1:15" ht="15" x14ac:dyDescent="0.25">
      <c r="A31" s="763" t="s">
        <v>528</v>
      </c>
      <c r="B31" s="798">
        <v>518</v>
      </c>
      <c r="C31" s="958">
        <v>3317</v>
      </c>
      <c r="D31" s="959">
        <v>2851</v>
      </c>
      <c r="E31" s="960">
        <v>2851</v>
      </c>
      <c r="F31" s="961">
        <v>924</v>
      </c>
      <c r="G31" s="918">
        <f t="shared" si="4"/>
        <v>709</v>
      </c>
      <c r="H31" s="903"/>
      <c r="I31" s="899"/>
      <c r="J31" s="962">
        <f t="shared" si="3"/>
        <v>1633</v>
      </c>
      <c r="K31" s="937">
        <f t="shared" si="5"/>
        <v>57.278148018239214</v>
      </c>
      <c r="L31" s="882"/>
      <c r="M31" s="943">
        <v>1633</v>
      </c>
      <c r="N31" s="903"/>
      <c r="O31" s="806"/>
    </row>
    <row r="32" spans="1:15" ht="15" x14ac:dyDescent="0.25">
      <c r="A32" s="763" t="s">
        <v>527</v>
      </c>
      <c r="B32" s="798">
        <v>521</v>
      </c>
      <c r="C32" s="958">
        <v>54831</v>
      </c>
      <c r="D32" s="959">
        <v>59631</v>
      </c>
      <c r="E32" s="960">
        <v>59631</v>
      </c>
      <c r="F32" s="961">
        <v>13452</v>
      </c>
      <c r="G32" s="918">
        <f t="shared" si="4"/>
        <v>14705</v>
      </c>
      <c r="H32" s="903"/>
      <c r="I32" s="899"/>
      <c r="J32" s="962">
        <f t="shared" si="3"/>
        <v>28157</v>
      </c>
      <c r="K32" s="937">
        <f t="shared" si="5"/>
        <v>47.21872851369254</v>
      </c>
      <c r="L32" s="882"/>
      <c r="M32" s="943">
        <v>28157</v>
      </c>
      <c r="N32" s="903"/>
      <c r="O32" s="806"/>
    </row>
    <row r="33" spans="1:15" ht="15" x14ac:dyDescent="0.25">
      <c r="A33" s="763" t="s">
        <v>526</v>
      </c>
      <c r="B33" s="798" t="s">
        <v>525</v>
      </c>
      <c r="C33" s="958">
        <v>20073</v>
      </c>
      <c r="D33" s="959">
        <v>21713</v>
      </c>
      <c r="E33" s="960">
        <v>21713</v>
      </c>
      <c r="F33" s="961">
        <v>4964</v>
      </c>
      <c r="G33" s="918">
        <f t="shared" si="4"/>
        <v>5425</v>
      </c>
      <c r="H33" s="903"/>
      <c r="I33" s="899"/>
      <c r="J33" s="962">
        <f t="shared" si="3"/>
        <v>10389</v>
      </c>
      <c r="K33" s="937">
        <f t="shared" si="5"/>
        <v>47.846911988209825</v>
      </c>
      <c r="L33" s="882"/>
      <c r="M33" s="943">
        <v>10389</v>
      </c>
      <c r="N33" s="903"/>
      <c r="O33" s="806"/>
    </row>
    <row r="34" spans="1:15" ht="15" x14ac:dyDescent="0.25">
      <c r="A34" s="763" t="s">
        <v>524</v>
      </c>
      <c r="B34" s="798">
        <v>557</v>
      </c>
      <c r="C34" s="958">
        <v>0</v>
      </c>
      <c r="D34" s="959">
        <v>0</v>
      </c>
      <c r="E34" s="960">
        <v>0</v>
      </c>
      <c r="F34" s="961">
        <v>0</v>
      </c>
      <c r="G34" s="918">
        <f t="shared" si="4"/>
        <v>0</v>
      </c>
      <c r="H34" s="903"/>
      <c r="I34" s="899"/>
      <c r="J34" s="962">
        <f t="shared" si="3"/>
        <v>0</v>
      </c>
      <c r="K34" s="937">
        <v>0</v>
      </c>
      <c r="L34" s="882"/>
      <c r="M34" s="943">
        <v>0</v>
      </c>
      <c r="N34" s="903"/>
      <c r="O34" s="806"/>
    </row>
    <row r="35" spans="1:15" ht="15" x14ac:dyDescent="0.25">
      <c r="A35" s="763" t="s">
        <v>523</v>
      </c>
      <c r="B35" s="798">
        <v>551</v>
      </c>
      <c r="C35" s="958">
        <v>1101</v>
      </c>
      <c r="D35" s="959">
        <v>1147</v>
      </c>
      <c r="E35" s="960">
        <v>1339</v>
      </c>
      <c r="F35" s="961">
        <v>307</v>
      </c>
      <c r="G35" s="918">
        <f t="shared" si="4"/>
        <v>348</v>
      </c>
      <c r="H35" s="903"/>
      <c r="I35" s="899"/>
      <c r="J35" s="962">
        <f t="shared" si="3"/>
        <v>655</v>
      </c>
      <c r="K35" s="951">
        <f t="shared" si="5"/>
        <v>48.917102315160562</v>
      </c>
      <c r="L35" s="882"/>
      <c r="M35" s="943">
        <v>655</v>
      </c>
      <c r="N35" s="903"/>
      <c r="O35" s="806"/>
    </row>
    <row r="36" spans="1:15" ht="15.75" thickBot="1" x14ac:dyDescent="0.3">
      <c r="A36" s="731" t="s">
        <v>522</v>
      </c>
      <c r="B36" s="827" t="s">
        <v>521</v>
      </c>
      <c r="C36" s="963">
        <v>4426</v>
      </c>
      <c r="D36" s="964">
        <v>1750</v>
      </c>
      <c r="E36" s="965">
        <v>1558</v>
      </c>
      <c r="F36" s="966">
        <v>172</v>
      </c>
      <c r="G36" s="918">
        <f t="shared" si="4"/>
        <v>223</v>
      </c>
      <c r="H36" s="909"/>
      <c r="I36" s="899"/>
      <c r="J36" s="967">
        <f t="shared" si="3"/>
        <v>395</v>
      </c>
      <c r="K36" s="968">
        <f t="shared" si="5"/>
        <v>25.353016688061619</v>
      </c>
      <c r="L36" s="882"/>
      <c r="M36" s="969">
        <v>395</v>
      </c>
      <c r="N36" s="909"/>
      <c r="O36" s="833"/>
    </row>
    <row r="37" spans="1:15" ht="15.75" thickBot="1" x14ac:dyDescent="0.3">
      <c r="A37" s="834" t="s">
        <v>520</v>
      </c>
      <c r="B37" s="835"/>
      <c r="C37" s="856">
        <f>SUM(C27:C36)</f>
        <v>107483</v>
      </c>
      <c r="D37" s="845">
        <f t="shared" ref="D37:E37" si="6">SUM(D27:D36)</f>
        <v>107707</v>
      </c>
      <c r="E37" s="970">
        <f t="shared" si="6"/>
        <v>107707</v>
      </c>
      <c r="F37" s="839">
        <f>SUM(F27:F36)</f>
        <v>26153</v>
      </c>
      <c r="G37" s="839">
        <f>SUM(G27:G36)</f>
        <v>27478</v>
      </c>
      <c r="H37" s="839"/>
      <c r="I37" s="839"/>
      <c r="J37" s="836">
        <f t="shared" si="3"/>
        <v>53631</v>
      </c>
      <c r="K37" s="856">
        <f t="shared" si="5"/>
        <v>49.793421040415197</v>
      </c>
      <c r="L37" s="882"/>
      <c r="M37" s="838">
        <f t="shared" ref="M37:N37" si="7">SUM(M27:M36)</f>
        <v>53631</v>
      </c>
      <c r="N37" s="841">
        <f t="shared" si="7"/>
        <v>0</v>
      </c>
      <c r="O37" s="841">
        <f>SUM(O27:O36)</f>
        <v>0</v>
      </c>
    </row>
    <row r="38" spans="1:15" ht="15" x14ac:dyDescent="0.25">
      <c r="A38" s="753" t="s">
        <v>519</v>
      </c>
      <c r="B38" s="786">
        <v>601</v>
      </c>
      <c r="C38" s="953">
        <v>3769</v>
      </c>
      <c r="D38" s="971">
        <v>3668</v>
      </c>
      <c r="E38" s="955">
        <v>3668</v>
      </c>
      <c r="F38" s="972">
        <v>1009</v>
      </c>
      <c r="G38" s="918">
        <f t="shared" si="4"/>
        <v>1005</v>
      </c>
      <c r="H38" s="918"/>
      <c r="I38" s="899"/>
      <c r="J38" s="973">
        <f t="shared" si="3"/>
        <v>2014</v>
      </c>
      <c r="K38" s="935">
        <f t="shared" si="5"/>
        <v>54.907306434023994</v>
      </c>
      <c r="L38" s="882"/>
      <c r="M38" s="957">
        <v>2014</v>
      </c>
      <c r="N38" s="822"/>
      <c r="O38" s="823"/>
    </row>
    <row r="39" spans="1:15" ht="15" x14ac:dyDescent="0.25">
      <c r="A39" s="763" t="s">
        <v>518</v>
      </c>
      <c r="B39" s="798">
        <v>602</v>
      </c>
      <c r="C39" s="958">
        <v>50907</v>
      </c>
      <c r="D39" s="906">
        <v>46940</v>
      </c>
      <c r="E39" s="960">
        <v>46940</v>
      </c>
      <c r="F39" s="961">
        <v>12648</v>
      </c>
      <c r="G39" s="918">
        <f t="shared" si="4"/>
        <v>12686</v>
      </c>
      <c r="H39" s="903"/>
      <c r="I39" s="899"/>
      <c r="J39" s="962">
        <f t="shared" si="3"/>
        <v>25334</v>
      </c>
      <c r="K39" s="937">
        <f t="shared" si="5"/>
        <v>53.971026842778016</v>
      </c>
      <c r="L39" s="882"/>
      <c r="M39" s="943">
        <v>25334</v>
      </c>
      <c r="N39" s="805"/>
      <c r="O39" s="806"/>
    </row>
    <row r="40" spans="1:15" ht="15" x14ac:dyDescent="0.25">
      <c r="A40" s="763" t="s">
        <v>517</v>
      </c>
      <c r="B40" s="798">
        <v>604</v>
      </c>
      <c r="C40" s="958">
        <v>0</v>
      </c>
      <c r="D40" s="906">
        <v>0</v>
      </c>
      <c r="E40" s="960">
        <v>0</v>
      </c>
      <c r="F40" s="961">
        <v>0</v>
      </c>
      <c r="G40" s="918">
        <f t="shared" si="4"/>
        <v>0</v>
      </c>
      <c r="H40" s="903"/>
      <c r="I40" s="899"/>
      <c r="J40" s="962">
        <f t="shared" si="3"/>
        <v>0</v>
      </c>
      <c r="K40" s="951">
        <v>0</v>
      </c>
      <c r="L40" s="882"/>
      <c r="M40" s="943">
        <v>0</v>
      </c>
      <c r="N40" s="805"/>
      <c r="O40" s="806"/>
    </row>
    <row r="41" spans="1:15" ht="15" x14ac:dyDescent="0.25">
      <c r="A41" s="763" t="s">
        <v>516</v>
      </c>
      <c r="B41" s="798" t="s">
        <v>515</v>
      </c>
      <c r="C41" s="958">
        <v>52189</v>
      </c>
      <c r="D41" s="906">
        <v>56553</v>
      </c>
      <c r="E41" s="960">
        <v>56553</v>
      </c>
      <c r="F41" s="961">
        <v>12007</v>
      </c>
      <c r="G41" s="918">
        <f t="shared" si="4"/>
        <v>14080</v>
      </c>
      <c r="H41" s="903"/>
      <c r="I41" s="899"/>
      <c r="J41" s="962">
        <f t="shared" si="3"/>
        <v>26087</v>
      </c>
      <c r="K41" s="937">
        <f t="shared" si="5"/>
        <v>46.128410517567595</v>
      </c>
      <c r="L41" s="882"/>
      <c r="M41" s="943">
        <v>26087</v>
      </c>
      <c r="N41" s="805"/>
      <c r="O41" s="806"/>
    </row>
    <row r="42" spans="1:15" ht="15.75" thickBot="1" x14ac:dyDescent="0.3">
      <c r="A42" s="731" t="s">
        <v>514</v>
      </c>
      <c r="B42" s="827" t="s">
        <v>513</v>
      </c>
      <c r="C42" s="963">
        <v>925</v>
      </c>
      <c r="D42" s="974">
        <v>557</v>
      </c>
      <c r="E42" s="975">
        <v>557</v>
      </c>
      <c r="F42" s="966">
        <v>490</v>
      </c>
      <c r="G42" s="918">
        <f t="shared" si="4"/>
        <v>-84</v>
      </c>
      <c r="H42" s="909"/>
      <c r="I42" s="899"/>
      <c r="J42" s="967">
        <f t="shared" si="3"/>
        <v>406</v>
      </c>
      <c r="K42" s="968">
        <f t="shared" si="5"/>
        <v>72.890484739676836</v>
      </c>
      <c r="L42" s="882"/>
      <c r="M42" s="969">
        <v>406</v>
      </c>
      <c r="N42" s="832"/>
      <c r="O42" s="833"/>
    </row>
    <row r="43" spans="1:15" ht="15.75" thickBot="1" x14ac:dyDescent="0.3">
      <c r="A43" s="834" t="s">
        <v>512</v>
      </c>
      <c r="B43" s="835" t="s">
        <v>508</v>
      </c>
      <c r="C43" s="856">
        <f>SUM(C38:C42)</f>
        <v>107790</v>
      </c>
      <c r="D43" s="845">
        <f t="shared" ref="D43:E43" si="8">SUM(D38:D42)</f>
        <v>107718</v>
      </c>
      <c r="E43" s="970">
        <f t="shared" si="8"/>
        <v>107718</v>
      </c>
      <c r="F43" s="839">
        <f>SUM(F38:F42)</f>
        <v>26154</v>
      </c>
      <c r="G43" s="839">
        <f t="shared" ref="G43:I43" si="9">SUM(G38:G42)</f>
        <v>27687</v>
      </c>
      <c r="H43" s="839">
        <f t="shared" si="9"/>
        <v>0</v>
      </c>
      <c r="I43" s="839">
        <f t="shared" si="9"/>
        <v>0</v>
      </c>
      <c r="J43" s="836">
        <f t="shared" si="3"/>
        <v>53841</v>
      </c>
      <c r="K43" s="856">
        <f t="shared" si="5"/>
        <v>49.983289700885649</v>
      </c>
      <c r="L43" s="882"/>
      <c r="M43" s="841">
        <f>SUM(M38:M42)</f>
        <v>53841</v>
      </c>
      <c r="N43" s="839">
        <f>SUM(N38:N42)</f>
        <v>0</v>
      </c>
      <c r="O43" s="841">
        <f>SUM(O38:O42)</f>
        <v>0</v>
      </c>
    </row>
    <row r="44" spans="1:15" ht="5.25" customHeight="1" thickBot="1" x14ac:dyDescent="0.3">
      <c r="A44" s="731"/>
      <c r="B44" s="849"/>
      <c r="C44" s="976"/>
      <c r="D44" s="811"/>
      <c r="E44" s="977"/>
      <c r="F44" s="978"/>
      <c r="G44" s="979"/>
      <c r="H44" s="980">
        <f>N44-G44</f>
        <v>0</v>
      </c>
      <c r="I44" s="979"/>
      <c r="J44" s="981"/>
      <c r="K44" s="982"/>
      <c r="L44" s="882"/>
      <c r="M44" s="983"/>
      <c r="N44" s="839"/>
      <c r="O44" s="839"/>
    </row>
    <row r="45" spans="1:15" ht="15.75" thickBot="1" x14ac:dyDescent="0.3">
      <c r="A45" s="853" t="s">
        <v>511</v>
      </c>
      <c r="B45" s="835" t="s">
        <v>508</v>
      </c>
      <c r="C45" s="856">
        <f>C43-C41</f>
        <v>55601</v>
      </c>
      <c r="D45" s="836">
        <f t="shared" ref="D45:I45" si="10">D43-D41</f>
        <v>51165</v>
      </c>
      <c r="E45" s="841">
        <f t="shared" si="10"/>
        <v>51165</v>
      </c>
      <c r="F45" s="839">
        <f t="shared" si="10"/>
        <v>14147</v>
      </c>
      <c r="G45" s="840">
        <f t="shared" si="10"/>
        <v>13607</v>
      </c>
      <c r="H45" s="841">
        <f t="shared" si="10"/>
        <v>0</v>
      </c>
      <c r="I45" s="840">
        <f t="shared" si="10"/>
        <v>0</v>
      </c>
      <c r="J45" s="841">
        <f t="shared" si="3"/>
        <v>27754</v>
      </c>
      <c r="K45" s="976">
        <f t="shared" si="5"/>
        <v>54.244112186064697</v>
      </c>
      <c r="L45" s="882"/>
      <c r="M45" s="841">
        <f>M43-M41</f>
        <v>27754</v>
      </c>
      <c r="N45" s="839">
        <f>N43-N41</f>
        <v>0</v>
      </c>
      <c r="O45" s="841">
        <f>O43-O41</f>
        <v>0</v>
      </c>
    </row>
    <row r="46" spans="1:15" ht="15.75" thickBot="1" x14ac:dyDescent="0.3">
      <c r="A46" s="834" t="s">
        <v>510</v>
      </c>
      <c r="B46" s="835" t="s">
        <v>508</v>
      </c>
      <c r="C46" s="856">
        <f>C43-C37</f>
        <v>307</v>
      </c>
      <c r="D46" s="836">
        <f t="shared" ref="D46:I46" si="11">D43-D37</f>
        <v>11</v>
      </c>
      <c r="E46" s="841">
        <f t="shared" si="11"/>
        <v>11</v>
      </c>
      <c r="F46" s="839">
        <f>F43-F37</f>
        <v>1</v>
      </c>
      <c r="G46" s="840">
        <f t="shared" si="11"/>
        <v>209</v>
      </c>
      <c r="H46" s="841">
        <f t="shared" si="11"/>
        <v>0</v>
      </c>
      <c r="I46" s="839">
        <f t="shared" si="11"/>
        <v>0</v>
      </c>
      <c r="J46" s="841">
        <f t="shared" si="3"/>
        <v>210</v>
      </c>
      <c r="K46" s="976">
        <f t="shared" si="5"/>
        <v>1909.090909090909</v>
      </c>
      <c r="L46" s="882"/>
      <c r="M46" s="841">
        <f>M43-M37</f>
        <v>210</v>
      </c>
      <c r="N46" s="839">
        <f>N43-N37</f>
        <v>0</v>
      </c>
      <c r="O46" s="841">
        <f>O43-O37</f>
        <v>0</v>
      </c>
    </row>
    <row r="47" spans="1:15" ht="15.75" thickBot="1" x14ac:dyDescent="0.3">
      <c r="A47" s="854" t="s">
        <v>509</v>
      </c>
      <c r="B47" s="855" t="s">
        <v>508</v>
      </c>
      <c r="C47" s="856">
        <f>C46-C41</f>
        <v>-51882</v>
      </c>
      <c r="D47" s="836">
        <f t="shared" ref="D47:I47" si="12">D46-D41</f>
        <v>-56542</v>
      </c>
      <c r="E47" s="841">
        <f t="shared" si="12"/>
        <v>-56542</v>
      </c>
      <c r="F47" s="839">
        <f t="shared" si="12"/>
        <v>-12006</v>
      </c>
      <c r="G47" s="840">
        <f t="shared" si="12"/>
        <v>-13871</v>
      </c>
      <c r="H47" s="841">
        <f t="shared" si="12"/>
        <v>0</v>
      </c>
      <c r="I47" s="839">
        <f t="shared" si="12"/>
        <v>0</v>
      </c>
      <c r="J47" s="841">
        <f t="shared" si="3"/>
        <v>-25877</v>
      </c>
      <c r="K47" s="976">
        <f t="shared" si="5"/>
        <v>45.765979272045563</v>
      </c>
      <c r="L47" s="882"/>
      <c r="M47" s="841">
        <f>M46-M41</f>
        <v>-25877</v>
      </c>
      <c r="N47" s="839">
        <f>N46-N41</f>
        <v>0</v>
      </c>
      <c r="O47" s="841">
        <f>O46-O41</f>
        <v>0</v>
      </c>
    </row>
    <row r="50" spans="1:10" ht="14.25" x14ac:dyDescent="0.2">
      <c r="A50" s="706" t="s">
        <v>507</v>
      </c>
    </row>
    <row r="51" spans="1:10" ht="14.25" x14ac:dyDescent="0.2">
      <c r="A51" s="709" t="s">
        <v>506</v>
      </c>
    </row>
    <row r="52" spans="1:10" ht="14.25" x14ac:dyDescent="0.2">
      <c r="A52" s="710" t="s">
        <v>505</v>
      </c>
    </row>
    <row r="53" spans="1:10" s="568" customFormat="1" ht="14.25" x14ac:dyDescent="0.2">
      <c r="A53" s="710" t="s">
        <v>504</v>
      </c>
      <c r="B53" s="711"/>
      <c r="E53" s="712"/>
      <c r="F53" s="712"/>
      <c r="G53" s="712"/>
      <c r="H53" s="712"/>
      <c r="I53" s="712"/>
      <c r="J53" s="712"/>
    </row>
    <row r="56" spans="1:10" x14ac:dyDescent="0.2">
      <c r="A56" s="713" t="s">
        <v>598</v>
      </c>
    </row>
    <row r="58" spans="1:10" x14ac:dyDescent="0.2">
      <c r="A58" s="713" t="s">
        <v>599</v>
      </c>
    </row>
    <row r="60" spans="1:10" x14ac:dyDescent="0.2">
      <c r="A60" s="713" t="s">
        <v>600</v>
      </c>
    </row>
    <row r="61" spans="1:10" x14ac:dyDescent="0.2">
      <c r="A61" s="713" t="s">
        <v>501</v>
      </c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  <pageSetup paperSize="9" scale="5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Doplň. ukaz. 6_2019</vt:lpstr>
      <vt:lpstr>Město_příjmy</vt:lpstr>
      <vt:lpstr>Město_výdaje </vt:lpstr>
      <vt:lpstr>§6409 5901 -Rezerva 2019 OEK</vt:lpstr>
      <vt:lpstr>Položka 8115-Financování</vt:lpstr>
      <vt:lpstr>Městské muzeum </vt:lpstr>
      <vt:lpstr>Městská knihovna</vt:lpstr>
      <vt:lpstr>Tereza Břeclav</vt:lpstr>
      <vt:lpstr>Domov seniorů</vt:lpstr>
      <vt:lpstr>MŠ Břetislavova</vt:lpstr>
      <vt:lpstr>MŠ Hřbitovní</vt:lpstr>
      <vt:lpstr>MŠ Na Valtické</vt:lpstr>
      <vt:lpstr>MŠ U Splavu</vt:lpstr>
      <vt:lpstr>MŠ Okružní</vt:lpstr>
      <vt:lpstr>MŠ Osvobození</vt:lpstr>
      <vt:lpstr>ZŠ Komenského</vt:lpstr>
      <vt:lpstr>ZŠ a MŠ Kpt.Nálepky</vt:lpstr>
      <vt:lpstr>ZŠ a MŠ Kupkova</vt:lpstr>
      <vt:lpstr>ZŠ Na Valtické</vt:lpstr>
      <vt:lpstr>ZŠ Slovácká</vt:lpstr>
      <vt:lpstr>ZŠ J.Noháče</vt:lpstr>
      <vt:lpstr>ZUŠ Břeclav 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2019-07-10T13:57:44Z</cp:lastPrinted>
  <dcterms:created xsi:type="dcterms:W3CDTF">2017-03-15T06:48:16Z</dcterms:created>
  <dcterms:modified xsi:type="dcterms:W3CDTF">2019-07-25T06:57:36Z</dcterms:modified>
</cp:coreProperties>
</file>