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19\"/>
    </mc:Choice>
  </mc:AlternateContent>
  <bookViews>
    <workbookView xWindow="0" yWindow="0" windowWidth="24000" windowHeight="9135"/>
  </bookViews>
  <sheets>
    <sheet name="Doplň. ukaz. 12_2019" sheetId="4" r:id="rId1"/>
    <sheet name="Město_příjmy" sheetId="2" r:id="rId2"/>
    <sheet name="Město_výdaje " sheetId="3" r:id="rId3"/>
    <sheet name="§6409 5901 -Rezerva 2019 OEK" sheetId="5" r:id="rId4"/>
    <sheet name="Položka 8115-Financování" sheetId="6" r:id="rId5"/>
    <sheet name="Městské muzeum " sheetId="7" r:id="rId6"/>
    <sheet name="Městská knihovna" sheetId="8" r:id="rId7"/>
    <sheet name="Tereza Břeclav" sheetId="9" r:id="rId8"/>
    <sheet name="Domov seniorů" sheetId="10" r:id="rId9"/>
    <sheet name="MŠ Břetislavova" sheetId="11" r:id="rId10"/>
    <sheet name="MŠ Hřbitovní" sheetId="12" r:id="rId11"/>
    <sheet name="MŠ Na Valtické" sheetId="13" r:id="rId12"/>
    <sheet name="MŠ U Splavu" sheetId="14" r:id="rId13"/>
    <sheet name="MŠ Okružní" sheetId="15" r:id="rId14"/>
    <sheet name="MŠ Osvobození" sheetId="16" r:id="rId15"/>
    <sheet name="ZŠ Komenského" sheetId="17" r:id="rId16"/>
    <sheet name="ZŠ a MŠ Kpt.Nálepky" sheetId="18" r:id="rId17"/>
    <sheet name="ZŠ a MŠ Kupkova" sheetId="19" r:id="rId18"/>
    <sheet name="ZŠ Na Valtické" sheetId="20" r:id="rId19"/>
    <sheet name="ZŠ Slovácká" sheetId="21" r:id="rId20"/>
    <sheet name="ZŠ J.Noháče" sheetId="22" r:id="rId21"/>
    <sheet name="ZUŠ Břeclav " sheetId="23" r:id="rId22"/>
  </sheets>
  <externalReferences>
    <externalReference r:id="rId23"/>
  </externalReferences>
  <calcPr calcId="152511"/>
  <fileRecoveryPr autoRecover="0"/>
</workbook>
</file>

<file path=xl/calcChain.xml><?xml version="1.0" encoding="utf-8"?>
<calcChain xmlns="http://schemas.openxmlformats.org/spreadsheetml/2006/main">
  <c r="O45" i="23" l="1"/>
  <c r="N45" i="23"/>
  <c r="F45" i="23"/>
  <c r="E45" i="23"/>
  <c r="O43" i="23"/>
  <c r="O46" i="23" s="1"/>
  <c r="O47" i="23" s="1"/>
  <c r="N43" i="23"/>
  <c r="N46" i="23" s="1"/>
  <c r="N47" i="23" s="1"/>
  <c r="M43" i="23"/>
  <c r="M45" i="23" s="1"/>
  <c r="F43" i="23"/>
  <c r="F46" i="23" s="1"/>
  <c r="E43" i="23"/>
  <c r="E46" i="23" s="1"/>
  <c r="E47" i="23" s="1"/>
  <c r="D43" i="23"/>
  <c r="D45" i="23" s="1"/>
  <c r="C43" i="23"/>
  <c r="C45" i="23" s="1"/>
  <c r="I42" i="23"/>
  <c r="H42" i="23"/>
  <c r="G42" i="23"/>
  <c r="J42" i="23" s="1"/>
  <c r="K42" i="23" s="1"/>
  <c r="I41" i="23"/>
  <c r="H41" i="23"/>
  <c r="G41" i="23"/>
  <c r="J41" i="23" s="1"/>
  <c r="K41" i="23" s="1"/>
  <c r="I40" i="23"/>
  <c r="J40" i="23" s="1"/>
  <c r="K40" i="23" s="1"/>
  <c r="H40" i="23"/>
  <c r="G40" i="23"/>
  <c r="J39" i="23"/>
  <c r="K39" i="23" s="1"/>
  <c r="I39" i="23"/>
  <c r="H39" i="23"/>
  <c r="G39" i="23"/>
  <c r="I38" i="23"/>
  <c r="I43" i="23" s="1"/>
  <c r="H38" i="23"/>
  <c r="H43" i="23" s="1"/>
  <c r="G38" i="23"/>
  <c r="G43" i="23" s="1"/>
  <c r="O37" i="23"/>
  <c r="N37" i="23"/>
  <c r="M37" i="23"/>
  <c r="F37" i="23"/>
  <c r="E37" i="23"/>
  <c r="D37" i="23"/>
  <c r="C37" i="23"/>
  <c r="I36" i="23"/>
  <c r="H36" i="23"/>
  <c r="G36" i="23"/>
  <c r="J36" i="23" s="1"/>
  <c r="K36" i="23" s="1"/>
  <c r="I35" i="23"/>
  <c r="J35" i="23" s="1"/>
  <c r="K35" i="23" s="1"/>
  <c r="H35" i="23"/>
  <c r="G35" i="23"/>
  <c r="J34" i="23"/>
  <c r="K34" i="23" s="1"/>
  <c r="I34" i="23"/>
  <c r="H34" i="23"/>
  <c r="G34" i="23"/>
  <c r="I33" i="23"/>
  <c r="H33" i="23"/>
  <c r="G33" i="23"/>
  <c r="G37" i="23" s="1"/>
  <c r="I32" i="23"/>
  <c r="H32" i="23"/>
  <c r="G32" i="23"/>
  <c r="J32" i="23" s="1"/>
  <c r="K32" i="23" s="1"/>
  <c r="I31" i="23"/>
  <c r="J31" i="23" s="1"/>
  <c r="K31" i="23" s="1"/>
  <c r="H31" i="23"/>
  <c r="G31" i="23"/>
  <c r="I30" i="23"/>
  <c r="H30" i="23"/>
  <c r="G30" i="23"/>
  <c r="J30" i="23" s="1"/>
  <c r="K30" i="23" s="1"/>
  <c r="I29" i="23"/>
  <c r="H29" i="23"/>
  <c r="G29" i="23"/>
  <c r="J29" i="23" s="1"/>
  <c r="K29" i="23" s="1"/>
  <c r="I28" i="23"/>
  <c r="H28" i="23"/>
  <c r="H37" i="23" s="1"/>
  <c r="G28" i="23"/>
  <c r="J28" i="23" s="1"/>
  <c r="K28" i="23" s="1"/>
  <c r="I27" i="23"/>
  <c r="J27" i="23" s="1"/>
  <c r="K27" i="23" s="1"/>
  <c r="H27" i="23"/>
  <c r="G27" i="23"/>
  <c r="J26" i="23"/>
  <c r="K26" i="23" s="1"/>
  <c r="I26" i="23"/>
  <c r="H26" i="23"/>
  <c r="G26" i="23"/>
  <c r="I25" i="23"/>
  <c r="H25" i="23"/>
  <c r="G25" i="23"/>
  <c r="J25" i="23" s="1"/>
  <c r="K25" i="23" s="1"/>
  <c r="I24" i="23"/>
  <c r="H24" i="23"/>
  <c r="G24" i="23"/>
  <c r="J24" i="23" s="1"/>
  <c r="K24" i="23" s="1"/>
  <c r="I23" i="23"/>
  <c r="H23" i="23"/>
  <c r="G23" i="23"/>
  <c r="I22" i="23"/>
  <c r="H22" i="23"/>
  <c r="G22" i="23"/>
  <c r="I21" i="23"/>
  <c r="H21" i="23"/>
  <c r="G21" i="23"/>
  <c r="I20" i="23"/>
  <c r="H20" i="23"/>
  <c r="G20" i="23"/>
  <c r="I19" i="23"/>
  <c r="H19" i="23"/>
  <c r="G19" i="23"/>
  <c r="O18" i="23"/>
  <c r="N18" i="23"/>
  <c r="M18" i="23"/>
  <c r="F18" i="23"/>
  <c r="I17" i="23"/>
  <c r="H17" i="23"/>
  <c r="G17" i="23"/>
  <c r="I16" i="23"/>
  <c r="H16" i="23"/>
  <c r="G16" i="23"/>
  <c r="I15" i="23"/>
  <c r="H15" i="23"/>
  <c r="G15" i="23"/>
  <c r="I14" i="23"/>
  <c r="H14" i="23"/>
  <c r="G14" i="23"/>
  <c r="I13" i="23"/>
  <c r="I18" i="23" s="1"/>
  <c r="H13" i="23"/>
  <c r="H18" i="23" s="1"/>
  <c r="G13" i="23"/>
  <c r="G18" i="23" s="1"/>
  <c r="I12" i="23"/>
  <c r="H12" i="23"/>
  <c r="G12" i="23"/>
  <c r="I11" i="23"/>
  <c r="H11" i="23"/>
  <c r="G11" i="23"/>
  <c r="F47" i="23" l="1"/>
  <c r="G45" i="23"/>
  <c r="G46" i="23"/>
  <c r="G47" i="23" s="1"/>
  <c r="J43" i="23"/>
  <c r="K43" i="23" s="1"/>
  <c r="J45" i="23"/>
  <c r="K45" i="23" s="1"/>
  <c r="H46" i="23"/>
  <c r="H47" i="23" s="1"/>
  <c r="H45" i="23"/>
  <c r="I45" i="23"/>
  <c r="I37" i="23"/>
  <c r="I46" i="23" s="1"/>
  <c r="I47" i="23" s="1"/>
  <c r="D46" i="23"/>
  <c r="D47" i="23" s="1"/>
  <c r="M46" i="23"/>
  <c r="M47" i="23" s="1"/>
  <c r="J33" i="23"/>
  <c r="K33" i="23" s="1"/>
  <c r="J38" i="23"/>
  <c r="K38" i="23" s="1"/>
  <c r="C46" i="23"/>
  <c r="C47" i="23" s="1"/>
  <c r="J37" i="23" l="1"/>
  <c r="K37" i="23" s="1"/>
  <c r="J47" i="23"/>
  <c r="K47" i="23" s="1"/>
  <c r="J46" i="23"/>
  <c r="K46" i="23" s="1"/>
  <c r="O43" i="22" l="1"/>
  <c r="N43" i="22"/>
  <c r="F43" i="22"/>
  <c r="E43" i="22"/>
  <c r="C43" i="22"/>
  <c r="O41" i="22"/>
  <c r="O44" i="22" s="1"/>
  <c r="O45" i="22" s="1"/>
  <c r="N41" i="22"/>
  <c r="N44" i="22" s="1"/>
  <c r="N45" i="22" s="1"/>
  <c r="M41" i="22"/>
  <c r="M43" i="22" s="1"/>
  <c r="F41" i="22"/>
  <c r="F44" i="22" s="1"/>
  <c r="E41" i="22"/>
  <c r="E44" i="22" s="1"/>
  <c r="E45" i="22" s="1"/>
  <c r="D41" i="22"/>
  <c r="D43" i="22" s="1"/>
  <c r="C41" i="22"/>
  <c r="C44" i="22" s="1"/>
  <c r="C45" i="22" s="1"/>
  <c r="J40" i="22"/>
  <c r="K40" i="22" s="1"/>
  <c r="I40" i="22"/>
  <c r="H40" i="22"/>
  <c r="G40" i="22"/>
  <c r="I39" i="22"/>
  <c r="H39" i="22"/>
  <c r="G39" i="22"/>
  <c r="J39" i="22" s="1"/>
  <c r="K39" i="22" s="1"/>
  <c r="I38" i="22"/>
  <c r="H38" i="22"/>
  <c r="G38" i="22"/>
  <c r="J38" i="22" s="1"/>
  <c r="K38" i="22" s="1"/>
  <c r="I37" i="22"/>
  <c r="J37" i="22" s="1"/>
  <c r="K37" i="22" s="1"/>
  <c r="H37" i="22"/>
  <c r="G37" i="22"/>
  <c r="I36" i="22"/>
  <c r="H36" i="22"/>
  <c r="H41" i="22" s="1"/>
  <c r="G36" i="22"/>
  <c r="G41" i="22" s="1"/>
  <c r="O35" i="22"/>
  <c r="N35" i="22"/>
  <c r="M35" i="22"/>
  <c r="F35" i="22"/>
  <c r="E35" i="22"/>
  <c r="D35" i="22"/>
  <c r="C35" i="22"/>
  <c r="I34" i="22"/>
  <c r="H34" i="22"/>
  <c r="G34" i="22"/>
  <c r="J34" i="22" s="1"/>
  <c r="K34" i="22" s="1"/>
  <c r="I33" i="22"/>
  <c r="H33" i="22"/>
  <c r="G33" i="22"/>
  <c r="J33" i="22" s="1"/>
  <c r="K33" i="22" s="1"/>
  <c r="I32" i="22"/>
  <c r="H32" i="22"/>
  <c r="G32" i="22"/>
  <c r="J32" i="22" s="1"/>
  <c r="K32" i="22" s="1"/>
  <c r="I31" i="22"/>
  <c r="I35" i="22" s="1"/>
  <c r="H31" i="22"/>
  <c r="G31" i="22"/>
  <c r="J31" i="22" s="1"/>
  <c r="K31" i="22" s="1"/>
  <c r="I30" i="22"/>
  <c r="H30" i="22"/>
  <c r="G30" i="22"/>
  <c r="J30" i="22" s="1"/>
  <c r="K30" i="22" s="1"/>
  <c r="I29" i="22"/>
  <c r="H29" i="22"/>
  <c r="J29" i="22" s="1"/>
  <c r="K29" i="22" s="1"/>
  <c r="G29" i="22"/>
  <c r="I28" i="22"/>
  <c r="H28" i="22"/>
  <c r="G28" i="22"/>
  <c r="J28" i="22" s="1"/>
  <c r="K28" i="22" s="1"/>
  <c r="J27" i="22"/>
  <c r="K27" i="22" s="1"/>
  <c r="I27" i="22"/>
  <c r="H27" i="22"/>
  <c r="G27" i="22"/>
  <c r="I26" i="22"/>
  <c r="H26" i="22"/>
  <c r="G26" i="22"/>
  <c r="J26" i="22" s="1"/>
  <c r="K26" i="22" s="1"/>
  <c r="I25" i="22"/>
  <c r="H25" i="22"/>
  <c r="H35" i="22" s="1"/>
  <c r="G25" i="22"/>
  <c r="J25" i="22" s="1"/>
  <c r="K25" i="22" s="1"/>
  <c r="I24" i="22"/>
  <c r="J24" i="22" s="1"/>
  <c r="K24" i="22" s="1"/>
  <c r="H24" i="22"/>
  <c r="G24" i="22"/>
  <c r="I23" i="22"/>
  <c r="H23" i="22"/>
  <c r="G23" i="22"/>
  <c r="J23" i="22" s="1"/>
  <c r="K23" i="22" s="1"/>
  <c r="I22" i="22"/>
  <c r="H22" i="22"/>
  <c r="G22" i="22"/>
  <c r="J22" i="22" s="1"/>
  <c r="K22" i="22" s="1"/>
  <c r="I21" i="22"/>
  <c r="H21" i="22"/>
  <c r="G21" i="22"/>
  <c r="I20" i="22"/>
  <c r="H20" i="22"/>
  <c r="G20" i="22"/>
  <c r="I19" i="22"/>
  <c r="H19" i="22"/>
  <c r="G19" i="22"/>
  <c r="I18" i="22"/>
  <c r="H18" i="22"/>
  <c r="G18" i="22"/>
  <c r="I17" i="22"/>
  <c r="H17" i="22"/>
  <c r="G17" i="22"/>
  <c r="O16" i="22"/>
  <c r="N16" i="22"/>
  <c r="M16" i="22"/>
  <c r="H16" i="22"/>
  <c r="F16" i="22"/>
  <c r="C16" i="22"/>
  <c r="I15" i="22"/>
  <c r="H15" i="22"/>
  <c r="G15" i="22"/>
  <c r="I14" i="22"/>
  <c r="H14" i="22"/>
  <c r="G14" i="22"/>
  <c r="I13" i="22"/>
  <c r="H13" i="22"/>
  <c r="G13" i="22"/>
  <c r="I12" i="22"/>
  <c r="H12" i="22"/>
  <c r="G12" i="22"/>
  <c r="I11" i="22"/>
  <c r="I16" i="22" s="1"/>
  <c r="H11" i="22"/>
  <c r="G11" i="22"/>
  <c r="G16" i="22" s="1"/>
  <c r="I10" i="22"/>
  <c r="H10" i="22"/>
  <c r="G10" i="22"/>
  <c r="I9" i="22"/>
  <c r="H9" i="22"/>
  <c r="G9" i="22"/>
  <c r="F45" i="22" l="1"/>
  <c r="G43" i="22"/>
  <c r="H44" i="22"/>
  <c r="H45" i="22" s="1"/>
  <c r="H43" i="22"/>
  <c r="I41" i="22"/>
  <c r="J41" i="22" s="1"/>
  <c r="K41" i="22" s="1"/>
  <c r="G35" i="22"/>
  <c r="J35" i="22" s="1"/>
  <c r="K35" i="22" s="1"/>
  <c r="D44" i="22"/>
  <c r="D45" i="22" s="1"/>
  <c r="M44" i="22"/>
  <c r="M45" i="22" s="1"/>
  <c r="J36" i="22"/>
  <c r="K36" i="22" s="1"/>
  <c r="J43" i="22" l="1"/>
  <c r="K43" i="22" s="1"/>
  <c r="G44" i="22"/>
  <c r="I43" i="22"/>
  <c r="I44" i="22"/>
  <c r="I45" i="22" s="1"/>
  <c r="G45" i="22" l="1"/>
  <c r="J45" i="22" s="1"/>
  <c r="K45" i="22" s="1"/>
  <c r="J44" i="22"/>
  <c r="K44" i="22" s="1"/>
  <c r="M46" i="21" l="1"/>
  <c r="M47" i="21" s="1"/>
  <c r="D46" i="21"/>
  <c r="D47" i="21" s="1"/>
  <c r="H44" i="21"/>
  <c r="O43" i="21"/>
  <c r="O45" i="21" s="1"/>
  <c r="N43" i="21"/>
  <c r="N45" i="21" s="1"/>
  <c r="M43" i="21"/>
  <c r="M45" i="21" s="1"/>
  <c r="F43" i="21"/>
  <c r="F45" i="21" s="1"/>
  <c r="E43" i="21"/>
  <c r="E45" i="21" s="1"/>
  <c r="D43" i="21"/>
  <c r="D45" i="21" s="1"/>
  <c r="C43" i="21"/>
  <c r="C45" i="21" s="1"/>
  <c r="I42" i="21"/>
  <c r="H42" i="21"/>
  <c r="G42" i="21"/>
  <c r="J42" i="21" s="1"/>
  <c r="K42" i="21" s="1"/>
  <c r="K41" i="21"/>
  <c r="J41" i="21"/>
  <c r="I41" i="21"/>
  <c r="H41" i="21"/>
  <c r="G41" i="21"/>
  <c r="I40" i="21"/>
  <c r="H40" i="21"/>
  <c r="G40" i="21"/>
  <c r="J40" i="21" s="1"/>
  <c r="K40" i="21" s="1"/>
  <c r="I39" i="21"/>
  <c r="H39" i="21"/>
  <c r="G39" i="21"/>
  <c r="J39" i="21" s="1"/>
  <c r="K39" i="21" s="1"/>
  <c r="J38" i="21"/>
  <c r="K38" i="21" s="1"/>
  <c r="I38" i="21"/>
  <c r="I43" i="21" s="1"/>
  <c r="H38" i="21"/>
  <c r="H43" i="21" s="1"/>
  <c r="G38" i="21"/>
  <c r="G43" i="21" s="1"/>
  <c r="O37" i="21"/>
  <c r="N37" i="21"/>
  <c r="M37" i="21"/>
  <c r="F37" i="21"/>
  <c r="E37" i="21"/>
  <c r="D37" i="21"/>
  <c r="C37" i="21"/>
  <c r="C46" i="21" s="1"/>
  <c r="C47" i="21" s="1"/>
  <c r="K36" i="21"/>
  <c r="J36" i="21"/>
  <c r="I36" i="21"/>
  <c r="H36" i="21"/>
  <c r="G36" i="21"/>
  <c r="I35" i="21"/>
  <c r="H35" i="21"/>
  <c r="G35" i="21"/>
  <c r="J35" i="21" s="1"/>
  <c r="K35" i="21" s="1"/>
  <c r="I34" i="21"/>
  <c r="H34" i="21"/>
  <c r="G34" i="21"/>
  <c r="J34" i="21" s="1"/>
  <c r="K34" i="21" s="1"/>
  <c r="J33" i="21"/>
  <c r="K33" i="21" s="1"/>
  <c r="I33" i="21"/>
  <c r="H33" i="21"/>
  <c r="G33" i="21"/>
  <c r="I32" i="21"/>
  <c r="H32" i="21"/>
  <c r="G32" i="21"/>
  <c r="J32" i="21" s="1"/>
  <c r="K32" i="21" s="1"/>
  <c r="I31" i="21"/>
  <c r="H31" i="21"/>
  <c r="G31" i="21"/>
  <c r="J31" i="21" s="1"/>
  <c r="K31" i="21" s="1"/>
  <c r="I30" i="21"/>
  <c r="H30" i="21"/>
  <c r="J30" i="21" s="1"/>
  <c r="K30" i="21" s="1"/>
  <c r="G30" i="21"/>
  <c r="I29" i="21"/>
  <c r="H29" i="21"/>
  <c r="G29" i="21"/>
  <c r="J29" i="21" s="1"/>
  <c r="K29" i="21" s="1"/>
  <c r="K28" i="21"/>
  <c r="J28" i="21"/>
  <c r="I28" i="21"/>
  <c r="H28" i="21"/>
  <c r="G28" i="21"/>
  <c r="I27" i="21"/>
  <c r="I37" i="21" s="1"/>
  <c r="H27" i="21"/>
  <c r="H37" i="21" s="1"/>
  <c r="G27" i="21"/>
  <c r="G37" i="21" s="1"/>
  <c r="J37" i="21" s="1"/>
  <c r="K37" i="21" s="1"/>
  <c r="I26" i="21"/>
  <c r="H26" i="21"/>
  <c r="G26" i="21"/>
  <c r="J26" i="21" s="1"/>
  <c r="K26" i="21" s="1"/>
  <c r="J25" i="21"/>
  <c r="K25" i="21" s="1"/>
  <c r="I25" i="21"/>
  <c r="H25" i="21"/>
  <c r="G25" i="21"/>
  <c r="I24" i="21"/>
  <c r="H24" i="21"/>
  <c r="G24" i="21"/>
  <c r="J24" i="21" s="1"/>
  <c r="K24" i="21" s="1"/>
  <c r="I23" i="21"/>
  <c r="H23" i="21"/>
  <c r="G23" i="21"/>
  <c r="I22" i="21"/>
  <c r="H22" i="21"/>
  <c r="G22" i="21"/>
  <c r="I21" i="21"/>
  <c r="H21" i="21"/>
  <c r="G21" i="21"/>
  <c r="I20" i="21"/>
  <c r="H20" i="21"/>
  <c r="G20" i="21"/>
  <c r="I19" i="21"/>
  <c r="H19" i="21"/>
  <c r="G19" i="21"/>
  <c r="O18" i="21"/>
  <c r="N18" i="21"/>
  <c r="M18" i="21"/>
  <c r="F18" i="21"/>
  <c r="I17" i="21"/>
  <c r="H17" i="21"/>
  <c r="G17" i="21"/>
  <c r="I16" i="21"/>
  <c r="H16" i="21"/>
  <c r="G16" i="21"/>
  <c r="I15" i="21"/>
  <c r="H15" i="21"/>
  <c r="G15" i="21"/>
  <c r="I14" i="21"/>
  <c r="H14" i="21"/>
  <c r="G14" i="21"/>
  <c r="I13" i="21"/>
  <c r="I18" i="21" s="1"/>
  <c r="H13" i="21"/>
  <c r="H18" i="21" s="1"/>
  <c r="G13" i="21"/>
  <c r="G18" i="21" s="1"/>
  <c r="I12" i="21"/>
  <c r="H12" i="21"/>
  <c r="G12" i="21"/>
  <c r="I11" i="21"/>
  <c r="H11" i="21"/>
  <c r="G11" i="21"/>
  <c r="G46" i="21" l="1"/>
  <c r="G47" i="21" s="1"/>
  <c r="G45" i="21"/>
  <c r="H45" i="21"/>
  <c r="H46" i="21"/>
  <c r="H47" i="21" s="1"/>
  <c r="I46" i="21"/>
  <c r="I47" i="21" s="1"/>
  <c r="I45" i="21"/>
  <c r="J45" i="21" s="1"/>
  <c r="K45" i="21" s="1"/>
  <c r="E46" i="21"/>
  <c r="E47" i="21" s="1"/>
  <c r="N46" i="21"/>
  <c r="N47" i="21" s="1"/>
  <c r="J27" i="21"/>
  <c r="K27" i="21" s="1"/>
  <c r="F46" i="21"/>
  <c r="O46" i="21"/>
  <c r="O47" i="21" s="1"/>
  <c r="J43" i="21"/>
  <c r="K43" i="21" s="1"/>
  <c r="F47" i="21" l="1"/>
  <c r="J47" i="21" s="1"/>
  <c r="K47" i="21" s="1"/>
  <c r="J46" i="21"/>
  <c r="K46" i="21" s="1"/>
  <c r="O45" i="20" l="1"/>
  <c r="N45" i="20"/>
  <c r="M45" i="20"/>
  <c r="F45" i="20"/>
  <c r="E45" i="20"/>
  <c r="D45" i="20"/>
  <c r="J44" i="20"/>
  <c r="K44" i="20" s="1"/>
  <c r="H44" i="20"/>
  <c r="O43" i="20"/>
  <c r="O46" i="20" s="1"/>
  <c r="O47" i="20" s="1"/>
  <c r="N43" i="20"/>
  <c r="N46" i="20" s="1"/>
  <c r="N47" i="20" s="1"/>
  <c r="M43" i="20"/>
  <c r="M46" i="20" s="1"/>
  <c r="M47" i="20" s="1"/>
  <c r="E43" i="20"/>
  <c r="E46" i="20" s="1"/>
  <c r="E47" i="20" s="1"/>
  <c r="D43" i="20"/>
  <c r="D46" i="20" s="1"/>
  <c r="D47" i="20" s="1"/>
  <c r="I42" i="20"/>
  <c r="J42" i="20" s="1"/>
  <c r="K42" i="20" s="1"/>
  <c r="H42" i="20"/>
  <c r="G42" i="20"/>
  <c r="I41" i="20"/>
  <c r="H41" i="20"/>
  <c r="G41" i="20"/>
  <c r="J41" i="20" s="1"/>
  <c r="K41" i="20" s="1"/>
  <c r="I40" i="20"/>
  <c r="H40" i="20"/>
  <c r="G40" i="20"/>
  <c r="J40" i="20" s="1"/>
  <c r="K40" i="20" s="1"/>
  <c r="I39" i="20"/>
  <c r="H39" i="20"/>
  <c r="H43" i="20" s="1"/>
  <c r="G39" i="20"/>
  <c r="I38" i="20"/>
  <c r="I43" i="20" s="1"/>
  <c r="H38" i="20"/>
  <c r="G38" i="20"/>
  <c r="G43" i="20" s="1"/>
  <c r="O37" i="20"/>
  <c r="M37" i="20"/>
  <c r="F37" i="20"/>
  <c r="F46" i="20" s="1"/>
  <c r="E37" i="20"/>
  <c r="D37" i="20"/>
  <c r="J36" i="20"/>
  <c r="K36" i="20" s="1"/>
  <c r="I36" i="20"/>
  <c r="H36" i="20"/>
  <c r="G36" i="20"/>
  <c r="I35" i="20"/>
  <c r="J35" i="20" s="1"/>
  <c r="K35" i="20" s="1"/>
  <c r="H35" i="20"/>
  <c r="G35" i="20"/>
  <c r="I34" i="20"/>
  <c r="H34" i="20"/>
  <c r="G34" i="20"/>
  <c r="J34" i="20" s="1"/>
  <c r="K34" i="20" s="1"/>
  <c r="I33" i="20"/>
  <c r="H33" i="20"/>
  <c r="G33" i="20"/>
  <c r="J33" i="20" s="1"/>
  <c r="K33" i="20" s="1"/>
  <c r="I32" i="20"/>
  <c r="H32" i="20"/>
  <c r="J32" i="20" s="1"/>
  <c r="K32" i="20" s="1"/>
  <c r="G32" i="20"/>
  <c r="I31" i="20"/>
  <c r="H31" i="20"/>
  <c r="G31" i="20"/>
  <c r="J31" i="20" s="1"/>
  <c r="K31" i="20" s="1"/>
  <c r="J30" i="20"/>
  <c r="K30" i="20" s="1"/>
  <c r="I30" i="20"/>
  <c r="H30" i="20"/>
  <c r="G30" i="20"/>
  <c r="I29" i="20"/>
  <c r="H29" i="20"/>
  <c r="G29" i="20"/>
  <c r="J29" i="20" s="1"/>
  <c r="K29" i="20" s="1"/>
  <c r="J28" i="20"/>
  <c r="K28" i="20" s="1"/>
  <c r="I28" i="20"/>
  <c r="H28" i="20"/>
  <c r="H37" i="20" s="1"/>
  <c r="G28" i="20"/>
  <c r="I27" i="20"/>
  <c r="J27" i="20" s="1"/>
  <c r="K27" i="20" s="1"/>
  <c r="H27" i="20"/>
  <c r="G27" i="20"/>
  <c r="G37" i="20" s="1"/>
  <c r="I26" i="20"/>
  <c r="H26" i="20"/>
  <c r="G26" i="20"/>
  <c r="J26" i="20" s="1"/>
  <c r="K26" i="20" s="1"/>
  <c r="I25" i="20"/>
  <c r="H25" i="20"/>
  <c r="G25" i="20"/>
  <c r="J25" i="20" s="1"/>
  <c r="K25" i="20" s="1"/>
  <c r="I24" i="20"/>
  <c r="H24" i="20"/>
  <c r="J24" i="20" s="1"/>
  <c r="K24" i="20" s="1"/>
  <c r="G24" i="20"/>
  <c r="I23" i="20"/>
  <c r="H23" i="20"/>
  <c r="G23" i="20"/>
  <c r="I22" i="20"/>
  <c r="H22" i="20"/>
  <c r="G22" i="20"/>
  <c r="I21" i="20"/>
  <c r="H21" i="20"/>
  <c r="G21" i="20"/>
  <c r="I20" i="20"/>
  <c r="H20" i="20"/>
  <c r="G20" i="20"/>
  <c r="I19" i="20"/>
  <c r="H19" i="20"/>
  <c r="G19" i="20"/>
  <c r="O18" i="20"/>
  <c r="N18" i="20"/>
  <c r="M18" i="20"/>
  <c r="F18" i="20"/>
  <c r="I17" i="20"/>
  <c r="H17" i="20"/>
  <c r="G17" i="20"/>
  <c r="I16" i="20"/>
  <c r="H16" i="20"/>
  <c r="G16" i="20"/>
  <c r="I15" i="20"/>
  <c r="H15" i="20"/>
  <c r="G15" i="20"/>
  <c r="I14" i="20"/>
  <c r="H14" i="20"/>
  <c r="G14" i="20"/>
  <c r="I13" i="20"/>
  <c r="I18" i="20" s="1"/>
  <c r="H13" i="20"/>
  <c r="H18" i="20" s="1"/>
  <c r="G13" i="20"/>
  <c r="G18" i="20" s="1"/>
  <c r="I12" i="20"/>
  <c r="H12" i="20"/>
  <c r="G12" i="20"/>
  <c r="I11" i="20"/>
  <c r="H11" i="20"/>
  <c r="G11" i="20"/>
  <c r="H46" i="20" l="1"/>
  <c r="H47" i="20" s="1"/>
  <c r="H45" i="20"/>
  <c r="J45" i="20" s="1"/>
  <c r="K45" i="20" s="1"/>
  <c r="I45" i="20"/>
  <c r="J43" i="20"/>
  <c r="K43" i="20" s="1"/>
  <c r="G46" i="20"/>
  <c r="G47" i="20" s="1"/>
  <c r="G45" i="20"/>
  <c r="J37" i="20"/>
  <c r="K37" i="20" s="1"/>
  <c r="F47" i="20"/>
  <c r="J39" i="20"/>
  <c r="K39" i="20" s="1"/>
  <c r="I37" i="20"/>
  <c r="I46" i="20" s="1"/>
  <c r="I47" i="20" s="1"/>
  <c r="J38" i="20"/>
  <c r="K38" i="20" s="1"/>
  <c r="J47" i="20" l="1"/>
  <c r="K47" i="20" s="1"/>
  <c r="J46" i="20"/>
  <c r="K46" i="20" s="1"/>
  <c r="C43" i="19" l="1"/>
  <c r="C44" i="19" s="1"/>
  <c r="O40" i="19"/>
  <c r="O42" i="19" s="1"/>
  <c r="N40" i="19"/>
  <c r="N42" i="19" s="1"/>
  <c r="M40" i="19"/>
  <c r="M42" i="19" s="1"/>
  <c r="F40" i="19"/>
  <c r="F42" i="19" s="1"/>
  <c r="E40" i="19"/>
  <c r="E42" i="19" s="1"/>
  <c r="D40" i="19"/>
  <c r="D42" i="19" s="1"/>
  <c r="C40" i="19"/>
  <c r="C42" i="19" s="1"/>
  <c r="I39" i="19"/>
  <c r="H39" i="19"/>
  <c r="G39" i="19"/>
  <c r="J39" i="19" s="1"/>
  <c r="K39" i="19" s="1"/>
  <c r="I38" i="19"/>
  <c r="J38" i="19" s="1"/>
  <c r="K38" i="19" s="1"/>
  <c r="H38" i="19"/>
  <c r="G38" i="19"/>
  <c r="K37" i="19"/>
  <c r="I37" i="19"/>
  <c r="H37" i="19"/>
  <c r="G37" i="19"/>
  <c r="J37" i="19" s="1"/>
  <c r="I36" i="19"/>
  <c r="H36" i="19"/>
  <c r="J36" i="19" s="1"/>
  <c r="K36" i="19" s="1"/>
  <c r="G36" i="19"/>
  <c r="K35" i="19"/>
  <c r="I35" i="19"/>
  <c r="I40" i="19" s="1"/>
  <c r="H35" i="19"/>
  <c r="H40" i="19" s="1"/>
  <c r="G35" i="19"/>
  <c r="G40" i="19" s="1"/>
  <c r="O34" i="19"/>
  <c r="N34" i="19"/>
  <c r="M34" i="19"/>
  <c r="F34" i="19"/>
  <c r="E34" i="19"/>
  <c r="D34" i="19"/>
  <c r="C34" i="19"/>
  <c r="I33" i="19"/>
  <c r="J33" i="19" s="1"/>
  <c r="K33" i="19" s="1"/>
  <c r="H33" i="19"/>
  <c r="G33" i="19"/>
  <c r="I32" i="19"/>
  <c r="H32" i="19"/>
  <c r="G32" i="19"/>
  <c r="J32" i="19" s="1"/>
  <c r="K32" i="19" s="1"/>
  <c r="K31" i="19"/>
  <c r="I31" i="19"/>
  <c r="H31" i="19"/>
  <c r="G31" i="19"/>
  <c r="J31" i="19" s="1"/>
  <c r="I30" i="19"/>
  <c r="H30" i="19"/>
  <c r="H34" i="19" s="1"/>
  <c r="G30" i="19"/>
  <c r="J29" i="19"/>
  <c r="K29" i="19" s="1"/>
  <c r="I29" i="19"/>
  <c r="H29" i="19"/>
  <c r="G29" i="19"/>
  <c r="J28" i="19"/>
  <c r="K28" i="19" s="1"/>
  <c r="I28" i="19"/>
  <c r="H28" i="19"/>
  <c r="G28" i="19"/>
  <c r="I27" i="19"/>
  <c r="H27" i="19"/>
  <c r="G27" i="19"/>
  <c r="J27" i="19" s="1"/>
  <c r="K27" i="19" s="1"/>
  <c r="K26" i="19"/>
  <c r="I26" i="19"/>
  <c r="H26" i="19"/>
  <c r="G26" i="19"/>
  <c r="J26" i="19" s="1"/>
  <c r="I25" i="19"/>
  <c r="J25" i="19" s="1"/>
  <c r="K25" i="19" s="1"/>
  <c r="H25" i="19"/>
  <c r="G25" i="19"/>
  <c r="I24" i="19"/>
  <c r="H24" i="19"/>
  <c r="G24" i="19"/>
  <c r="G34" i="19" s="1"/>
  <c r="I23" i="19"/>
  <c r="H23" i="19"/>
  <c r="J23" i="19" s="1"/>
  <c r="K23" i="19" s="1"/>
  <c r="G23" i="19"/>
  <c r="K22" i="19"/>
  <c r="I22" i="19"/>
  <c r="H22" i="19"/>
  <c r="G22" i="19"/>
  <c r="J22" i="19" s="1"/>
  <c r="I21" i="19"/>
  <c r="H21" i="19"/>
  <c r="J21" i="19" s="1"/>
  <c r="K21" i="19" s="1"/>
  <c r="G21" i="19"/>
  <c r="I20" i="19"/>
  <c r="H20" i="19"/>
  <c r="G20" i="19"/>
  <c r="I19" i="19"/>
  <c r="H19" i="19"/>
  <c r="G19" i="19"/>
  <c r="I18" i="19"/>
  <c r="H18" i="19"/>
  <c r="G18" i="19"/>
  <c r="I17" i="19"/>
  <c r="H17" i="19"/>
  <c r="G17" i="19"/>
  <c r="I16" i="19"/>
  <c r="H16" i="19"/>
  <c r="G16" i="19"/>
  <c r="O15" i="19"/>
  <c r="N15" i="19"/>
  <c r="M15" i="19"/>
  <c r="F15" i="19"/>
  <c r="C15" i="19"/>
  <c r="I14" i="19"/>
  <c r="H14" i="19"/>
  <c r="G14" i="19"/>
  <c r="I13" i="19"/>
  <c r="H13" i="19"/>
  <c r="G13" i="19"/>
  <c r="G15" i="19" s="1"/>
  <c r="I12" i="19"/>
  <c r="H12" i="19"/>
  <c r="G12" i="19"/>
  <c r="I11" i="19"/>
  <c r="I15" i="19" s="1"/>
  <c r="H11" i="19"/>
  <c r="G11" i="19"/>
  <c r="I10" i="19"/>
  <c r="H10" i="19"/>
  <c r="H15" i="19" s="1"/>
  <c r="G10" i="19"/>
  <c r="I9" i="19"/>
  <c r="H9" i="19"/>
  <c r="G9" i="19"/>
  <c r="I8" i="19"/>
  <c r="H8" i="19"/>
  <c r="G8" i="19"/>
  <c r="G42" i="19" l="1"/>
  <c r="G43" i="19"/>
  <c r="G44" i="19" s="1"/>
  <c r="H43" i="19"/>
  <c r="H44" i="19" s="1"/>
  <c r="H42" i="19"/>
  <c r="I43" i="19"/>
  <c r="I44" i="19" s="1"/>
  <c r="I42" i="19"/>
  <c r="J42" i="19"/>
  <c r="K42" i="19" s="1"/>
  <c r="D43" i="19"/>
  <c r="D44" i="19" s="1"/>
  <c r="M43" i="19"/>
  <c r="M44" i="19" s="1"/>
  <c r="J30" i="19"/>
  <c r="K30" i="19" s="1"/>
  <c r="J35" i="19"/>
  <c r="E43" i="19"/>
  <c r="N43" i="19"/>
  <c r="N44" i="19" s="1"/>
  <c r="F43" i="19"/>
  <c r="O43" i="19"/>
  <c r="O44" i="19" s="1"/>
  <c r="J24" i="19"/>
  <c r="K24" i="19" s="1"/>
  <c r="I34" i="19"/>
  <c r="J34" i="19" s="1"/>
  <c r="K34" i="19" s="1"/>
  <c r="J40" i="19"/>
  <c r="K40" i="19" s="1"/>
  <c r="F44" i="19" l="1"/>
  <c r="J44" i="19" s="1"/>
  <c r="J43" i="19"/>
  <c r="K43" i="19"/>
  <c r="E44" i="19"/>
  <c r="K44" i="19" l="1"/>
  <c r="H44" i="18" l="1"/>
  <c r="J44" i="18" s="1"/>
  <c r="K44" i="18" s="1"/>
  <c r="O43" i="18"/>
  <c r="O45" i="18" s="1"/>
  <c r="N43" i="18"/>
  <c r="N45" i="18" s="1"/>
  <c r="M43" i="18"/>
  <c r="M45" i="18" s="1"/>
  <c r="F43" i="18"/>
  <c r="F45" i="18" s="1"/>
  <c r="E43" i="18"/>
  <c r="E45" i="18" s="1"/>
  <c r="D43" i="18"/>
  <c r="D45" i="18" s="1"/>
  <c r="C43" i="18"/>
  <c r="C45" i="18" s="1"/>
  <c r="I42" i="18"/>
  <c r="H42" i="18"/>
  <c r="G42" i="18"/>
  <c r="J42" i="18" s="1"/>
  <c r="K42" i="18" s="1"/>
  <c r="J41" i="18"/>
  <c r="K41" i="18" s="1"/>
  <c r="I41" i="18"/>
  <c r="H41" i="18"/>
  <c r="G41" i="18"/>
  <c r="I40" i="18"/>
  <c r="J40" i="18" s="1"/>
  <c r="K40" i="18" s="1"/>
  <c r="H40" i="18"/>
  <c r="G40" i="18"/>
  <c r="I39" i="18"/>
  <c r="H39" i="18"/>
  <c r="G39" i="18"/>
  <c r="G43" i="18" s="1"/>
  <c r="I38" i="18"/>
  <c r="I43" i="18" s="1"/>
  <c r="H38" i="18"/>
  <c r="H43" i="18" s="1"/>
  <c r="G38" i="18"/>
  <c r="J38" i="18" s="1"/>
  <c r="K38" i="18" s="1"/>
  <c r="O37" i="18"/>
  <c r="N37" i="18"/>
  <c r="M37" i="18"/>
  <c r="M46" i="18" s="1"/>
  <c r="M47" i="18" s="1"/>
  <c r="F37" i="18"/>
  <c r="E37" i="18"/>
  <c r="D37" i="18"/>
  <c r="D46" i="18" s="1"/>
  <c r="D47" i="18" s="1"/>
  <c r="C37" i="18"/>
  <c r="C46" i="18" s="1"/>
  <c r="C47" i="18" s="1"/>
  <c r="I36" i="18"/>
  <c r="H36" i="18"/>
  <c r="G36" i="18"/>
  <c r="J36" i="18" s="1"/>
  <c r="K36" i="18" s="1"/>
  <c r="I35" i="18"/>
  <c r="J35" i="18" s="1"/>
  <c r="K35" i="18" s="1"/>
  <c r="H35" i="18"/>
  <c r="G35" i="18"/>
  <c r="I34" i="18"/>
  <c r="H34" i="18"/>
  <c r="G34" i="18"/>
  <c r="J34" i="18" s="1"/>
  <c r="K34" i="18" s="1"/>
  <c r="I33" i="18"/>
  <c r="H33" i="18"/>
  <c r="G33" i="18"/>
  <c r="J33" i="18" s="1"/>
  <c r="K33" i="18" s="1"/>
  <c r="I32" i="18"/>
  <c r="H32" i="18"/>
  <c r="J32" i="18" s="1"/>
  <c r="K32" i="18" s="1"/>
  <c r="G32" i="18"/>
  <c r="I31" i="18"/>
  <c r="H31" i="18"/>
  <c r="G31" i="18"/>
  <c r="J31" i="18" s="1"/>
  <c r="K31" i="18" s="1"/>
  <c r="J30" i="18"/>
  <c r="K30" i="18" s="1"/>
  <c r="I30" i="18"/>
  <c r="H30" i="18"/>
  <c r="G30" i="18"/>
  <c r="I29" i="18"/>
  <c r="H29" i="18"/>
  <c r="G29" i="18"/>
  <c r="J29" i="18" s="1"/>
  <c r="K29" i="18" s="1"/>
  <c r="I28" i="18"/>
  <c r="H28" i="18"/>
  <c r="G28" i="18"/>
  <c r="J28" i="18" s="1"/>
  <c r="K28" i="18" s="1"/>
  <c r="I27" i="18"/>
  <c r="I37" i="18" s="1"/>
  <c r="H27" i="18"/>
  <c r="H37" i="18" s="1"/>
  <c r="G27" i="18"/>
  <c r="G37" i="18" s="1"/>
  <c r="I26" i="18"/>
  <c r="H26" i="18"/>
  <c r="G26" i="18"/>
  <c r="J26" i="18" s="1"/>
  <c r="K26" i="18" s="1"/>
  <c r="I25" i="18"/>
  <c r="H25" i="18"/>
  <c r="G25" i="18"/>
  <c r="J25" i="18" s="1"/>
  <c r="K25" i="18" s="1"/>
  <c r="I24" i="18"/>
  <c r="H24" i="18"/>
  <c r="G24" i="18"/>
  <c r="J24" i="18" s="1"/>
  <c r="K24" i="18" s="1"/>
  <c r="I23" i="18"/>
  <c r="H23" i="18"/>
  <c r="G23" i="18"/>
  <c r="I22" i="18"/>
  <c r="H22" i="18"/>
  <c r="G22" i="18"/>
  <c r="I21" i="18"/>
  <c r="H21" i="18"/>
  <c r="G21" i="18"/>
  <c r="I20" i="18"/>
  <c r="H20" i="18"/>
  <c r="G20" i="18"/>
  <c r="I19" i="18"/>
  <c r="H19" i="18"/>
  <c r="G19" i="18"/>
  <c r="O18" i="18"/>
  <c r="N18" i="18"/>
  <c r="M18" i="18"/>
  <c r="F18" i="18"/>
  <c r="I17" i="18"/>
  <c r="H17" i="18"/>
  <c r="G17" i="18"/>
  <c r="I16" i="18"/>
  <c r="H16" i="18"/>
  <c r="G16" i="18"/>
  <c r="I15" i="18"/>
  <c r="H15" i="18"/>
  <c r="G15" i="18"/>
  <c r="I14" i="18"/>
  <c r="H14" i="18"/>
  <c r="G14" i="18"/>
  <c r="I13" i="18"/>
  <c r="I18" i="18" s="1"/>
  <c r="H13" i="18"/>
  <c r="H18" i="18" s="1"/>
  <c r="G13" i="18"/>
  <c r="G18" i="18" s="1"/>
  <c r="I12" i="18"/>
  <c r="H12" i="18"/>
  <c r="G12" i="18"/>
  <c r="I11" i="18"/>
  <c r="H11" i="18"/>
  <c r="G11" i="18"/>
  <c r="H46" i="18" l="1"/>
  <c r="H47" i="18" s="1"/>
  <c r="H45" i="18"/>
  <c r="I46" i="18"/>
  <c r="I47" i="18" s="1"/>
  <c r="I45" i="18"/>
  <c r="G45" i="18"/>
  <c r="J45" i="18" s="1"/>
  <c r="K45" i="18" s="1"/>
  <c r="G46" i="18"/>
  <c r="G47" i="18" s="1"/>
  <c r="J37" i="18"/>
  <c r="K37" i="18" s="1"/>
  <c r="E46" i="18"/>
  <c r="E47" i="18" s="1"/>
  <c r="N46" i="18"/>
  <c r="N47" i="18" s="1"/>
  <c r="F46" i="18"/>
  <c r="O46" i="18"/>
  <c r="O47" i="18" s="1"/>
  <c r="J39" i="18"/>
  <c r="K39" i="18" s="1"/>
  <c r="J43" i="18"/>
  <c r="K43" i="18" s="1"/>
  <c r="J27" i="18"/>
  <c r="K27" i="18" s="1"/>
  <c r="F47" i="18" l="1"/>
  <c r="J47" i="18" s="1"/>
  <c r="K47" i="18" s="1"/>
  <c r="J46" i="18"/>
  <c r="K46" i="18" s="1"/>
  <c r="C46" i="17" l="1"/>
  <c r="C47" i="17" s="1"/>
  <c r="H44" i="17"/>
  <c r="O43" i="17"/>
  <c r="O45" i="17" s="1"/>
  <c r="N43" i="17"/>
  <c r="N45" i="17" s="1"/>
  <c r="M43" i="17"/>
  <c r="M45" i="17" s="1"/>
  <c r="F43" i="17"/>
  <c r="F45" i="17" s="1"/>
  <c r="E43" i="17"/>
  <c r="E46" i="17" s="1"/>
  <c r="E47" i="17" s="1"/>
  <c r="D43" i="17"/>
  <c r="D46" i="17" s="1"/>
  <c r="D47" i="17" s="1"/>
  <c r="C43" i="17"/>
  <c r="C45" i="17" s="1"/>
  <c r="I42" i="17"/>
  <c r="H42" i="17"/>
  <c r="G42" i="17"/>
  <c r="J42" i="17" s="1"/>
  <c r="K42" i="17" s="1"/>
  <c r="J41" i="17"/>
  <c r="K41" i="17" s="1"/>
  <c r="I41" i="17"/>
  <c r="H41" i="17"/>
  <c r="G41" i="17"/>
  <c r="I40" i="17"/>
  <c r="H40" i="17"/>
  <c r="G40" i="17"/>
  <c r="J40" i="17" s="1"/>
  <c r="K40" i="17" s="1"/>
  <c r="I39" i="17"/>
  <c r="H39" i="17"/>
  <c r="G39" i="17"/>
  <c r="J39" i="17" s="1"/>
  <c r="K39" i="17" s="1"/>
  <c r="I38" i="17"/>
  <c r="I43" i="17" s="1"/>
  <c r="H38" i="17"/>
  <c r="H43" i="17" s="1"/>
  <c r="G38" i="17"/>
  <c r="O37" i="17"/>
  <c r="N37" i="17"/>
  <c r="M37" i="17"/>
  <c r="I37" i="17"/>
  <c r="F37" i="17"/>
  <c r="E37" i="17"/>
  <c r="D37" i="17"/>
  <c r="C37" i="17"/>
  <c r="J36" i="17"/>
  <c r="K36" i="17" s="1"/>
  <c r="I36" i="17"/>
  <c r="H36" i="17"/>
  <c r="G36" i="17"/>
  <c r="I35" i="17"/>
  <c r="H35" i="17"/>
  <c r="G35" i="17"/>
  <c r="J35" i="17" s="1"/>
  <c r="K35" i="17" s="1"/>
  <c r="I34" i="17"/>
  <c r="H34" i="17"/>
  <c r="G34" i="17"/>
  <c r="J34" i="17" s="1"/>
  <c r="K34" i="17" s="1"/>
  <c r="I33" i="17"/>
  <c r="J33" i="17" s="1"/>
  <c r="K33" i="17" s="1"/>
  <c r="H33" i="17"/>
  <c r="G33" i="17"/>
  <c r="I32" i="17"/>
  <c r="H32" i="17"/>
  <c r="G32" i="17"/>
  <c r="J32" i="17" s="1"/>
  <c r="K32" i="17" s="1"/>
  <c r="I31" i="17"/>
  <c r="H31" i="17"/>
  <c r="G31" i="17"/>
  <c r="J31" i="17" s="1"/>
  <c r="K31" i="17" s="1"/>
  <c r="I30" i="17"/>
  <c r="H30" i="17"/>
  <c r="J30" i="17" s="1"/>
  <c r="K30" i="17" s="1"/>
  <c r="G30" i="17"/>
  <c r="I29" i="17"/>
  <c r="H29" i="17"/>
  <c r="G29" i="17"/>
  <c r="J29" i="17" s="1"/>
  <c r="K29" i="17" s="1"/>
  <c r="J28" i="17"/>
  <c r="K28" i="17" s="1"/>
  <c r="I28" i="17"/>
  <c r="H28" i="17"/>
  <c r="G28" i="17"/>
  <c r="I27" i="17"/>
  <c r="H27" i="17"/>
  <c r="H37" i="17" s="1"/>
  <c r="G27" i="17"/>
  <c r="G37" i="17" s="1"/>
  <c r="I26" i="17"/>
  <c r="H26" i="17"/>
  <c r="G26" i="17"/>
  <c r="J26" i="17" s="1"/>
  <c r="K26" i="17" s="1"/>
  <c r="I25" i="17"/>
  <c r="J25" i="17" s="1"/>
  <c r="K25" i="17" s="1"/>
  <c r="I24" i="17"/>
  <c r="H24" i="17"/>
  <c r="G24" i="17"/>
  <c r="J24" i="17" s="1"/>
  <c r="K24" i="17" s="1"/>
  <c r="I23" i="17"/>
  <c r="H23" i="17"/>
  <c r="G23" i="17"/>
  <c r="I22" i="17"/>
  <c r="H22" i="17"/>
  <c r="G22" i="17"/>
  <c r="I21" i="17"/>
  <c r="H21" i="17"/>
  <c r="G21" i="17"/>
  <c r="I20" i="17"/>
  <c r="H20" i="17"/>
  <c r="G20" i="17"/>
  <c r="I19" i="17"/>
  <c r="H19" i="17"/>
  <c r="G19" i="17"/>
  <c r="O18" i="17"/>
  <c r="N18" i="17"/>
  <c r="M18" i="17"/>
  <c r="I18" i="17"/>
  <c r="F18" i="17"/>
  <c r="I17" i="17"/>
  <c r="H17" i="17"/>
  <c r="G17" i="17"/>
  <c r="I16" i="17"/>
  <c r="H16" i="17"/>
  <c r="G16" i="17"/>
  <c r="I15" i="17"/>
  <c r="H15" i="17"/>
  <c r="G15" i="17"/>
  <c r="I14" i="17"/>
  <c r="H14" i="17"/>
  <c r="G14" i="17"/>
  <c r="I13" i="17"/>
  <c r="H13" i="17"/>
  <c r="H18" i="17" s="1"/>
  <c r="G13" i="17"/>
  <c r="G18" i="17" s="1"/>
  <c r="I12" i="17"/>
  <c r="H12" i="17"/>
  <c r="G12" i="17"/>
  <c r="I11" i="17"/>
  <c r="H11" i="17"/>
  <c r="G11" i="17"/>
  <c r="I46" i="17" l="1"/>
  <c r="I47" i="17" s="1"/>
  <c r="I45" i="17"/>
  <c r="H46" i="17"/>
  <c r="H47" i="17" s="1"/>
  <c r="H45" i="17"/>
  <c r="J37" i="17"/>
  <c r="K37" i="17" s="1"/>
  <c r="G43" i="17"/>
  <c r="F46" i="17"/>
  <c r="O46" i="17"/>
  <c r="O47" i="17" s="1"/>
  <c r="J38" i="17"/>
  <c r="K38" i="17" s="1"/>
  <c r="J27" i="17"/>
  <c r="K27" i="17" s="1"/>
  <c r="M46" i="17"/>
  <c r="M47" i="17" s="1"/>
  <c r="N46" i="17"/>
  <c r="N47" i="17" s="1"/>
  <c r="D45" i="17"/>
  <c r="E45" i="17"/>
  <c r="F47" i="17" l="1"/>
  <c r="G45" i="17"/>
  <c r="J45" i="17" s="1"/>
  <c r="K45" i="17" s="1"/>
  <c r="G46" i="17"/>
  <c r="G47" i="17" s="1"/>
  <c r="J43" i="17"/>
  <c r="K43" i="17" s="1"/>
  <c r="J46" i="17" l="1"/>
  <c r="K46" i="17" s="1"/>
  <c r="J47" i="17"/>
  <c r="K47" i="17" s="1"/>
  <c r="O45" i="16" l="1"/>
  <c r="N45" i="16"/>
  <c r="F45" i="16"/>
  <c r="E45" i="16"/>
  <c r="O43" i="16"/>
  <c r="O46" i="16" s="1"/>
  <c r="O47" i="16" s="1"/>
  <c r="N43" i="16"/>
  <c r="N46" i="16" s="1"/>
  <c r="N47" i="16" s="1"/>
  <c r="M43" i="16"/>
  <c r="M45" i="16" s="1"/>
  <c r="F43" i="16"/>
  <c r="F46" i="16" s="1"/>
  <c r="E43" i="16"/>
  <c r="E46" i="16" s="1"/>
  <c r="E47" i="16" s="1"/>
  <c r="D43" i="16"/>
  <c r="D45" i="16" s="1"/>
  <c r="C43" i="16"/>
  <c r="C45" i="16" s="1"/>
  <c r="J42" i="16"/>
  <c r="K42" i="16" s="1"/>
  <c r="I42" i="16"/>
  <c r="H42" i="16"/>
  <c r="G42" i="16"/>
  <c r="I41" i="16"/>
  <c r="H41" i="16"/>
  <c r="G41" i="16"/>
  <c r="J41" i="16" s="1"/>
  <c r="K41" i="16" s="1"/>
  <c r="I40" i="16"/>
  <c r="H40" i="16"/>
  <c r="G40" i="16"/>
  <c r="J40" i="16" s="1"/>
  <c r="K40" i="16" s="1"/>
  <c r="I39" i="16"/>
  <c r="J39" i="16" s="1"/>
  <c r="K39" i="16" s="1"/>
  <c r="H39" i="16"/>
  <c r="G39" i="16"/>
  <c r="I38" i="16"/>
  <c r="I43" i="16" s="1"/>
  <c r="H38" i="16"/>
  <c r="H43" i="16" s="1"/>
  <c r="G38" i="16"/>
  <c r="G43" i="16" s="1"/>
  <c r="O37" i="16"/>
  <c r="N37" i="16"/>
  <c r="M37" i="16"/>
  <c r="F37" i="16"/>
  <c r="E37" i="16"/>
  <c r="D37" i="16"/>
  <c r="C37" i="16"/>
  <c r="I36" i="16"/>
  <c r="H36" i="16"/>
  <c r="G36" i="16"/>
  <c r="J36" i="16" s="1"/>
  <c r="K36" i="16" s="1"/>
  <c r="I35" i="16"/>
  <c r="H35" i="16"/>
  <c r="G35" i="16"/>
  <c r="J35" i="16" s="1"/>
  <c r="K35" i="16" s="1"/>
  <c r="I34" i="16"/>
  <c r="J34" i="16" s="1"/>
  <c r="K34" i="16" s="1"/>
  <c r="H34" i="16"/>
  <c r="G34" i="16"/>
  <c r="I33" i="16"/>
  <c r="I37" i="16" s="1"/>
  <c r="H33" i="16"/>
  <c r="G33" i="16"/>
  <c r="J33" i="16" s="1"/>
  <c r="K33" i="16" s="1"/>
  <c r="I32" i="16"/>
  <c r="H32" i="16"/>
  <c r="G32" i="16"/>
  <c r="J32" i="16" s="1"/>
  <c r="K32" i="16" s="1"/>
  <c r="I31" i="16"/>
  <c r="H31" i="16"/>
  <c r="G31" i="16"/>
  <c r="J31" i="16" s="1"/>
  <c r="K31" i="16" s="1"/>
  <c r="I30" i="16"/>
  <c r="H30" i="16"/>
  <c r="G30" i="16"/>
  <c r="J30" i="16" s="1"/>
  <c r="K30" i="16" s="1"/>
  <c r="J29" i="16"/>
  <c r="K29" i="16" s="1"/>
  <c r="I29" i="16"/>
  <c r="H29" i="16"/>
  <c r="G29" i="16"/>
  <c r="I28" i="16"/>
  <c r="H28" i="16"/>
  <c r="G28" i="16"/>
  <c r="J28" i="16" s="1"/>
  <c r="K28" i="16" s="1"/>
  <c r="I27" i="16"/>
  <c r="H27" i="16"/>
  <c r="H37" i="16" s="1"/>
  <c r="G27" i="16"/>
  <c r="J27" i="16" s="1"/>
  <c r="K27" i="16" s="1"/>
  <c r="I26" i="16"/>
  <c r="J26" i="16" s="1"/>
  <c r="K26" i="16" s="1"/>
  <c r="H26" i="16"/>
  <c r="G26" i="16"/>
  <c r="I25" i="16"/>
  <c r="H25" i="16"/>
  <c r="G25" i="16"/>
  <c r="J25" i="16" s="1"/>
  <c r="K25" i="16" s="1"/>
  <c r="I24" i="16"/>
  <c r="H24" i="16"/>
  <c r="G24" i="16"/>
  <c r="J24" i="16" s="1"/>
  <c r="K24" i="16" s="1"/>
  <c r="I23" i="16"/>
  <c r="H23" i="16"/>
  <c r="G23" i="16"/>
  <c r="I22" i="16"/>
  <c r="H22" i="16"/>
  <c r="G22" i="16"/>
  <c r="I21" i="16"/>
  <c r="H21" i="16"/>
  <c r="G21" i="16"/>
  <c r="I20" i="16"/>
  <c r="H20" i="16"/>
  <c r="G20" i="16"/>
  <c r="I19" i="16"/>
  <c r="H19" i="16"/>
  <c r="G19" i="16"/>
  <c r="O18" i="16"/>
  <c r="N18" i="16"/>
  <c r="M18" i="16"/>
  <c r="F18" i="16"/>
  <c r="C18" i="16"/>
  <c r="I17" i="16"/>
  <c r="H17" i="16"/>
  <c r="G17" i="16"/>
  <c r="I16" i="16"/>
  <c r="H16" i="16"/>
  <c r="H18" i="16" s="1"/>
  <c r="G16" i="16"/>
  <c r="I15" i="16"/>
  <c r="H15" i="16"/>
  <c r="G15" i="16"/>
  <c r="I14" i="16"/>
  <c r="H14" i="16"/>
  <c r="G14" i="16"/>
  <c r="I13" i="16"/>
  <c r="I18" i="16" s="1"/>
  <c r="H13" i="16"/>
  <c r="G13" i="16"/>
  <c r="G18" i="16" s="1"/>
  <c r="I12" i="16"/>
  <c r="H12" i="16"/>
  <c r="G12" i="16"/>
  <c r="I11" i="16"/>
  <c r="H11" i="16"/>
  <c r="G11" i="16"/>
  <c r="F47" i="16" l="1"/>
  <c r="J43" i="16"/>
  <c r="K43" i="16" s="1"/>
  <c r="G46" i="16"/>
  <c r="G47" i="16" s="1"/>
  <c r="G45" i="16"/>
  <c r="J45" i="16"/>
  <c r="K45" i="16" s="1"/>
  <c r="I46" i="16"/>
  <c r="I47" i="16" s="1"/>
  <c r="I45" i="16"/>
  <c r="H46" i="16"/>
  <c r="H47" i="16" s="1"/>
  <c r="H45" i="16"/>
  <c r="G37" i="16"/>
  <c r="J37" i="16" s="1"/>
  <c r="K37" i="16" s="1"/>
  <c r="C46" i="16"/>
  <c r="C47" i="16" s="1"/>
  <c r="M46" i="16"/>
  <c r="M47" i="16" s="1"/>
  <c r="D46" i="16"/>
  <c r="D47" i="16" s="1"/>
  <c r="J38" i="16"/>
  <c r="K38" i="16" s="1"/>
  <c r="J46" i="16" l="1"/>
  <c r="K46" i="16" s="1"/>
  <c r="J47" i="16"/>
  <c r="K47" i="16" s="1"/>
  <c r="O43" i="15" l="1"/>
  <c r="O45" i="15" s="1"/>
  <c r="N43" i="15"/>
  <c r="N45" i="15" s="1"/>
  <c r="M43" i="15"/>
  <c r="M45" i="15" s="1"/>
  <c r="F43" i="15"/>
  <c r="F45" i="15" s="1"/>
  <c r="E43" i="15"/>
  <c r="E45" i="15" s="1"/>
  <c r="D43" i="15"/>
  <c r="D45" i="15" s="1"/>
  <c r="C43" i="15"/>
  <c r="C46" i="15" s="1"/>
  <c r="C47" i="15" s="1"/>
  <c r="I42" i="15"/>
  <c r="H42" i="15"/>
  <c r="G42" i="15"/>
  <c r="J42" i="15" s="1"/>
  <c r="K42" i="15" s="1"/>
  <c r="I41" i="15"/>
  <c r="J41" i="15" s="1"/>
  <c r="K41" i="15" s="1"/>
  <c r="H41" i="15"/>
  <c r="G41" i="15"/>
  <c r="I40" i="15"/>
  <c r="H40" i="15"/>
  <c r="G40" i="15"/>
  <c r="J40" i="15" s="1"/>
  <c r="K40" i="15" s="1"/>
  <c r="I39" i="15"/>
  <c r="H39" i="15"/>
  <c r="G39" i="15"/>
  <c r="J39" i="15" s="1"/>
  <c r="K39" i="15" s="1"/>
  <c r="I38" i="15"/>
  <c r="I43" i="15" s="1"/>
  <c r="H38" i="15"/>
  <c r="H43" i="15" s="1"/>
  <c r="G38" i="15"/>
  <c r="G43" i="15" s="1"/>
  <c r="O37" i="15"/>
  <c r="N37" i="15"/>
  <c r="M37" i="15"/>
  <c r="F37" i="15"/>
  <c r="E37" i="15"/>
  <c r="D37" i="15"/>
  <c r="C37" i="15"/>
  <c r="I36" i="15"/>
  <c r="J36" i="15" s="1"/>
  <c r="K36" i="15" s="1"/>
  <c r="H36" i="15"/>
  <c r="G36" i="15"/>
  <c r="I35" i="15"/>
  <c r="H35" i="15"/>
  <c r="G35" i="15"/>
  <c r="J35" i="15" s="1"/>
  <c r="K35" i="15" s="1"/>
  <c r="I34" i="15"/>
  <c r="H34" i="15"/>
  <c r="G34" i="15"/>
  <c r="J34" i="15" s="1"/>
  <c r="K34" i="15" s="1"/>
  <c r="I33" i="15"/>
  <c r="H33" i="15"/>
  <c r="H37" i="15" s="1"/>
  <c r="G33" i="15"/>
  <c r="I32" i="15"/>
  <c r="H32" i="15"/>
  <c r="G32" i="15"/>
  <c r="J32" i="15" s="1"/>
  <c r="K32" i="15" s="1"/>
  <c r="J31" i="15"/>
  <c r="K31" i="15" s="1"/>
  <c r="I31" i="15"/>
  <c r="H31" i="15"/>
  <c r="G31" i="15"/>
  <c r="I30" i="15"/>
  <c r="H30" i="15"/>
  <c r="G30" i="15"/>
  <c r="J30" i="15" s="1"/>
  <c r="K30" i="15" s="1"/>
  <c r="I29" i="15"/>
  <c r="H29" i="15"/>
  <c r="G29" i="15"/>
  <c r="J29" i="15" s="1"/>
  <c r="K29" i="15" s="1"/>
  <c r="I28" i="15"/>
  <c r="J28" i="15" s="1"/>
  <c r="K28" i="15" s="1"/>
  <c r="H28" i="15"/>
  <c r="G28" i="15"/>
  <c r="I27" i="15"/>
  <c r="H27" i="15"/>
  <c r="G27" i="15"/>
  <c r="G37" i="15" s="1"/>
  <c r="I26" i="15"/>
  <c r="H26" i="15"/>
  <c r="G26" i="15"/>
  <c r="J26" i="15" s="1"/>
  <c r="K26" i="15" s="1"/>
  <c r="I25" i="15"/>
  <c r="H25" i="15"/>
  <c r="J25" i="15" s="1"/>
  <c r="K25" i="15" s="1"/>
  <c r="G25" i="15"/>
  <c r="I24" i="15"/>
  <c r="H24" i="15"/>
  <c r="G24" i="15"/>
  <c r="J24" i="15" s="1"/>
  <c r="K24" i="15" s="1"/>
  <c r="I23" i="15"/>
  <c r="H23" i="15"/>
  <c r="G23" i="15"/>
  <c r="I22" i="15"/>
  <c r="H22" i="15"/>
  <c r="G22" i="15"/>
  <c r="I21" i="15"/>
  <c r="H21" i="15"/>
  <c r="G21" i="15"/>
  <c r="I20" i="15"/>
  <c r="H20" i="15"/>
  <c r="G20" i="15"/>
  <c r="I19" i="15"/>
  <c r="H19" i="15"/>
  <c r="G19" i="15"/>
  <c r="O18" i="15"/>
  <c r="N18" i="15"/>
  <c r="M18" i="15"/>
  <c r="F18" i="15"/>
  <c r="C18" i="15"/>
  <c r="I17" i="15"/>
  <c r="H17" i="15"/>
  <c r="G17" i="15"/>
  <c r="I16" i="15"/>
  <c r="H16" i="15"/>
  <c r="G16" i="15"/>
  <c r="I15" i="15"/>
  <c r="H15" i="15"/>
  <c r="G15" i="15"/>
  <c r="I14" i="15"/>
  <c r="H14" i="15"/>
  <c r="H18" i="15" s="1"/>
  <c r="G14" i="15"/>
  <c r="I13" i="15"/>
  <c r="I18" i="15" s="1"/>
  <c r="H13" i="15"/>
  <c r="G13" i="15"/>
  <c r="G18" i="15" s="1"/>
  <c r="I12" i="15"/>
  <c r="H12" i="15"/>
  <c r="G12" i="15"/>
  <c r="I11" i="15"/>
  <c r="H11" i="15"/>
  <c r="G11" i="15"/>
  <c r="G45" i="15" l="1"/>
  <c r="J45" i="15" s="1"/>
  <c r="K45" i="15" s="1"/>
  <c r="G46" i="15"/>
  <c r="G47" i="15" s="1"/>
  <c r="H46" i="15"/>
  <c r="H47" i="15" s="1"/>
  <c r="H45" i="15"/>
  <c r="I46" i="15"/>
  <c r="I47" i="15" s="1"/>
  <c r="I45" i="15"/>
  <c r="D46" i="15"/>
  <c r="D47" i="15" s="1"/>
  <c r="M46" i="15"/>
  <c r="M47" i="15" s="1"/>
  <c r="I37" i="15"/>
  <c r="J37" i="15" s="1"/>
  <c r="K37" i="15" s="1"/>
  <c r="J33" i="15"/>
  <c r="K33" i="15" s="1"/>
  <c r="J38" i="15"/>
  <c r="K38" i="15" s="1"/>
  <c r="E46" i="15"/>
  <c r="E47" i="15" s="1"/>
  <c r="N46" i="15"/>
  <c r="N47" i="15" s="1"/>
  <c r="F46" i="15"/>
  <c r="J27" i="15"/>
  <c r="K27" i="15" s="1"/>
  <c r="C45" i="15"/>
  <c r="O46" i="15"/>
  <c r="O47" i="15" s="1"/>
  <c r="J43" i="15"/>
  <c r="K43" i="15" s="1"/>
  <c r="F47" i="15" l="1"/>
  <c r="J47" i="15" s="1"/>
  <c r="K47" i="15" s="1"/>
  <c r="J46" i="15"/>
  <c r="K46" i="15" s="1"/>
  <c r="N45" i="14" l="1"/>
  <c r="E45" i="14"/>
  <c r="O43" i="14"/>
  <c r="O45" i="14" s="1"/>
  <c r="N43" i="14"/>
  <c r="N46" i="14" s="1"/>
  <c r="N47" i="14" s="1"/>
  <c r="M43" i="14"/>
  <c r="M45" i="14" s="1"/>
  <c r="F43" i="14"/>
  <c r="F45" i="14" s="1"/>
  <c r="E43" i="14"/>
  <c r="E46" i="14" s="1"/>
  <c r="E47" i="14" s="1"/>
  <c r="D43" i="14"/>
  <c r="D45" i="14" s="1"/>
  <c r="C43" i="14"/>
  <c r="C45" i="14" s="1"/>
  <c r="J42" i="14"/>
  <c r="K42" i="14" s="1"/>
  <c r="I42" i="14"/>
  <c r="H42" i="14"/>
  <c r="G42" i="14"/>
  <c r="J41" i="14"/>
  <c r="K41" i="14" s="1"/>
  <c r="I41" i="14"/>
  <c r="H41" i="14"/>
  <c r="G41" i="14"/>
  <c r="I40" i="14"/>
  <c r="H40" i="14"/>
  <c r="G40" i="14"/>
  <c r="J40" i="14" s="1"/>
  <c r="K40" i="14" s="1"/>
  <c r="I39" i="14"/>
  <c r="J39" i="14" s="1"/>
  <c r="K39" i="14" s="1"/>
  <c r="H39" i="14"/>
  <c r="H43" i="14" s="1"/>
  <c r="G39" i="14"/>
  <c r="I38" i="14"/>
  <c r="I43" i="14" s="1"/>
  <c r="H38" i="14"/>
  <c r="G38" i="14"/>
  <c r="G43" i="14" s="1"/>
  <c r="O37" i="14"/>
  <c r="N37" i="14"/>
  <c r="M37" i="14"/>
  <c r="F37" i="14"/>
  <c r="E37" i="14"/>
  <c r="D37" i="14"/>
  <c r="C37" i="14"/>
  <c r="J36" i="14"/>
  <c r="K36" i="14" s="1"/>
  <c r="I36" i="14"/>
  <c r="H36" i="14"/>
  <c r="G36" i="14"/>
  <c r="I35" i="14"/>
  <c r="H35" i="14"/>
  <c r="G35" i="14"/>
  <c r="J35" i="14" s="1"/>
  <c r="K35" i="14" s="1"/>
  <c r="I34" i="14"/>
  <c r="J34" i="14" s="1"/>
  <c r="K34" i="14" s="1"/>
  <c r="H34" i="14"/>
  <c r="G34" i="14"/>
  <c r="I33" i="14"/>
  <c r="I37" i="14" s="1"/>
  <c r="H33" i="14"/>
  <c r="G33" i="14"/>
  <c r="J33" i="14" s="1"/>
  <c r="K33" i="14" s="1"/>
  <c r="I32" i="14"/>
  <c r="H32" i="14"/>
  <c r="J32" i="14" s="1"/>
  <c r="K32" i="14" s="1"/>
  <c r="G32" i="14"/>
  <c r="I31" i="14"/>
  <c r="H31" i="14"/>
  <c r="G31" i="14"/>
  <c r="J31" i="14" s="1"/>
  <c r="K31" i="14" s="1"/>
  <c r="I30" i="14"/>
  <c r="H30" i="14"/>
  <c r="J30" i="14" s="1"/>
  <c r="K30" i="14" s="1"/>
  <c r="G30" i="14"/>
  <c r="J29" i="14"/>
  <c r="K29" i="14" s="1"/>
  <c r="I29" i="14"/>
  <c r="H29" i="14"/>
  <c r="G29" i="14"/>
  <c r="J28" i="14"/>
  <c r="K28" i="14" s="1"/>
  <c r="I28" i="14"/>
  <c r="H28" i="14"/>
  <c r="G28" i="14"/>
  <c r="I27" i="14"/>
  <c r="H27" i="14"/>
  <c r="H37" i="14" s="1"/>
  <c r="G27" i="14"/>
  <c r="G37" i="14" s="1"/>
  <c r="I26" i="14"/>
  <c r="H26" i="14"/>
  <c r="J26" i="14" s="1"/>
  <c r="K26" i="14" s="1"/>
  <c r="G26" i="14"/>
  <c r="I25" i="14"/>
  <c r="H25" i="14"/>
  <c r="G25" i="14"/>
  <c r="J25" i="14" s="1"/>
  <c r="K25" i="14" s="1"/>
  <c r="I24" i="14"/>
  <c r="H24" i="14"/>
  <c r="J24" i="14" s="1"/>
  <c r="K24" i="14" s="1"/>
  <c r="G24" i="14"/>
  <c r="I23" i="14"/>
  <c r="H23" i="14"/>
  <c r="G23" i="14"/>
  <c r="I22" i="14"/>
  <c r="H22" i="14"/>
  <c r="G22" i="14"/>
  <c r="I21" i="14"/>
  <c r="H21" i="14"/>
  <c r="G21" i="14"/>
  <c r="I20" i="14"/>
  <c r="H20" i="14"/>
  <c r="G20" i="14"/>
  <c r="I19" i="14"/>
  <c r="H19" i="14"/>
  <c r="G19" i="14"/>
  <c r="O18" i="14"/>
  <c r="N18" i="14"/>
  <c r="M18" i="14"/>
  <c r="F18" i="14"/>
  <c r="I17" i="14"/>
  <c r="H17" i="14"/>
  <c r="G17" i="14"/>
  <c r="I16" i="14"/>
  <c r="H16" i="14"/>
  <c r="G16" i="14"/>
  <c r="I15" i="14"/>
  <c r="H15" i="14"/>
  <c r="G15" i="14"/>
  <c r="I14" i="14"/>
  <c r="H14" i="14"/>
  <c r="G14" i="14"/>
  <c r="I13" i="14"/>
  <c r="I18" i="14" s="1"/>
  <c r="H13" i="14"/>
  <c r="H18" i="14" s="1"/>
  <c r="G13" i="14"/>
  <c r="G18" i="14" s="1"/>
  <c r="I12" i="14"/>
  <c r="H12" i="14"/>
  <c r="G12" i="14"/>
  <c r="I11" i="14"/>
  <c r="H11" i="14"/>
  <c r="G11" i="14"/>
  <c r="I45" i="14" l="1"/>
  <c r="I46" i="14"/>
  <c r="I47" i="14" s="1"/>
  <c r="J37" i="14"/>
  <c r="K37" i="14" s="1"/>
  <c r="H46" i="14"/>
  <c r="H47" i="14" s="1"/>
  <c r="H45" i="14"/>
  <c r="G46" i="14"/>
  <c r="G47" i="14" s="1"/>
  <c r="G45" i="14"/>
  <c r="J45" i="14" s="1"/>
  <c r="K45" i="14" s="1"/>
  <c r="C46" i="14"/>
  <c r="C47" i="14" s="1"/>
  <c r="D46" i="14"/>
  <c r="D47" i="14" s="1"/>
  <c r="J38" i="14"/>
  <c r="K38" i="14" s="1"/>
  <c r="F46" i="14"/>
  <c r="O46" i="14"/>
  <c r="O47" i="14" s="1"/>
  <c r="M46" i="14"/>
  <c r="M47" i="14" s="1"/>
  <c r="J27" i="14"/>
  <c r="K27" i="14" s="1"/>
  <c r="J43" i="14"/>
  <c r="K43" i="14" s="1"/>
  <c r="F47" i="14" l="1"/>
  <c r="J47" i="14" s="1"/>
  <c r="K47" i="14" s="1"/>
  <c r="J46" i="14"/>
  <c r="K46" i="14" s="1"/>
  <c r="O43" i="13" l="1"/>
  <c r="O45" i="13" s="1"/>
  <c r="N43" i="13"/>
  <c r="N45" i="13" s="1"/>
  <c r="M43" i="13"/>
  <c r="M46" i="13" s="1"/>
  <c r="M47" i="13" s="1"/>
  <c r="F43" i="13"/>
  <c r="F45" i="13" s="1"/>
  <c r="E43" i="13"/>
  <c r="E45" i="13" s="1"/>
  <c r="D43" i="13"/>
  <c r="D45" i="13" s="1"/>
  <c r="C43" i="13"/>
  <c r="C46" i="13" s="1"/>
  <c r="C47" i="13" s="1"/>
  <c r="I42" i="13"/>
  <c r="H42" i="13"/>
  <c r="G42" i="13"/>
  <c r="J42" i="13" s="1"/>
  <c r="K42" i="13" s="1"/>
  <c r="I41" i="13"/>
  <c r="J41" i="13" s="1"/>
  <c r="K41" i="13" s="1"/>
  <c r="H41" i="13"/>
  <c r="G41" i="13"/>
  <c r="I40" i="13"/>
  <c r="H40" i="13"/>
  <c r="G40" i="13"/>
  <c r="J40" i="13" s="1"/>
  <c r="K40" i="13" s="1"/>
  <c r="K39" i="13"/>
  <c r="J39" i="13"/>
  <c r="I39" i="13"/>
  <c r="H39" i="13"/>
  <c r="G39" i="13"/>
  <c r="I38" i="13"/>
  <c r="I43" i="13" s="1"/>
  <c r="H38" i="13"/>
  <c r="H43" i="13" s="1"/>
  <c r="G38" i="13"/>
  <c r="G43" i="13" s="1"/>
  <c r="O37" i="13"/>
  <c r="N37" i="13"/>
  <c r="M37" i="13"/>
  <c r="F37" i="13"/>
  <c r="E37" i="13"/>
  <c r="D37" i="13"/>
  <c r="C37" i="13"/>
  <c r="I36" i="13"/>
  <c r="J36" i="13" s="1"/>
  <c r="K36" i="13" s="1"/>
  <c r="H36" i="13"/>
  <c r="G36" i="13"/>
  <c r="I35" i="13"/>
  <c r="H35" i="13"/>
  <c r="G35" i="13"/>
  <c r="J35" i="13" s="1"/>
  <c r="K35" i="13" s="1"/>
  <c r="K34" i="13"/>
  <c r="J34" i="13"/>
  <c r="I34" i="13"/>
  <c r="H34" i="13"/>
  <c r="G34" i="13"/>
  <c r="I33" i="13"/>
  <c r="H33" i="13"/>
  <c r="H37" i="13" s="1"/>
  <c r="G33" i="13"/>
  <c r="J33" i="13" s="1"/>
  <c r="K33" i="13" s="1"/>
  <c r="I32" i="13"/>
  <c r="H32" i="13"/>
  <c r="G32" i="13"/>
  <c r="J32" i="13" s="1"/>
  <c r="K32" i="13" s="1"/>
  <c r="J31" i="13"/>
  <c r="K31" i="13" s="1"/>
  <c r="I31" i="13"/>
  <c r="H31" i="13"/>
  <c r="G31" i="13"/>
  <c r="I30" i="13"/>
  <c r="H30" i="13"/>
  <c r="G30" i="13"/>
  <c r="J30" i="13" s="1"/>
  <c r="K30" i="13" s="1"/>
  <c r="I29" i="13"/>
  <c r="H29" i="13"/>
  <c r="G29" i="13"/>
  <c r="J29" i="13" s="1"/>
  <c r="K29" i="13" s="1"/>
  <c r="I28" i="13"/>
  <c r="I37" i="13" s="1"/>
  <c r="H28" i="13"/>
  <c r="G28" i="13"/>
  <c r="I27" i="13"/>
  <c r="H27" i="13"/>
  <c r="G27" i="13"/>
  <c r="G37" i="13" s="1"/>
  <c r="J37" i="13" s="1"/>
  <c r="K37" i="13" s="1"/>
  <c r="K26" i="13"/>
  <c r="J26" i="13"/>
  <c r="I26" i="13"/>
  <c r="H26" i="13"/>
  <c r="G26" i="13"/>
  <c r="I25" i="13"/>
  <c r="H25" i="13"/>
  <c r="G25" i="13"/>
  <c r="J25" i="13" s="1"/>
  <c r="K25" i="13" s="1"/>
  <c r="I24" i="13"/>
  <c r="H24" i="13"/>
  <c r="G24" i="13"/>
  <c r="J24" i="13" s="1"/>
  <c r="K24" i="13" s="1"/>
  <c r="I23" i="13"/>
  <c r="H23" i="13"/>
  <c r="G23" i="13"/>
  <c r="I22" i="13"/>
  <c r="H22" i="13"/>
  <c r="G22" i="13"/>
  <c r="I21" i="13"/>
  <c r="H21" i="13"/>
  <c r="G21" i="13"/>
  <c r="I20" i="13"/>
  <c r="H20" i="13"/>
  <c r="G20" i="13"/>
  <c r="I19" i="13"/>
  <c r="H19" i="13"/>
  <c r="G19" i="13"/>
  <c r="O18" i="13"/>
  <c r="N18" i="13"/>
  <c r="M18" i="13"/>
  <c r="F18" i="13"/>
  <c r="I17" i="13"/>
  <c r="H17" i="13"/>
  <c r="G17" i="13"/>
  <c r="I16" i="13"/>
  <c r="H16" i="13"/>
  <c r="G16" i="13"/>
  <c r="I15" i="13"/>
  <c r="H15" i="13"/>
  <c r="G15" i="13"/>
  <c r="I14" i="13"/>
  <c r="H14" i="13"/>
  <c r="G14" i="13"/>
  <c r="I13" i="13"/>
  <c r="I18" i="13" s="1"/>
  <c r="H13" i="13"/>
  <c r="H18" i="13" s="1"/>
  <c r="G13" i="13"/>
  <c r="G18" i="13" s="1"/>
  <c r="I12" i="13"/>
  <c r="H12" i="13"/>
  <c r="G12" i="13"/>
  <c r="I11" i="13"/>
  <c r="H11" i="13"/>
  <c r="G11" i="13"/>
  <c r="H46" i="13" l="1"/>
  <c r="H47" i="13" s="1"/>
  <c r="H45" i="13"/>
  <c r="I46" i="13"/>
  <c r="I47" i="13" s="1"/>
  <c r="I45" i="13"/>
  <c r="G45" i="13"/>
  <c r="G46" i="13"/>
  <c r="G47" i="13" s="1"/>
  <c r="J45" i="13"/>
  <c r="K45" i="13" s="1"/>
  <c r="J28" i="13"/>
  <c r="K28" i="13" s="1"/>
  <c r="J38" i="13"/>
  <c r="K38" i="13" s="1"/>
  <c r="E46" i="13"/>
  <c r="E47" i="13" s="1"/>
  <c r="N46" i="13"/>
  <c r="N47" i="13" s="1"/>
  <c r="F46" i="13"/>
  <c r="O46" i="13"/>
  <c r="O47" i="13" s="1"/>
  <c r="J27" i="13"/>
  <c r="K27" i="13" s="1"/>
  <c r="C45" i="13"/>
  <c r="D46" i="13"/>
  <c r="D47" i="13" s="1"/>
  <c r="M45" i="13"/>
  <c r="J43" i="13"/>
  <c r="K43" i="13" s="1"/>
  <c r="F47" i="13" l="1"/>
  <c r="J47" i="13" s="1"/>
  <c r="K47" i="13" s="1"/>
  <c r="J46" i="13"/>
  <c r="K46" i="13" s="1"/>
  <c r="H44" i="12" l="1"/>
  <c r="J44" i="12" s="1"/>
  <c r="K44" i="12" s="1"/>
  <c r="O43" i="12"/>
  <c r="O45" i="12" s="1"/>
  <c r="N43" i="12"/>
  <c r="N45" i="12" s="1"/>
  <c r="M43" i="12"/>
  <c r="M45" i="12" s="1"/>
  <c r="F43" i="12"/>
  <c r="F45" i="12" s="1"/>
  <c r="E43" i="12"/>
  <c r="E45" i="12" s="1"/>
  <c r="D43" i="12"/>
  <c r="D45" i="12" s="1"/>
  <c r="C43" i="12"/>
  <c r="C45" i="12" s="1"/>
  <c r="I42" i="12"/>
  <c r="H42" i="12"/>
  <c r="G42" i="12"/>
  <c r="J42" i="12" s="1"/>
  <c r="K42" i="12" s="1"/>
  <c r="J41" i="12"/>
  <c r="K41" i="12" s="1"/>
  <c r="I41" i="12"/>
  <c r="H41" i="12"/>
  <c r="G41" i="12"/>
  <c r="I40" i="12"/>
  <c r="H40" i="12"/>
  <c r="G40" i="12"/>
  <c r="J40" i="12" s="1"/>
  <c r="K40" i="12" s="1"/>
  <c r="I39" i="12"/>
  <c r="H39" i="12"/>
  <c r="H43" i="12" s="1"/>
  <c r="G39" i="12"/>
  <c r="G43" i="12" s="1"/>
  <c r="I38" i="12"/>
  <c r="J38" i="12" s="1"/>
  <c r="K38" i="12" s="1"/>
  <c r="H38" i="12"/>
  <c r="G38" i="12"/>
  <c r="O37" i="12"/>
  <c r="N37" i="12"/>
  <c r="M37" i="12"/>
  <c r="F37" i="12"/>
  <c r="E37" i="12"/>
  <c r="D37" i="12"/>
  <c r="C37" i="12"/>
  <c r="C46" i="12" s="1"/>
  <c r="C47" i="12" s="1"/>
  <c r="J36" i="12"/>
  <c r="K36" i="12" s="1"/>
  <c r="I36" i="12"/>
  <c r="H36" i="12"/>
  <c r="G36" i="12"/>
  <c r="I35" i="12"/>
  <c r="H35" i="12"/>
  <c r="G35" i="12"/>
  <c r="J35" i="12" s="1"/>
  <c r="K35" i="12" s="1"/>
  <c r="I34" i="12"/>
  <c r="H34" i="12"/>
  <c r="G34" i="12"/>
  <c r="J34" i="12" s="1"/>
  <c r="K34" i="12" s="1"/>
  <c r="I33" i="12"/>
  <c r="J33" i="12" s="1"/>
  <c r="K33" i="12" s="1"/>
  <c r="H33" i="12"/>
  <c r="G33" i="12"/>
  <c r="I32" i="12"/>
  <c r="H32" i="12"/>
  <c r="G32" i="12"/>
  <c r="J32" i="12" s="1"/>
  <c r="K32" i="12" s="1"/>
  <c r="I31" i="12"/>
  <c r="H31" i="12"/>
  <c r="G31" i="12"/>
  <c r="J31" i="12" s="1"/>
  <c r="K31" i="12" s="1"/>
  <c r="I30" i="12"/>
  <c r="I37" i="12" s="1"/>
  <c r="H30" i="12"/>
  <c r="J30" i="12" s="1"/>
  <c r="K30" i="12" s="1"/>
  <c r="G30" i="12"/>
  <c r="I29" i="12"/>
  <c r="H29" i="12"/>
  <c r="G29" i="12"/>
  <c r="J29" i="12" s="1"/>
  <c r="K29" i="12" s="1"/>
  <c r="J28" i="12"/>
  <c r="K28" i="12" s="1"/>
  <c r="I28" i="12"/>
  <c r="H28" i="12"/>
  <c r="G28" i="12"/>
  <c r="I27" i="12"/>
  <c r="H27" i="12"/>
  <c r="H37" i="12" s="1"/>
  <c r="G27" i="12"/>
  <c r="G37" i="12" s="1"/>
  <c r="J37" i="12" s="1"/>
  <c r="K37" i="12" s="1"/>
  <c r="I26" i="12"/>
  <c r="H26" i="12"/>
  <c r="G26" i="12"/>
  <c r="J26" i="12" s="1"/>
  <c r="K26" i="12" s="1"/>
  <c r="I25" i="12"/>
  <c r="J25" i="12" s="1"/>
  <c r="K25" i="12" s="1"/>
  <c r="H25" i="12"/>
  <c r="G25" i="12"/>
  <c r="I24" i="12"/>
  <c r="H24" i="12"/>
  <c r="G24" i="12"/>
  <c r="J24" i="12" s="1"/>
  <c r="K24" i="12" s="1"/>
  <c r="I23" i="12"/>
  <c r="H23" i="12"/>
  <c r="G23" i="12"/>
  <c r="I22" i="12"/>
  <c r="H22" i="12"/>
  <c r="G22" i="12"/>
  <c r="I21" i="12"/>
  <c r="H21" i="12"/>
  <c r="G21" i="12"/>
  <c r="I20" i="12"/>
  <c r="H20" i="12"/>
  <c r="G20" i="12"/>
  <c r="I19" i="12"/>
  <c r="H19" i="12"/>
  <c r="G19" i="12"/>
  <c r="O18" i="12"/>
  <c r="N18" i="12"/>
  <c r="M18" i="12"/>
  <c r="F18" i="12"/>
  <c r="I17" i="12"/>
  <c r="H17" i="12"/>
  <c r="G17" i="12"/>
  <c r="I16" i="12"/>
  <c r="H16" i="12"/>
  <c r="G16" i="12"/>
  <c r="I15" i="12"/>
  <c r="H15" i="12"/>
  <c r="G15" i="12"/>
  <c r="I14" i="12"/>
  <c r="H14" i="12"/>
  <c r="G14" i="12"/>
  <c r="I13" i="12"/>
  <c r="I18" i="12" s="1"/>
  <c r="H13" i="12"/>
  <c r="H18" i="12" s="1"/>
  <c r="G13" i="12"/>
  <c r="G18" i="12" s="1"/>
  <c r="I12" i="12"/>
  <c r="H12" i="12"/>
  <c r="G12" i="12"/>
  <c r="I11" i="12"/>
  <c r="H11" i="12"/>
  <c r="G11" i="12"/>
  <c r="G45" i="12" l="1"/>
  <c r="G46" i="12"/>
  <c r="G47" i="12" s="1"/>
  <c r="H46" i="12"/>
  <c r="H47" i="12" s="1"/>
  <c r="H45" i="12"/>
  <c r="E46" i="12"/>
  <c r="E47" i="12" s="1"/>
  <c r="N46" i="12"/>
  <c r="N47" i="12" s="1"/>
  <c r="J27" i="12"/>
  <c r="K27" i="12" s="1"/>
  <c r="D46" i="12"/>
  <c r="D47" i="12" s="1"/>
  <c r="I43" i="12"/>
  <c r="F46" i="12"/>
  <c r="O46" i="12"/>
  <c r="O47" i="12" s="1"/>
  <c r="J39" i="12"/>
  <c r="K39" i="12" s="1"/>
  <c r="J43" i="12"/>
  <c r="K43" i="12" s="1"/>
  <c r="M46" i="12"/>
  <c r="M47" i="12" s="1"/>
  <c r="J45" i="12" l="1"/>
  <c r="K45" i="12" s="1"/>
  <c r="F47" i="12"/>
  <c r="J47" i="12" s="1"/>
  <c r="K47" i="12" s="1"/>
  <c r="I46" i="12"/>
  <c r="I47" i="12" s="1"/>
  <c r="I45" i="12"/>
  <c r="J46" i="12" l="1"/>
  <c r="K46" i="12" s="1"/>
  <c r="H43" i="11" l="1"/>
  <c r="J43" i="11" s="1"/>
  <c r="K43" i="11" s="1"/>
  <c r="O42" i="11"/>
  <c r="O44" i="11" s="1"/>
  <c r="N42" i="11"/>
  <c r="N44" i="11" s="1"/>
  <c r="M42" i="11"/>
  <c r="M44" i="11" s="1"/>
  <c r="F42" i="11"/>
  <c r="F44" i="11" s="1"/>
  <c r="E42" i="11"/>
  <c r="E44" i="11" s="1"/>
  <c r="D42" i="11"/>
  <c r="D44" i="11" s="1"/>
  <c r="C42" i="11"/>
  <c r="C44" i="11" s="1"/>
  <c r="I41" i="11"/>
  <c r="H41" i="11"/>
  <c r="G41" i="11"/>
  <c r="J41" i="11" s="1"/>
  <c r="K41" i="11" s="1"/>
  <c r="I40" i="11"/>
  <c r="H40" i="11"/>
  <c r="G40" i="11"/>
  <c r="J40" i="11" s="1"/>
  <c r="K40" i="11" s="1"/>
  <c r="J39" i="11"/>
  <c r="K39" i="11" s="1"/>
  <c r="I39" i="11"/>
  <c r="H39" i="11"/>
  <c r="G39" i="11"/>
  <c r="I38" i="11"/>
  <c r="H38" i="11"/>
  <c r="H42" i="11" s="1"/>
  <c r="G38" i="11"/>
  <c r="G42" i="11" s="1"/>
  <c r="I37" i="11"/>
  <c r="I42" i="11" s="1"/>
  <c r="H37" i="11"/>
  <c r="G37" i="11"/>
  <c r="J37" i="11" s="1"/>
  <c r="K37" i="11" s="1"/>
  <c r="O36" i="11"/>
  <c r="N36" i="11"/>
  <c r="N45" i="11" s="1"/>
  <c r="N46" i="11" s="1"/>
  <c r="M36" i="11"/>
  <c r="M45" i="11" s="1"/>
  <c r="M46" i="11" s="1"/>
  <c r="F36" i="11"/>
  <c r="E36" i="11"/>
  <c r="E45" i="11" s="1"/>
  <c r="E46" i="11" s="1"/>
  <c r="D36" i="11"/>
  <c r="D45" i="11" s="1"/>
  <c r="D46" i="11" s="1"/>
  <c r="C36" i="11"/>
  <c r="C45" i="11" s="1"/>
  <c r="C46" i="11" s="1"/>
  <c r="I35" i="11"/>
  <c r="H35" i="11"/>
  <c r="G35" i="11"/>
  <c r="J35" i="11" s="1"/>
  <c r="K35" i="11" s="1"/>
  <c r="J34" i="11"/>
  <c r="K34" i="11" s="1"/>
  <c r="I34" i="11"/>
  <c r="H34" i="11"/>
  <c r="G34" i="11"/>
  <c r="I33" i="11"/>
  <c r="H33" i="11"/>
  <c r="G33" i="11"/>
  <c r="J33" i="11" s="1"/>
  <c r="K33" i="11" s="1"/>
  <c r="I32" i="11"/>
  <c r="H32" i="11"/>
  <c r="G32" i="11"/>
  <c r="J32" i="11" s="1"/>
  <c r="K32" i="11" s="1"/>
  <c r="I31" i="11"/>
  <c r="J31" i="11" s="1"/>
  <c r="K31" i="11" s="1"/>
  <c r="H31" i="11"/>
  <c r="G31" i="11"/>
  <c r="I30" i="11"/>
  <c r="H30" i="11"/>
  <c r="G30" i="11"/>
  <c r="J30" i="11" s="1"/>
  <c r="K30" i="11" s="1"/>
  <c r="K29" i="11"/>
  <c r="J29" i="11"/>
  <c r="I29" i="11"/>
  <c r="H29" i="11"/>
  <c r="G29" i="11"/>
  <c r="I28" i="11"/>
  <c r="H28" i="11"/>
  <c r="G28" i="11"/>
  <c r="J28" i="11" s="1"/>
  <c r="K28" i="11" s="1"/>
  <c r="I27" i="11"/>
  <c r="H27" i="11"/>
  <c r="G27" i="11"/>
  <c r="J27" i="11" s="1"/>
  <c r="K27" i="11" s="1"/>
  <c r="J26" i="11"/>
  <c r="K26" i="11" s="1"/>
  <c r="I26" i="11"/>
  <c r="I36" i="11" s="1"/>
  <c r="H26" i="11"/>
  <c r="H36" i="11" s="1"/>
  <c r="G26" i="11"/>
  <c r="G36" i="11" s="1"/>
  <c r="I25" i="11"/>
  <c r="H25" i="11"/>
  <c r="G25" i="11"/>
  <c r="J25" i="11" s="1"/>
  <c r="K25" i="11" s="1"/>
  <c r="I24" i="11"/>
  <c r="H24" i="11"/>
  <c r="G24" i="11"/>
  <c r="J24" i="11" s="1"/>
  <c r="K24" i="11" s="1"/>
  <c r="I23" i="11"/>
  <c r="J23" i="11" s="1"/>
  <c r="K23" i="11" s="1"/>
  <c r="H23" i="11"/>
  <c r="G23" i="11"/>
  <c r="I22" i="11"/>
  <c r="H22" i="11"/>
  <c r="G22" i="11"/>
  <c r="I21" i="11"/>
  <c r="H21" i="11"/>
  <c r="G21" i="11"/>
  <c r="I20" i="11"/>
  <c r="H20" i="11"/>
  <c r="G20" i="11"/>
  <c r="I19" i="11"/>
  <c r="H19" i="11"/>
  <c r="G19" i="11"/>
  <c r="I18" i="11"/>
  <c r="H18" i="11"/>
  <c r="G18" i="11"/>
  <c r="O17" i="11"/>
  <c r="N17" i="11"/>
  <c r="M17" i="11"/>
  <c r="F17" i="11"/>
  <c r="I16" i="11"/>
  <c r="H16" i="11"/>
  <c r="G16" i="11"/>
  <c r="I15" i="11"/>
  <c r="H15" i="11"/>
  <c r="G15" i="11"/>
  <c r="I14" i="11"/>
  <c r="H14" i="11"/>
  <c r="G14" i="11"/>
  <c r="I13" i="11"/>
  <c r="H13" i="11"/>
  <c r="G13" i="11"/>
  <c r="I12" i="11"/>
  <c r="I17" i="11" s="1"/>
  <c r="H12" i="11"/>
  <c r="H17" i="11" s="1"/>
  <c r="G12" i="11"/>
  <c r="G17" i="11" s="1"/>
  <c r="I11" i="11"/>
  <c r="H11" i="11"/>
  <c r="I10" i="11"/>
  <c r="H10" i="11"/>
  <c r="I45" i="11" l="1"/>
  <c r="I46" i="11" s="1"/>
  <c r="I44" i="11"/>
  <c r="J44" i="11" s="1"/>
  <c r="K44" i="11" s="1"/>
  <c r="G45" i="11"/>
  <c r="G46" i="11" s="1"/>
  <c r="G44" i="11"/>
  <c r="J36" i="11"/>
  <c r="K36" i="11" s="1"/>
  <c r="H45" i="11"/>
  <c r="H46" i="11" s="1"/>
  <c r="H44" i="11"/>
  <c r="F45" i="11"/>
  <c r="O45" i="11"/>
  <c r="O46" i="11" s="1"/>
  <c r="J38" i="11"/>
  <c r="K38" i="11" s="1"/>
  <c r="J42" i="11"/>
  <c r="K42" i="11" s="1"/>
  <c r="F46" i="11" l="1"/>
  <c r="J46" i="11" s="1"/>
  <c r="K46" i="11" s="1"/>
  <c r="J45" i="11"/>
  <c r="K45" i="11" s="1"/>
  <c r="F47" i="10" l="1"/>
  <c r="O46" i="10"/>
  <c r="O47" i="10" s="1"/>
  <c r="F46" i="10"/>
  <c r="O45" i="10"/>
  <c r="F45" i="10"/>
  <c r="H44" i="10"/>
  <c r="O43" i="10"/>
  <c r="N43" i="10"/>
  <c r="N45" i="10" s="1"/>
  <c r="M43" i="10"/>
  <c r="M45" i="10" s="1"/>
  <c r="F43" i="10"/>
  <c r="E43" i="10"/>
  <c r="E45" i="10" s="1"/>
  <c r="D43" i="10"/>
  <c r="D45" i="10" s="1"/>
  <c r="C43" i="10"/>
  <c r="C45" i="10" s="1"/>
  <c r="I42" i="10"/>
  <c r="H42" i="10"/>
  <c r="G42" i="10"/>
  <c r="J42" i="10" s="1"/>
  <c r="K42" i="10" s="1"/>
  <c r="I41" i="10"/>
  <c r="J41" i="10" s="1"/>
  <c r="K41" i="10" s="1"/>
  <c r="H41" i="10"/>
  <c r="G41" i="10"/>
  <c r="J40" i="10"/>
  <c r="I40" i="10"/>
  <c r="H40" i="10"/>
  <c r="G40" i="10"/>
  <c r="J39" i="10"/>
  <c r="K39" i="10" s="1"/>
  <c r="I39" i="10"/>
  <c r="H39" i="10"/>
  <c r="G39" i="10"/>
  <c r="I38" i="10"/>
  <c r="I43" i="10" s="1"/>
  <c r="H38" i="10"/>
  <c r="H43" i="10" s="1"/>
  <c r="G38" i="10"/>
  <c r="G43" i="10" s="1"/>
  <c r="O37" i="10"/>
  <c r="N37" i="10"/>
  <c r="M37" i="10"/>
  <c r="F37" i="10"/>
  <c r="E37" i="10"/>
  <c r="D37" i="10"/>
  <c r="C37" i="10"/>
  <c r="I36" i="10"/>
  <c r="H36" i="10"/>
  <c r="J36" i="10" s="1"/>
  <c r="K36" i="10" s="1"/>
  <c r="G36" i="10"/>
  <c r="I35" i="10"/>
  <c r="H35" i="10"/>
  <c r="G35" i="10"/>
  <c r="J35" i="10" s="1"/>
  <c r="K35" i="10" s="1"/>
  <c r="I34" i="10"/>
  <c r="J34" i="10" s="1"/>
  <c r="H34" i="10"/>
  <c r="G34" i="10"/>
  <c r="I33" i="10"/>
  <c r="H33" i="10"/>
  <c r="G33" i="10"/>
  <c r="J33" i="10" s="1"/>
  <c r="K33" i="10" s="1"/>
  <c r="I32" i="10"/>
  <c r="H32" i="10"/>
  <c r="G32" i="10"/>
  <c r="J32" i="10" s="1"/>
  <c r="K32" i="10" s="1"/>
  <c r="I31" i="10"/>
  <c r="H31" i="10"/>
  <c r="J31" i="10" s="1"/>
  <c r="K31" i="10" s="1"/>
  <c r="G31" i="10"/>
  <c r="I30" i="10"/>
  <c r="H30" i="10"/>
  <c r="G30" i="10"/>
  <c r="J30" i="10" s="1"/>
  <c r="K30" i="10" s="1"/>
  <c r="I29" i="10"/>
  <c r="I37" i="10" s="1"/>
  <c r="H29" i="10"/>
  <c r="G29" i="10"/>
  <c r="I28" i="10"/>
  <c r="H28" i="10"/>
  <c r="G28" i="10"/>
  <c r="G37" i="10" s="1"/>
  <c r="I27" i="10"/>
  <c r="H27" i="10"/>
  <c r="G27" i="10"/>
  <c r="J27" i="10" s="1"/>
  <c r="K27" i="10" s="1"/>
  <c r="I26" i="10"/>
  <c r="H26" i="10"/>
  <c r="J26" i="10" s="1"/>
  <c r="K26" i="10" s="1"/>
  <c r="G26" i="10"/>
  <c r="I25" i="10"/>
  <c r="H25" i="10"/>
  <c r="G25" i="10"/>
  <c r="J25" i="10" s="1"/>
  <c r="I24" i="10"/>
  <c r="J24" i="10" s="1"/>
  <c r="K24" i="10" s="1"/>
  <c r="H24" i="10"/>
  <c r="G24" i="10"/>
  <c r="I23" i="10"/>
  <c r="H23" i="10"/>
  <c r="G23" i="10"/>
  <c r="I22" i="10"/>
  <c r="H22" i="10"/>
  <c r="G22" i="10"/>
  <c r="I21" i="10"/>
  <c r="H21" i="10"/>
  <c r="G21" i="10"/>
  <c r="I20" i="10"/>
  <c r="H20" i="10"/>
  <c r="G20" i="10"/>
  <c r="I19" i="10"/>
  <c r="H19" i="10"/>
  <c r="G19" i="10"/>
  <c r="O18" i="10"/>
  <c r="N18" i="10"/>
  <c r="M18" i="10"/>
  <c r="F18" i="10"/>
  <c r="C18" i="10"/>
  <c r="I17" i="10"/>
  <c r="H17" i="10"/>
  <c r="G17" i="10"/>
  <c r="I16" i="10"/>
  <c r="H16" i="10"/>
  <c r="G16" i="10"/>
  <c r="I15" i="10"/>
  <c r="H15" i="10"/>
  <c r="G15" i="10"/>
  <c r="I14" i="10"/>
  <c r="H14" i="10"/>
  <c r="G14" i="10"/>
  <c r="I13" i="10"/>
  <c r="I18" i="10" s="1"/>
  <c r="H13" i="10"/>
  <c r="H18" i="10" s="1"/>
  <c r="G13" i="10"/>
  <c r="G18" i="10" s="1"/>
  <c r="I12" i="10"/>
  <c r="H12" i="10"/>
  <c r="G12" i="10"/>
  <c r="I11" i="10"/>
  <c r="H11" i="10"/>
  <c r="G11" i="10"/>
  <c r="G46" i="10" l="1"/>
  <c r="G45" i="10"/>
  <c r="I46" i="10"/>
  <c r="I47" i="10" s="1"/>
  <c r="I45" i="10"/>
  <c r="J45" i="10"/>
  <c r="K45" i="10" s="1"/>
  <c r="J43" i="10"/>
  <c r="K43" i="10" s="1"/>
  <c r="H46" i="10"/>
  <c r="H47" i="10" s="1"/>
  <c r="H45" i="10"/>
  <c r="J29" i="10"/>
  <c r="H37" i="10"/>
  <c r="J37" i="10" s="1"/>
  <c r="K37" i="10" s="1"/>
  <c r="C46" i="10"/>
  <c r="C47" i="10" s="1"/>
  <c r="D46" i="10"/>
  <c r="D47" i="10" s="1"/>
  <c r="M46" i="10"/>
  <c r="M47" i="10" s="1"/>
  <c r="J38" i="10"/>
  <c r="K38" i="10" s="1"/>
  <c r="E46" i="10"/>
  <c r="E47" i="10" s="1"/>
  <c r="N46" i="10"/>
  <c r="N47" i="10" s="1"/>
  <c r="J28" i="10"/>
  <c r="K28" i="10" s="1"/>
  <c r="J46" i="10" l="1"/>
  <c r="K46" i="10" s="1"/>
  <c r="G47" i="10"/>
  <c r="J47" i="10" s="1"/>
  <c r="K47" i="10" s="1"/>
  <c r="M46" i="9" l="1"/>
  <c r="M47" i="9" s="1"/>
  <c r="D46" i="9"/>
  <c r="D47" i="9" s="1"/>
  <c r="O45" i="9"/>
  <c r="M45" i="9"/>
  <c r="F45" i="9"/>
  <c r="D45" i="9"/>
  <c r="H44" i="9"/>
  <c r="O43" i="9"/>
  <c r="O46" i="9" s="1"/>
  <c r="O47" i="9" s="1"/>
  <c r="N43" i="9"/>
  <c r="N45" i="9" s="1"/>
  <c r="M43" i="9"/>
  <c r="F43" i="9"/>
  <c r="E43" i="9"/>
  <c r="E45" i="9" s="1"/>
  <c r="D43" i="9"/>
  <c r="C43" i="9"/>
  <c r="C45" i="9" s="1"/>
  <c r="I42" i="9"/>
  <c r="H42" i="9"/>
  <c r="G42" i="9"/>
  <c r="J42" i="9" s="1"/>
  <c r="K42" i="9" s="1"/>
  <c r="I41" i="9"/>
  <c r="H41" i="9"/>
  <c r="G41" i="9"/>
  <c r="J41" i="9" s="1"/>
  <c r="K41" i="9" s="1"/>
  <c r="I40" i="9"/>
  <c r="H40" i="9"/>
  <c r="G40" i="9"/>
  <c r="J40" i="9" s="1"/>
  <c r="K40" i="9" s="1"/>
  <c r="I39" i="9"/>
  <c r="I43" i="9" s="1"/>
  <c r="H39" i="9"/>
  <c r="G39" i="9"/>
  <c r="J39" i="9" s="1"/>
  <c r="K39" i="9" s="1"/>
  <c r="J38" i="9"/>
  <c r="K38" i="9" s="1"/>
  <c r="I38" i="9"/>
  <c r="H38" i="9"/>
  <c r="H43" i="9" s="1"/>
  <c r="G38" i="9"/>
  <c r="O37" i="9"/>
  <c r="N37" i="9"/>
  <c r="M37" i="9"/>
  <c r="F37" i="9"/>
  <c r="E37" i="9"/>
  <c r="D37" i="9"/>
  <c r="C37" i="9"/>
  <c r="I36" i="9"/>
  <c r="H36" i="9"/>
  <c r="G36" i="9"/>
  <c r="J36" i="9" s="1"/>
  <c r="K36" i="9" s="1"/>
  <c r="I35" i="9"/>
  <c r="H35" i="9"/>
  <c r="G35" i="9"/>
  <c r="J35" i="9" s="1"/>
  <c r="K35" i="9" s="1"/>
  <c r="I34" i="9"/>
  <c r="H34" i="9"/>
  <c r="G34" i="9"/>
  <c r="J34" i="9" s="1"/>
  <c r="K34" i="9" s="1"/>
  <c r="J33" i="9"/>
  <c r="K33" i="9" s="1"/>
  <c r="I33" i="9"/>
  <c r="H33" i="9"/>
  <c r="G33" i="9"/>
  <c r="I32" i="9"/>
  <c r="H32" i="9"/>
  <c r="G32" i="9"/>
  <c r="J32" i="9" s="1"/>
  <c r="K32" i="9" s="1"/>
  <c r="J31" i="9"/>
  <c r="K31" i="9" s="1"/>
  <c r="I31" i="9"/>
  <c r="H31" i="9"/>
  <c r="G31" i="9"/>
  <c r="I30" i="9"/>
  <c r="H30" i="9"/>
  <c r="G30" i="9"/>
  <c r="J30" i="9" s="1"/>
  <c r="K30" i="9" s="1"/>
  <c r="I29" i="9"/>
  <c r="H29" i="9"/>
  <c r="G29" i="9"/>
  <c r="J29" i="9" s="1"/>
  <c r="K29" i="9" s="1"/>
  <c r="I28" i="9"/>
  <c r="H28" i="9"/>
  <c r="G28" i="9"/>
  <c r="J28" i="9" s="1"/>
  <c r="K28" i="9" s="1"/>
  <c r="I27" i="9"/>
  <c r="I37" i="9" s="1"/>
  <c r="H27" i="9"/>
  <c r="H37" i="9" s="1"/>
  <c r="G27" i="9"/>
  <c r="G37" i="9" s="1"/>
  <c r="J37" i="9" s="1"/>
  <c r="K37" i="9" s="1"/>
  <c r="I26" i="9"/>
  <c r="H26" i="9"/>
  <c r="G26" i="9"/>
  <c r="J26" i="9" s="1"/>
  <c r="K26" i="9" s="1"/>
  <c r="J25" i="9"/>
  <c r="K25" i="9" s="1"/>
  <c r="I25" i="9"/>
  <c r="H25" i="9"/>
  <c r="G25" i="9"/>
  <c r="I24" i="9"/>
  <c r="H24" i="9"/>
  <c r="G24" i="9"/>
  <c r="J24" i="9" s="1"/>
  <c r="K24" i="9" s="1"/>
  <c r="I23" i="9"/>
  <c r="H23" i="9"/>
  <c r="G23" i="9"/>
  <c r="I22" i="9"/>
  <c r="H22" i="9"/>
  <c r="G22" i="9"/>
  <c r="I21" i="9"/>
  <c r="H21" i="9"/>
  <c r="G21" i="9"/>
  <c r="I20" i="9"/>
  <c r="H20" i="9"/>
  <c r="G20" i="9"/>
  <c r="I19" i="9"/>
  <c r="H19" i="9"/>
  <c r="G19" i="9"/>
  <c r="O18" i="9"/>
  <c r="N18" i="9"/>
  <c r="M18" i="9"/>
  <c r="F18" i="9"/>
  <c r="I17" i="9"/>
  <c r="H17" i="9"/>
  <c r="G17" i="9"/>
  <c r="I16" i="9"/>
  <c r="H16" i="9"/>
  <c r="G16" i="9"/>
  <c r="I15" i="9"/>
  <c r="H15" i="9"/>
  <c r="G15" i="9"/>
  <c r="I14" i="9"/>
  <c r="H14" i="9"/>
  <c r="G14" i="9"/>
  <c r="I13" i="9"/>
  <c r="H13" i="9"/>
  <c r="H18" i="9" s="1"/>
  <c r="G13" i="9"/>
  <c r="G18" i="9" s="1"/>
  <c r="I12" i="9"/>
  <c r="H12" i="9"/>
  <c r="G12" i="9"/>
  <c r="I11" i="9"/>
  <c r="H11" i="9"/>
  <c r="G11" i="9"/>
  <c r="H46" i="9" l="1"/>
  <c r="H47" i="9" s="1"/>
  <c r="H45" i="9"/>
  <c r="I46" i="9"/>
  <c r="I47" i="9" s="1"/>
  <c r="I45" i="9"/>
  <c r="J43" i="9"/>
  <c r="K43" i="9" s="1"/>
  <c r="C46" i="9"/>
  <c r="C47" i="9" s="1"/>
  <c r="E46" i="9"/>
  <c r="E47" i="9" s="1"/>
  <c r="J27" i="9"/>
  <c r="K27" i="9" s="1"/>
  <c r="G43" i="9"/>
  <c r="F46" i="9"/>
  <c r="N46" i="9"/>
  <c r="N47" i="9" s="1"/>
  <c r="F47" i="9" l="1"/>
  <c r="J47" i="9" s="1"/>
  <c r="K47" i="9" s="1"/>
  <c r="G46" i="9"/>
  <c r="G47" i="9" s="1"/>
  <c r="G45" i="9"/>
  <c r="J45" i="9" s="1"/>
  <c r="K45" i="9" s="1"/>
  <c r="J46" i="9" l="1"/>
  <c r="K46" i="9" s="1"/>
  <c r="C46" i="8" l="1"/>
  <c r="C47" i="8" s="1"/>
  <c r="O43" i="8"/>
  <c r="O45" i="8" s="1"/>
  <c r="N43" i="8"/>
  <c r="N45" i="8" s="1"/>
  <c r="M43" i="8"/>
  <c r="M45" i="8" s="1"/>
  <c r="F43" i="8"/>
  <c r="F45" i="8" s="1"/>
  <c r="E43" i="8"/>
  <c r="E45" i="8" s="1"/>
  <c r="D43" i="8"/>
  <c r="D45" i="8" s="1"/>
  <c r="C43" i="8"/>
  <c r="C45" i="8" s="1"/>
  <c r="I42" i="8"/>
  <c r="H42" i="8"/>
  <c r="G42" i="8"/>
  <c r="J42" i="8" s="1"/>
  <c r="K42" i="8" s="1"/>
  <c r="I41" i="8"/>
  <c r="J41" i="8" s="1"/>
  <c r="K41" i="8" s="1"/>
  <c r="H41" i="8"/>
  <c r="G41" i="8"/>
  <c r="I40" i="8"/>
  <c r="H40" i="8"/>
  <c r="G40" i="8"/>
  <c r="J40" i="8" s="1"/>
  <c r="K40" i="8" s="1"/>
  <c r="K39" i="8"/>
  <c r="J39" i="8"/>
  <c r="I39" i="8"/>
  <c r="H39" i="8"/>
  <c r="G39" i="8"/>
  <c r="I38" i="8"/>
  <c r="I43" i="8" s="1"/>
  <c r="H38" i="8"/>
  <c r="H43" i="8" s="1"/>
  <c r="G38" i="8"/>
  <c r="G43" i="8" s="1"/>
  <c r="O37" i="8"/>
  <c r="N37" i="8"/>
  <c r="M37" i="8"/>
  <c r="H37" i="8"/>
  <c r="F37" i="8"/>
  <c r="E37" i="8"/>
  <c r="D37" i="8"/>
  <c r="C37" i="8"/>
  <c r="I36" i="8"/>
  <c r="J36" i="8" s="1"/>
  <c r="K36" i="8" s="1"/>
  <c r="H36" i="8"/>
  <c r="G36" i="8"/>
  <c r="I35" i="8"/>
  <c r="H35" i="8"/>
  <c r="G35" i="8"/>
  <c r="J35" i="8" s="1"/>
  <c r="K35" i="8" s="1"/>
  <c r="I34" i="8"/>
  <c r="H34" i="8"/>
  <c r="G34" i="8"/>
  <c r="J34" i="8" s="1"/>
  <c r="K34" i="8" s="1"/>
  <c r="I33" i="8"/>
  <c r="H33" i="8"/>
  <c r="G33" i="8"/>
  <c r="J33" i="8" s="1"/>
  <c r="K33" i="8" s="1"/>
  <c r="K32" i="8"/>
  <c r="J32" i="8"/>
  <c r="I32" i="8"/>
  <c r="H32" i="8"/>
  <c r="G32" i="8"/>
  <c r="J31" i="8"/>
  <c r="K31" i="8" s="1"/>
  <c r="I31" i="8"/>
  <c r="H31" i="8"/>
  <c r="G31" i="8"/>
  <c r="I30" i="8"/>
  <c r="H30" i="8"/>
  <c r="G30" i="8"/>
  <c r="J30" i="8" s="1"/>
  <c r="K30" i="8" s="1"/>
  <c r="J29" i="8"/>
  <c r="K29" i="8" s="1"/>
  <c r="I29" i="8"/>
  <c r="H29" i="8"/>
  <c r="G29" i="8"/>
  <c r="I28" i="8"/>
  <c r="I37" i="8" s="1"/>
  <c r="H28" i="8"/>
  <c r="G28" i="8"/>
  <c r="I27" i="8"/>
  <c r="H27" i="8"/>
  <c r="G27" i="8"/>
  <c r="G37" i="8" s="1"/>
  <c r="I26" i="8"/>
  <c r="H26" i="8"/>
  <c r="G26" i="8"/>
  <c r="J26" i="8" s="1"/>
  <c r="K26" i="8" s="1"/>
  <c r="I25" i="8"/>
  <c r="H25" i="8"/>
  <c r="G25" i="8"/>
  <c r="J25" i="8" s="1"/>
  <c r="K25" i="8" s="1"/>
  <c r="I24" i="8"/>
  <c r="H24" i="8"/>
  <c r="G24" i="8"/>
  <c r="J24" i="8" s="1"/>
  <c r="K24" i="8" s="1"/>
  <c r="I23" i="8"/>
  <c r="H23" i="8"/>
  <c r="G23" i="8"/>
  <c r="I22" i="8"/>
  <c r="H22" i="8"/>
  <c r="G22" i="8"/>
  <c r="I21" i="8"/>
  <c r="H21" i="8"/>
  <c r="G21" i="8"/>
  <c r="I20" i="8"/>
  <c r="H20" i="8"/>
  <c r="G20" i="8"/>
  <c r="I19" i="8"/>
  <c r="H19" i="8"/>
  <c r="G19" i="8"/>
  <c r="O18" i="8"/>
  <c r="N18" i="8"/>
  <c r="M18" i="8"/>
  <c r="I17" i="8"/>
  <c r="H17" i="8"/>
  <c r="G17" i="8"/>
  <c r="I16" i="8"/>
  <c r="H16" i="8"/>
  <c r="G16" i="8"/>
  <c r="I15" i="8"/>
  <c r="H15" i="8"/>
  <c r="G15" i="8"/>
  <c r="I14" i="8"/>
  <c r="H14" i="8"/>
  <c r="G14" i="8"/>
  <c r="I13" i="8"/>
  <c r="I18" i="8" s="1"/>
  <c r="H13" i="8"/>
  <c r="H18" i="8" s="1"/>
  <c r="G13" i="8"/>
  <c r="G18" i="8" s="1"/>
  <c r="I12" i="8"/>
  <c r="H12" i="8"/>
  <c r="G12" i="8"/>
  <c r="I11" i="8"/>
  <c r="H11" i="8"/>
  <c r="G11" i="8"/>
  <c r="G46" i="8" l="1"/>
  <c r="G47" i="8" s="1"/>
  <c r="G45" i="8"/>
  <c r="I46" i="8"/>
  <c r="I47" i="8" s="1"/>
  <c r="I45" i="8"/>
  <c r="J37" i="8"/>
  <c r="K37" i="8" s="1"/>
  <c r="H46" i="8"/>
  <c r="H47" i="8" s="1"/>
  <c r="H45" i="8"/>
  <c r="J45" i="8" s="1"/>
  <c r="K45" i="8" s="1"/>
  <c r="J28" i="8"/>
  <c r="K28" i="8" s="1"/>
  <c r="D46" i="8"/>
  <c r="D47" i="8" s="1"/>
  <c r="M46" i="8"/>
  <c r="M47" i="8" s="1"/>
  <c r="J38" i="8"/>
  <c r="K38" i="8" s="1"/>
  <c r="E46" i="8"/>
  <c r="E47" i="8" s="1"/>
  <c r="N46" i="8"/>
  <c r="N47" i="8" s="1"/>
  <c r="F46" i="8"/>
  <c r="O46" i="8"/>
  <c r="O47" i="8" s="1"/>
  <c r="J27" i="8"/>
  <c r="K27" i="8" s="1"/>
  <c r="J43" i="8"/>
  <c r="K43" i="8" s="1"/>
  <c r="F47" i="8" l="1"/>
  <c r="J47" i="8" s="1"/>
  <c r="K47" i="8" s="1"/>
  <c r="J46" i="8"/>
  <c r="K46" i="8" s="1"/>
  <c r="O43" i="7" l="1"/>
  <c r="O45" i="7" s="1"/>
  <c r="N43" i="7"/>
  <c r="N45" i="7" s="1"/>
  <c r="M43" i="7"/>
  <c r="M45" i="7" s="1"/>
  <c r="F43" i="7"/>
  <c r="F45" i="7" s="1"/>
  <c r="E43" i="7"/>
  <c r="E45" i="7" s="1"/>
  <c r="D43" i="7"/>
  <c r="D45" i="7" s="1"/>
  <c r="C43" i="7"/>
  <c r="C45" i="7" s="1"/>
  <c r="I42" i="7"/>
  <c r="H42" i="7"/>
  <c r="G42" i="7"/>
  <c r="J42" i="7" s="1"/>
  <c r="K42" i="7" s="1"/>
  <c r="I41" i="7"/>
  <c r="J41" i="7" s="1"/>
  <c r="K41" i="7" s="1"/>
  <c r="H41" i="7"/>
  <c r="G41" i="7"/>
  <c r="I40" i="7"/>
  <c r="H40" i="7"/>
  <c r="G40" i="7"/>
  <c r="J40" i="7" s="1"/>
  <c r="K40" i="7" s="1"/>
  <c r="I39" i="7"/>
  <c r="H39" i="7"/>
  <c r="G39" i="7"/>
  <c r="J39" i="7" s="1"/>
  <c r="K39" i="7" s="1"/>
  <c r="I38" i="7"/>
  <c r="I43" i="7" s="1"/>
  <c r="H38" i="7"/>
  <c r="H43" i="7" s="1"/>
  <c r="G38" i="7"/>
  <c r="G43" i="7" s="1"/>
  <c r="O37" i="7"/>
  <c r="N37" i="7"/>
  <c r="M37" i="7"/>
  <c r="I37" i="7"/>
  <c r="F37" i="7"/>
  <c r="E37" i="7"/>
  <c r="D37" i="7"/>
  <c r="C37" i="7"/>
  <c r="I36" i="7"/>
  <c r="J36" i="7" s="1"/>
  <c r="K36" i="7" s="1"/>
  <c r="H36" i="7"/>
  <c r="G36" i="7"/>
  <c r="I35" i="7"/>
  <c r="H35" i="7"/>
  <c r="G35" i="7"/>
  <c r="J35" i="7" s="1"/>
  <c r="K35" i="7" s="1"/>
  <c r="K34" i="7"/>
  <c r="J34" i="7"/>
  <c r="I34" i="7"/>
  <c r="H34" i="7"/>
  <c r="G34" i="7"/>
  <c r="I33" i="7"/>
  <c r="H33" i="7"/>
  <c r="J33" i="7" s="1"/>
  <c r="K33" i="7" s="1"/>
  <c r="G33" i="7"/>
  <c r="I32" i="7"/>
  <c r="H32" i="7"/>
  <c r="G32" i="7"/>
  <c r="J32" i="7" s="1"/>
  <c r="K32" i="7" s="1"/>
  <c r="J31" i="7"/>
  <c r="K31" i="7" s="1"/>
  <c r="I31" i="7"/>
  <c r="H31" i="7"/>
  <c r="G31" i="7"/>
  <c r="I30" i="7"/>
  <c r="H30" i="7"/>
  <c r="G30" i="7"/>
  <c r="J30" i="7" s="1"/>
  <c r="K30" i="7" s="1"/>
  <c r="I29" i="7"/>
  <c r="H29" i="7"/>
  <c r="G29" i="7"/>
  <c r="J29" i="7" s="1"/>
  <c r="K29" i="7" s="1"/>
  <c r="I28" i="7"/>
  <c r="J28" i="7" s="1"/>
  <c r="K28" i="7" s="1"/>
  <c r="H28" i="7"/>
  <c r="G28" i="7"/>
  <c r="I27" i="7"/>
  <c r="H27" i="7"/>
  <c r="G27" i="7"/>
  <c r="G37" i="7" s="1"/>
  <c r="K26" i="7"/>
  <c r="J26" i="7"/>
  <c r="I26" i="7"/>
  <c r="H26" i="7"/>
  <c r="G26" i="7"/>
  <c r="I25" i="7"/>
  <c r="H25" i="7"/>
  <c r="J25" i="7" s="1"/>
  <c r="K25" i="7" s="1"/>
  <c r="G25" i="7"/>
  <c r="I24" i="7"/>
  <c r="H24" i="7"/>
  <c r="G24" i="7"/>
  <c r="J24" i="7" s="1"/>
  <c r="K24" i="7" s="1"/>
  <c r="D24" i="7"/>
  <c r="I23" i="7"/>
  <c r="H23" i="7"/>
  <c r="G23" i="7"/>
  <c r="I22" i="7"/>
  <c r="H22" i="7"/>
  <c r="G22" i="7"/>
  <c r="I21" i="7"/>
  <c r="H21" i="7"/>
  <c r="G21" i="7"/>
  <c r="I20" i="7"/>
  <c r="H20" i="7"/>
  <c r="G20" i="7"/>
  <c r="I19" i="7"/>
  <c r="H19" i="7"/>
  <c r="G19" i="7"/>
  <c r="O18" i="7"/>
  <c r="N18" i="7"/>
  <c r="M18" i="7"/>
  <c r="F18" i="7"/>
  <c r="C18" i="7"/>
  <c r="I17" i="7"/>
  <c r="H17" i="7"/>
  <c r="G17" i="7"/>
  <c r="I16" i="7"/>
  <c r="H16" i="7"/>
  <c r="G16" i="7"/>
  <c r="I15" i="7"/>
  <c r="H15" i="7"/>
  <c r="G15" i="7"/>
  <c r="I14" i="7"/>
  <c r="H14" i="7"/>
  <c r="G14" i="7"/>
  <c r="I13" i="7"/>
  <c r="I18" i="7" s="1"/>
  <c r="H13" i="7"/>
  <c r="H18" i="7" s="1"/>
  <c r="G13" i="7"/>
  <c r="G18" i="7" s="1"/>
  <c r="I12" i="7"/>
  <c r="H12" i="7"/>
  <c r="G12" i="7"/>
  <c r="I11" i="7"/>
  <c r="H11" i="7"/>
  <c r="G11" i="7"/>
  <c r="G46" i="7" l="1"/>
  <c r="G47" i="7" s="1"/>
  <c r="G45" i="7"/>
  <c r="I46" i="7"/>
  <c r="I47" i="7" s="1"/>
  <c r="I45" i="7"/>
  <c r="H45" i="7"/>
  <c r="J45" i="7" s="1"/>
  <c r="K45" i="7" s="1"/>
  <c r="H37" i="7"/>
  <c r="J37" i="7" s="1"/>
  <c r="K37" i="7" s="1"/>
  <c r="D46" i="7"/>
  <c r="D47" i="7" s="1"/>
  <c r="M46" i="7"/>
  <c r="M47" i="7" s="1"/>
  <c r="J38" i="7"/>
  <c r="K38" i="7" s="1"/>
  <c r="E46" i="7"/>
  <c r="E47" i="7" s="1"/>
  <c r="N46" i="7"/>
  <c r="N47" i="7" s="1"/>
  <c r="C46" i="7"/>
  <c r="C47" i="7" s="1"/>
  <c r="F46" i="7"/>
  <c r="O46" i="7"/>
  <c r="O47" i="7" s="1"/>
  <c r="J27" i="7"/>
  <c r="K27" i="7" s="1"/>
  <c r="J43" i="7"/>
  <c r="K43" i="7" s="1"/>
  <c r="H46" i="7" l="1"/>
  <c r="H47" i="7" s="1"/>
  <c r="F47" i="7"/>
  <c r="J46" i="7" l="1"/>
  <c r="K46" i="7" s="1"/>
  <c r="J47" i="7"/>
  <c r="K47" i="7" s="1"/>
  <c r="C40" i="6" l="1"/>
  <c r="E34" i="6"/>
  <c r="C34" i="6"/>
  <c r="C36" i="5"/>
  <c r="G253" i="3" l="1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15" i="3"/>
  <c r="G114" i="3"/>
  <c r="G113" i="3"/>
  <c r="G112" i="3"/>
  <c r="G111" i="3"/>
  <c r="G110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53" i="3"/>
  <c r="G52" i="3"/>
  <c r="G51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21" i="3"/>
  <c r="G19" i="3"/>
  <c r="G18" i="3"/>
  <c r="G17" i="3"/>
  <c r="G16" i="3"/>
  <c r="G15" i="3"/>
  <c r="G14" i="3"/>
  <c r="G13" i="3"/>
  <c r="G12" i="3"/>
  <c r="G11" i="3"/>
  <c r="H362" i="2"/>
  <c r="H340" i="2"/>
  <c r="H334" i="2"/>
  <c r="H324" i="2"/>
  <c r="H249" i="2"/>
  <c r="H185" i="2"/>
  <c r="H152" i="2"/>
  <c r="H118" i="2"/>
  <c r="H79" i="2"/>
  <c r="H358" i="2"/>
  <c r="H357" i="2"/>
  <c r="H356" i="2"/>
  <c r="H355" i="2"/>
  <c r="H333" i="2"/>
  <c r="H330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14" i="2"/>
  <c r="H13" i="2"/>
  <c r="H12" i="2"/>
  <c r="H11" i="2"/>
  <c r="H10" i="2"/>
  <c r="H16" i="2"/>
  <c r="F17" i="4" l="1"/>
  <c r="F13" i="4"/>
  <c r="F12" i="4"/>
  <c r="F11" i="4"/>
  <c r="G16" i="2" l="1"/>
  <c r="E16" i="2"/>
  <c r="F16" i="2"/>
  <c r="H9" i="2"/>
  <c r="F116" i="3" l="1"/>
  <c r="D116" i="3"/>
  <c r="E116" i="3"/>
  <c r="G116" i="3" l="1"/>
  <c r="E14" i="4" l="1"/>
  <c r="G9" i="3" l="1"/>
  <c r="G79" i="2" l="1"/>
  <c r="F79" i="2"/>
  <c r="E79" i="2"/>
  <c r="F254" i="3" l="1"/>
  <c r="F185" i="3"/>
  <c r="F141" i="3"/>
  <c r="F104" i="3"/>
  <c r="F55" i="3"/>
  <c r="F22" i="3"/>
  <c r="F260" i="3" l="1"/>
  <c r="G334" i="2"/>
  <c r="F334" i="2"/>
  <c r="E334" i="2"/>
  <c r="H259" i="2" l="1"/>
  <c r="G185" i="2" l="1"/>
  <c r="F185" i="2"/>
  <c r="E185" i="2"/>
  <c r="G118" i="2" l="1"/>
  <c r="F118" i="2"/>
  <c r="E118" i="2"/>
  <c r="E18" i="4" l="1"/>
  <c r="D18" i="4"/>
  <c r="C18" i="4"/>
  <c r="F16" i="4"/>
  <c r="D14" i="4"/>
  <c r="F14" i="4" s="1"/>
  <c r="C14" i="4"/>
  <c r="F10" i="4"/>
  <c r="F18" i="4" l="1"/>
  <c r="G229" i="3" l="1"/>
  <c r="G50" i="3" l="1"/>
  <c r="G49" i="3"/>
  <c r="G31" i="3"/>
  <c r="G362" i="2" l="1"/>
  <c r="H360" i="2"/>
  <c r="H359" i="2"/>
  <c r="G324" i="2"/>
  <c r="H258" i="2"/>
  <c r="G249" i="2"/>
  <c r="H247" i="2"/>
  <c r="H183" i="2"/>
  <c r="H182" i="2"/>
  <c r="G152" i="2"/>
  <c r="H126" i="2"/>
  <c r="H125" i="2"/>
  <c r="H124" i="2"/>
  <c r="H15" i="2" l="1"/>
  <c r="G340" i="2" l="1"/>
  <c r="H23" i="2" l="1"/>
  <c r="F362" i="2"/>
  <c r="F324" i="2"/>
  <c r="F249" i="2"/>
  <c r="F152" i="2"/>
  <c r="F340" i="2" l="1"/>
  <c r="D21" i="3" l="1"/>
  <c r="E20" i="3"/>
  <c r="G20" i="3" s="1"/>
  <c r="D20" i="3"/>
  <c r="D19" i="3"/>
  <c r="D11" i="3"/>
  <c r="G10" i="3"/>
  <c r="E254" i="3" l="1"/>
  <c r="G254" i="3" s="1"/>
  <c r="D254" i="3"/>
  <c r="E185" i="3"/>
  <c r="G185" i="3" s="1"/>
  <c r="D185" i="3"/>
  <c r="E141" i="3"/>
  <c r="G141" i="3" s="1"/>
  <c r="D141" i="3"/>
  <c r="E104" i="3"/>
  <c r="G104" i="3" s="1"/>
  <c r="D104" i="3"/>
  <c r="E55" i="3"/>
  <c r="G55" i="3" s="1"/>
  <c r="D55" i="3"/>
  <c r="D22" i="3" l="1"/>
  <c r="D260" i="3" s="1"/>
  <c r="E22" i="3" l="1"/>
  <c r="E260" i="3" s="1"/>
  <c r="G260" i="3" s="1"/>
  <c r="G22" i="3" l="1"/>
  <c r="E152" i="2" l="1"/>
  <c r="E362" i="2" l="1"/>
  <c r="E324" i="2"/>
  <c r="E249" i="2"/>
  <c r="E340" i="2" l="1"/>
</calcChain>
</file>

<file path=xl/comments1.xml><?xml version="1.0" encoding="utf-8"?>
<comments xmlns="http://schemas.openxmlformats.org/spreadsheetml/2006/main">
  <authors>
    <author>Kamila Rausová</author>
  </authors>
  <commentList>
    <comment ref="E24" authorId="0" shapeId="0">
      <text>
        <r>
          <rPr>
            <b/>
            <sz val="9"/>
            <color indexed="81"/>
            <rFont val="Tahoma"/>
            <charset val="1"/>
          </rPr>
          <t>Ing. Markéta Sýkorová:</t>
        </r>
        <r>
          <rPr>
            <sz val="9"/>
            <color indexed="81"/>
            <rFont val="Tahoma"/>
            <charset val="1"/>
          </rPr>
          <t xml:space="preserve">
24.163 (Město Břeclav)
450 ÚP 4-6/2019
</t>
        </r>
        <r>
          <rPr>
            <b/>
            <sz val="9"/>
            <color indexed="81"/>
            <rFont val="Tahoma"/>
            <family val="2"/>
            <charset val="238"/>
          </rPr>
          <t>Kamila Rausová</t>
        </r>
        <r>
          <rPr>
            <sz val="9"/>
            <color indexed="81"/>
            <rFont val="Tahoma"/>
            <charset val="1"/>
          </rPr>
          <t xml:space="preserve">
24 448 Město
ÚP 359
</t>
        </r>
        <r>
          <rPr>
            <b/>
            <sz val="9"/>
            <color indexed="81"/>
            <rFont val="Tahoma"/>
            <family val="2"/>
            <charset val="238"/>
          </rPr>
          <t>Ing. Markéta Sýkorová</t>
        </r>
        <r>
          <rPr>
            <sz val="9"/>
            <color indexed="81"/>
            <rFont val="Tahoma"/>
            <charset val="1"/>
          </rPr>
          <t xml:space="preserve">
24.448 (město Břeclav)
     359 (Úřad práce)
       45 (DSO)
       10 (dar na pořízení stromů)
</t>
        </r>
      </text>
    </comment>
  </commentList>
</comments>
</file>

<file path=xl/sharedStrings.xml><?xml version="1.0" encoding="utf-8"?>
<sst xmlns="http://schemas.openxmlformats.org/spreadsheetml/2006/main" count="3154" uniqueCount="727">
  <si>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</si>
  <si>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</si>
  <si>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</si>
  <si>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</si>
  <si>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</si>
  <si>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</si>
  <si>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</si>
  <si>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</si>
  <si>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</si>
  <si>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</si>
  <si>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</si>
  <si>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</si>
  <si>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</si>
  <si>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</si>
  <si>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</si>
  <si>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</si>
  <si>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</si>
  <si>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</si>
  <si>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</si>
  <si>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</si>
  <si>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</si>
  <si>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</si>
  <si>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</si>
  <si>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</si>
  <si>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</si>
  <si>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</si>
  <si>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</si>
  <si>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</si>
  <si>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</si>
  <si>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</si>
  <si>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</si>
  <si>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</si>
  <si>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</si>
  <si>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</si>
  <si>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</si>
  <si>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</si>
  <si>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</si>
  <si>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</si>
  <si>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</si>
  <si>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</si>
  <si>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</si>
  <si>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</si>
  <si>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</si>
  <si>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</si>
  <si>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</si>
  <si>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</si>
  <si>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</si>
  <si>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</si>
  <si>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</si>
  <si>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</si>
  <si>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</si>
  <si>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</si>
  <si>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</si>
  <si>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</si>
  <si>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</si>
  <si>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</si>
  <si>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</si>
  <si>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</si>
  <si>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</si>
  <si>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</si>
  <si>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</si>
  <si>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</si>
  <si>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</si>
  <si>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</si>
  <si>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</si>
  <si>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</si>
  <si>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</si>
  <si>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</si>
  <si>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</si>
  <si>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</si>
  <si>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</si>
  <si>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</si>
  <si>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</si>
  <si>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</si>
  <si>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</si>
  <si>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</si>
  <si>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</si>
  <si>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</si>
  <si>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</si>
  <si>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</si>
  <si>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</si>
  <si>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</si>
  <si>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</si>
  <si>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</si>
  <si>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</si>
  <si>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</si>
  <si>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</si>
  <si>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</si>
  <si>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</si>
  <si>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</si>
  <si>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</si>
  <si>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</si>
  <si>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Neinv. přij. transf. od mezinár. institucí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</si>
  <si>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</si>
  <si>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</si>
  <si>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</si>
  <si>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</si>
  <si>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</si>
  <si>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</si>
  <si>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</si>
  <si>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</si>
  <si>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</si>
  <si>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</si>
  <si>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</si>
  <si>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</si>
  <si>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</si>
  <si>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</si>
  <si>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</si>
  <si>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</si>
  <si>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</si>
  <si>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</si>
  <si>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</si>
  <si>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</si>
  <si>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</si>
  <si>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</si>
  <si>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</si>
  <si>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</si>
  <si>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</si>
  <si>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</si>
  <si>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</si>
  <si>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</si>
  <si>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</si>
  <si>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</si>
  <si>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</si>
  <si>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</si>
  <si>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</si>
  <si>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</si>
  <si>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</si>
  <si>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</si>
  <si>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</si>
  <si>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</si>
  <si>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</si>
  <si>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</si>
  <si>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</si>
  <si>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</si>
  <si>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</si>
  <si>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</si>
  <si>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</si>
  <si>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</si>
  <si>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</si>
  <si>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</si>
  <si>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</si>
  <si>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</si>
  <si>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</si>
  <si>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</si>
  <si>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</si>
  <si>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</si>
  <si>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</si>
  <si>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</si>
  <si>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</si>
  <si>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</si>
  <si>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</si>
  <si>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</si>
  <si>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</si>
  <si>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</si>
  <si>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</si>
  <si>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</si>
  <si>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</si>
  <si>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</si>
  <si>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</si>
  <si>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</si>
  <si>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</si>
  <si>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</si>
  <si>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</si>
  <si>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</si>
  <si>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</si>
  <si>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</si>
  <si>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</si>
  <si>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</si>
  <si>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</si>
  <si>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</si>
  <si>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</si>
  <si>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</si>
  <si>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</si>
  <si>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</si>
  <si>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</si>
  <si>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</si>
  <si>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</si>
  <si>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</si>
  <si>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</si>
  <si>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</si>
  <si>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</si>
  <si>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</si>
  <si>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</si>
  <si>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</si>
  <si>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</si>
  <si>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</si>
  <si>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</si>
  <si>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</si>
  <si>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</si>
  <si>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</si>
  <si>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</si>
  <si>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</si>
  <si>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</si>
  <si>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</si>
  <si>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</si>
  <si>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</si>
  <si>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</si>
  <si>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</si>
  <si>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</si>
  <si>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</si>
  <si>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</si>
  <si>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</si>
  <si>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</si>
  <si>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</si>
  <si>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</si>
  <si>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</si>
  <si>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</si>
  <si>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</si>
  <si>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</si>
  <si>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</si>
  <si>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</si>
  <si>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</si>
  <si>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</si>
  <si>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</si>
  <si>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</si>
  <si>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</si>
  <si>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</si>
  <si>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</si>
  <si>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Sankční poplatky-Ostat. záležitosti v dopravě</t>
  </si>
  <si>
    <t>Ostatní nedaňové příjmy jinde nezařazené-Činnost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</si>
  <si>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</si>
  <si>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</si>
  <si>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</si>
  <si>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</si>
  <si>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</si>
  <si>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 xml:space="preserve">Ostat. neinv. přij. transfery ze SR - Asistent prev. krim. </t>
  </si>
  <si>
    <t xml:space="preserve">Ostat. neinv. přij. transfery ze SR - 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</si>
  <si>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</si>
  <si>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</si>
  <si>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</si>
  <si>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</si>
  <si>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</si>
  <si>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</si>
  <si>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</si>
  <si>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</si>
  <si>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</si>
  <si>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</si>
  <si>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</si>
  <si>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</si>
  <si>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</si>
  <si>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</si>
  <si>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</si>
  <si>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</si>
  <si>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</si>
  <si>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</si>
  <si>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</si>
  <si>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</si>
  <si>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</si>
  <si>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</si>
  <si>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</si>
  <si>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</si>
  <si>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</si>
  <si>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</si>
  <si>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</si>
  <si>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</si>
  <si>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</si>
  <si>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</si>
  <si>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</si>
  <si>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</si>
  <si>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</si>
  <si>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</si>
  <si>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</si>
  <si>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</si>
  <si>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</si>
  <si>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</si>
  <si>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</si>
  <si>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</si>
  <si>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</si>
  <si>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</si>
  <si>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</si>
  <si>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</si>
  <si>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</si>
  <si>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</si>
  <si>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</si>
  <si>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</si>
  <si>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</si>
  <si>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</si>
  <si>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</si>
  <si>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</si>
  <si>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</si>
  <si>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</si>
  <si>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</si>
  <si>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</si>
  <si>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</si>
  <si>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</si>
  <si>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</si>
  <si>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</si>
  <si>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</si>
  <si>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</si>
  <si>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</si>
  <si>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t>Krajský úřad JmK Brno - neinves. nedávkové transfery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</si>
  <si>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</si>
  <si>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</si>
  <si>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</si>
  <si>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</si>
  <si>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</si>
  <si>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</si>
  <si>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</si>
  <si>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</si>
  <si>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</si>
  <si>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</si>
  <si>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</si>
  <si>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</si>
  <si>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</si>
  <si>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</si>
  <si>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</si>
  <si>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</si>
  <si>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</si>
  <si>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</si>
  <si>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</si>
  <si>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</si>
  <si>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</si>
  <si>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</si>
  <si>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</si>
  <si>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</si>
  <si>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</si>
  <si>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</si>
  <si>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</si>
  <si>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</si>
  <si>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</si>
  <si>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</si>
  <si>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Neinv. přij. transfery z kraje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</si>
  <si>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</si>
  <si>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</si>
  <si>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</si>
  <si>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</si>
  <si>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</si>
  <si>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Ostat. neinv. přij. transfery ze SR - Prevence kriminality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</si>
  <si>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</si>
  <si>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</si>
  <si>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</si>
  <si>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</si>
  <si>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</si>
  <si>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</si>
  <si>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</si>
  <si>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</si>
  <si>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</si>
  <si>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</si>
  <si>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</si>
  <si>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Příjmy z prodeje ost. hmotného dlouhodobého majetku - Činnost místní správy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</si>
  <si>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</si>
  <si>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</si>
  <si>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</si>
  <si>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</si>
  <si>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</si>
  <si>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</si>
  <si>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</si>
  <si>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</si>
  <si>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</si>
  <si>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</si>
  <si>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</si>
  <si>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</si>
  <si>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</si>
  <si>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</si>
  <si>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</si>
  <si>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využív. a zneškod. komun. odpadů</t>
  </si>
  <si>
    <t>Přijaté nekapitál. přísp. a náhrady - zeleň - el. energie</t>
  </si>
  <si>
    <t>Přijaté nekapitál. přísp. a náhrady - veřejné osvětlení - el. energie</t>
  </si>
  <si>
    <t>Přijaté neinvestiční dary - prodej hraček</t>
  </si>
  <si>
    <t>Ostatní neinvestiční transfery ze SR - Boží muka, Charvátská Nová Ves</t>
  </si>
  <si>
    <t>Ostatní neinvestiční transfery ze SR - Parkovací dům pro kola - výdaj SR</t>
  </si>
  <si>
    <t>Ostat. Investiční transfery ze SR - Parkovací dům pro kola - výdaj SR</t>
  </si>
  <si>
    <t>Ostat. Investiční transfery ze SR - Parkovací dům pro kola - výdaj EU</t>
  </si>
  <si>
    <t>Ostatní neinvestiční transfery ze SR - Parkovací dům pro kola - výdaj EU</t>
  </si>
  <si>
    <t>Investiční přijaté transfery ze státních fondů - Na Pěšině, Herbenova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</si>
  <si>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</si>
  <si>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</si>
  <si>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</si>
  <si>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</si>
  <si>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</si>
  <si>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</si>
  <si>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</si>
  <si>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</si>
  <si>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</si>
  <si>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</si>
  <si>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</si>
  <si>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</si>
  <si>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</si>
  <si>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</si>
  <si>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</si>
  <si>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</si>
  <si>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</si>
  <si>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</si>
  <si>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1-12/2019</t>
  </si>
  <si>
    <t xml:space="preserve">                                                ROZPOČET PŘÍJMŮ NA ROK 2019</t>
  </si>
  <si>
    <t xml:space="preserve">ROZPOČET VÝDAJŮ NA ROK 2019 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</si>
  <si>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</si>
  <si>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</si>
  <si>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</si>
  <si>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</si>
  <si>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</si>
  <si>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</si>
  <si>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</si>
  <si>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</si>
  <si>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</si>
  <si>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</si>
  <si>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</si>
  <si>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</si>
  <si>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</si>
  <si>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</si>
  <si>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</si>
  <si>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</si>
  <si>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</si>
  <si>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</si>
  <si>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</si>
  <si>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</si>
  <si>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</si>
  <si>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</si>
  <si>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Přijaté nekapitál. přísp. a náhrady - silnice</t>
  </si>
  <si>
    <t>Ostat. neinv. přij. transfery  - ,,Systém řízení kvality"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</si>
  <si>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</si>
  <si>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</si>
  <si>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</si>
  <si>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</si>
  <si>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1-12/2018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</si>
  <si>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</si>
  <si>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</si>
  <si>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</si>
  <si>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</si>
  <si>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</si>
  <si>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</si>
  <si>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</si>
  <si>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</si>
  <si>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</si>
  <si>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</si>
  <si>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</si>
  <si>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Ost. neinvest. přij. transfery ze SR - OPZ VPP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</si>
  <si>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</si>
  <si>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</si>
  <si>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</si>
  <si>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</si>
  <si>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</si>
  <si>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</si>
  <si>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</si>
  <si>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</si>
  <si>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</si>
  <si>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</si>
  <si>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</si>
  <si>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</si>
  <si>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</si>
  <si>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</si>
  <si>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</si>
  <si>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Ost. činnosti jinde neuvedené</t>
  </si>
  <si>
    <t>ODPA</t>
  </si>
  <si>
    <t>Pol.</t>
  </si>
  <si>
    <t>Neinv. přijaté transfery od krajů - údržba cyklistických stezek</t>
  </si>
  <si>
    <t>Ostat. neinv. přij. transfery ze st. Rozpočtu - aktivní politika zam.</t>
  </si>
  <si>
    <t>Příjmy z poskyt. služeb - ost. zál. bydlení, kom. služeb a územ. rozvoje</t>
  </si>
  <si>
    <t>Příjmy z pronájmu ost. nem. věcí - bytové hospodářství</t>
  </si>
  <si>
    <t>Inv. transfery ze SR - ZŠ Slovácká 40</t>
  </si>
  <si>
    <t>Ost. činnosti související se službami pro obyvatelstvo</t>
  </si>
  <si>
    <t>Příjmy z poskytování služeb a výrobků (komunální služby a územní rozvoj j.n.)</t>
  </si>
  <si>
    <t>Ost. neinv. přijaté transfery ze SR (Komplex. podp. soc. začleňování m. Břeclavi)</t>
  </si>
  <si>
    <t>Přijaté nekapitálové příspěvky jinde nezař.-využití volného času dětí a mládeže</t>
  </si>
  <si>
    <t>Neinv. přij. transfery od krajů - mezinárodní hokej, turnaj Memoriál Ivana Hlinky</t>
  </si>
  <si>
    <t>Ostatní přijaté vratky transferů- Základní školy</t>
  </si>
  <si>
    <t>Ostatní přijaté vratky transferů- Mateřské školy</t>
  </si>
  <si>
    <t>Ostatní investiční transfery ze SR - revitalizace veř. osvětlení ,,Na Valtické"</t>
  </si>
  <si>
    <t>Sportov.zařízení v maj. obce - nákup majetkových podílů</t>
  </si>
  <si>
    <t>Ostatní neinv.přijaté transfery ze SR</t>
  </si>
  <si>
    <t>Investiční přijaté transfery od mezinárodních institucí</t>
  </si>
  <si>
    <t>Neinv. přijaté transfery od mezinárodních institucí</t>
  </si>
  <si>
    <t>Ost. nedaňové příjmy jinde nezař. - provoz veř. silniční dopravy</t>
  </si>
  <si>
    <t>Ostatní přijaté vratky transferů - finanční vypořádání minulých let</t>
  </si>
  <si>
    <t xml:space="preserve">Neinv. příjaté dotace od obcí </t>
  </si>
  <si>
    <t>Přijaté nekapitál. přísp. a náhrady-zachování a obnova kultur. památek nár. histor. povědomí</t>
  </si>
  <si>
    <t>Přijaté příspěvky na pořízení dlouhodob. maj.-zachování a obnova kultur. památek nár. histor. povědomí</t>
  </si>
  <si>
    <t>Ostatní všeobecná vnitřní správa j.n.</t>
  </si>
  <si>
    <t xml:space="preserve">Mezinár. hokej. turnaj Memoriál Ivan Hlinka </t>
  </si>
  <si>
    <t>Ostat. neinv. přij. transfery - Akceschopnost JSDH obce</t>
  </si>
  <si>
    <t>Ostat. invest. přij. transf. ze SR - modernizace MKDS 2019</t>
  </si>
  <si>
    <t>Příjmy z prodeje krát. a drobného dlouhod. majetku - Činnost místní správy</t>
  </si>
  <si>
    <t>Inv. transfery od krajů - rekonstrukce stezky hráze St. Břeclav  - areál Na Vodě"</t>
  </si>
  <si>
    <t>Inv. transfery od krajů - Dopravní hřiště - vydláždění průčelí</t>
  </si>
  <si>
    <t xml:space="preserve">                    Tabulka doplňujících ukazatelů za období 12/2019</t>
  </si>
  <si>
    <t>Ostatní nedaňpvé příjmy j.n. - provoz veř. silniční dopravy</t>
  </si>
  <si>
    <t>Neinv. přij. transfery od krajů - ostatní činnost</t>
  </si>
  <si>
    <t>Přijaté neinv. dary - ost. záležitosti soc. věcí a politiky zaměstnanosti</t>
  </si>
  <si>
    <t xml:space="preserve">Příjmy z prodeje ost. hmotného dlouhodobého majetku </t>
  </si>
  <si>
    <t xml:space="preserve">Místní poplatek za komunální odpad </t>
  </si>
  <si>
    <t>Inv. transfery od krajů - Zámek Břeclav - jižní věž</t>
  </si>
  <si>
    <t>Přijaté nekapitál. přísp. a náhrady - ost. záležitosti pozemních komunikací</t>
  </si>
  <si>
    <t>Přijaté pojistné náhrady - přijaté neinv. dary</t>
  </si>
  <si>
    <t>Ost. záležitosti bydlení, kom. služeb a územ. rozvoje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</si>
  <si>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</si>
  <si>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</si>
  <si>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</si>
  <si>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</si>
  <si>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</si>
  <si>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</si>
  <si>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</si>
  <si>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</si>
  <si>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Schválený rozpočet -  nespecifikované rezervy odd. PO (ZŠ Slovácká)</t>
  </si>
  <si>
    <t>Dary obyvatelstvu (zajištění nezbytných bytových potřeb z důvodu požáru - RM č.7)</t>
  </si>
  <si>
    <t>030 OKT</t>
  </si>
  <si>
    <t>Projekt ,, Příběhy našich sousedů (RM č. 8)</t>
  </si>
  <si>
    <t>Doplatek za el. energii Cyklověž + zálohy na el. energii</t>
  </si>
  <si>
    <t>090 MP</t>
  </si>
  <si>
    <t>Projekt ,,Forenzní značení kol" na r. 2019</t>
  </si>
  <si>
    <t>Zpracování průkazu energetické náročnosti budov (MŠ, ZŠ, ZUŠ)</t>
  </si>
  <si>
    <t>120 OM</t>
  </si>
  <si>
    <t>Navýšení rozpočtu na mzdové prostředky strážníků MP</t>
  </si>
  <si>
    <t>Doplnění fin. prosředků ke sml. o propagaci a reklamě s Jackie Pro s.r.o. Zlín na akci Slavnosti břeclavského piva</t>
  </si>
  <si>
    <t>Pořízení herních prvků do školy Na Valtické</t>
  </si>
  <si>
    <t>010 TS</t>
  </si>
  <si>
    <t>Snížení závazného ukazatele rozpočtu na provoz Tereza Břeclav (TS)</t>
  </si>
  <si>
    <t>Navýšení závaz. ukazatele na provoz Městská knihovna Břeclav (navýšení pl. tarifů dle Nařízení vlády č. 341/2017 Sb)</t>
  </si>
  <si>
    <t>Přesun zdrojů z poskytnutých fin. darů do individuálních dotací</t>
  </si>
  <si>
    <t>Navýšení rozpočtu na pol. ost. služby OKT</t>
  </si>
  <si>
    <t>Navýšení rozpočtu u TS na nákup materiálu</t>
  </si>
  <si>
    <t>Navýšení závaz. ukazatele na provoz  MMG  (navýšení pl. tarifů dle Nařízení vlády č. 341/2017 Sb)</t>
  </si>
  <si>
    <t>Navýšení závaz. ukazatele MMG na provoz ( projekt ,,30. výročí pádu komunist. režimu - spol. Post Bellum, o.p.s.)</t>
  </si>
  <si>
    <t>PD MŠ Dukelských hrdinů - rekonstrukce rozvodů ZTI</t>
  </si>
  <si>
    <t>120 MO</t>
  </si>
  <si>
    <t>Přírodní zahrada MŠ Kpt. Nálepky (125,80-podíl města Břeclav + 433,60 dotace SFŽP)</t>
  </si>
  <si>
    <t>PD rozšíření sportoviště ZŠ Na Valtické</t>
  </si>
  <si>
    <t>Oprava kanalizace ZŠ a WC ZŠ Kupkova</t>
  </si>
  <si>
    <t>PD ocelových konstrukcí Zimního stadionu Břeclav</t>
  </si>
  <si>
    <t>Navýšení rozpočtu na pol. ost. služby (Dynatech, s.r.o.)</t>
  </si>
  <si>
    <t>Navyšení rozpočtu TS na pol. veřejná zeleň</t>
  </si>
  <si>
    <t>Nákup hmotného dlouhodobého majetku (příspěvková organizace)</t>
  </si>
  <si>
    <t>Navýšení závazného ukazatele na provoz PO Tereza (RM č. 24 ze dne 16.10.2019)</t>
  </si>
  <si>
    <t>Navýšení rozpočtu na platy zaměstnanců</t>
  </si>
  <si>
    <t>Rošíření, analýza a software pro MKDS</t>
  </si>
  <si>
    <t>Odkup vozidla Renault Kangoo</t>
  </si>
  <si>
    <t>Nákup samosběrného zametače Ladog pro TS</t>
  </si>
  <si>
    <t>Stav k 31.12.2019</t>
  </si>
  <si>
    <t>Dosud neprovedené změny rozpočtu - rezervováno</t>
  </si>
  <si>
    <t>ZAPOJENÍ PROSTŘEDKŮ TŘ. 8 - FINANCOVÁNÍ (pol. 8115 u ORJ 110 OEK)</t>
  </si>
  <si>
    <t xml:space="preserve">    (v tis. Kč)</t>
  </si>
  <si>
    <t>Poznámka</t>
  </si>
  <si>
    <t xml:space="preserve">Schválený rozpočet 2019 - změna stavu peněž. prostř. na bank. účtech - zapojení do rozpočtu </t>
  </si>
  <si>
    <t>1.</t>
  </si>
  <si>
    <t>Nedofinancované akce r. 2018</t>
  </si>
  <si>
    <t>Finanční vypořádání - vratky nevyčerpané prostř. na volbu prezidenta ČR, zastupitelstva obcí a Senátu PČR</t>
  </si>
  <si>
    <t>Finanční vypořádání - vratky nevyčerpané prostř. na projekt ,,Zdravé město"</t>
  </si>
  <si>
    <t>Navýšení rozpočtu u příjmu Souhrnný dotační vztah k SR (příspěvek na výkon st. správy pro r. 2019)</t>
  </si>
  <si>
    <t xml:space="preserve">schválený rozpočet města 41 223 tis., závazný ukazatel JmK 44 026,30 tis., rozdíl dorozpočtován a o tuto </t>
  </si>
  <si>
    <t>částku navýšen rozpočet tř. 8 - financování u OEK</t>
  </si>
  <si>
    <t>Nevyčerpané účelové prostředky z r. 2018 projekt ,,Komplexní podpora soc. začleňování města Břeclavi"</t>
  </si>
  <si>
    <t>050 OSVŠ</t>
  </si>
  <si>
    <t>Nákup vozidla pro organizační složku Technické služby</t>
  </si>
  <si>
    <t>Fin. dar (JmK) na zajištění provozu ubytovny,( v r. 2018 nebylo čerpáno a nebylo zahrnuto do rozpočtu)</t>
  </si>
  <si>
    <t>Navýšení roz. na pol. výpočetní tech.a DHDM pro MP</t>
  </si>
  <si>
    <t>Navýšení roz. na pol. el. energie - doplatek za el. energii</t>
  </si>
  <si>
    <t>Vyúčtování dotace na projekt  ,,Systém řízení kvality" (čerpáno v r. 2018, dotace zaslána na účet v r. 2019)</t>
  </si>
  <si>
    <t>Navýšení rozpočtu na pol. termínovaný vklad (pol. 8118)</t>
  </si>
  <si>
    <t>Projekt na MKDS (po obdržení dotace 350 tis. Kč bude vráceno zpět na pol. 8115)</t>
  </si>
  <si>
    <t>Hardwarové vybavení MP (PC, server, úložiště)</t>
  </si>
  <si>
    <t>Parkoviště Budovatelská - I. Etapa</t>
  </si>
  <si>
    <t>Oprava zadního vstupu do objektu na nám. T.G.Masaryka 38/10</t>
  </si>
  <si>
    <t>Nevyčerpané prostředky na pořízení klimatizace (nebude realizováno)</t>
  </si>
  <si>
    <t>Převod nevyčer. prostředků r. 2018 na projekt ,,Kontrolní systém města Břeclavi"</t>
  </si>
  <si>
    <t>Zámeček Pohansko - výměna výplní otvorů, boční fasáda (inv. akce převedena z r. 2020)</t>
  </si>
  <si>
    <t>Nevyčerpaná inv. a neinv. dotace na akci ,,Památník Svornosti" - OP Přeshraniční spolupráce 2014+</t>
  </si>
  <si>
    <t>Obdržení dotace na MKDS 2019, ve výdajích bylo již zahrnuto v rozpočtu (RM č.12)</t>
  </si>
  <si>
    <t>Dorovnání rozpočtu na příjmech u dotací na skutečnost (parkovací zař. pro kola - dotace obdržena v r. 2018)</t>
  </si>
  <si>
    <t>Dorovnání rozpočtu na příjmech do výše přijaté dotace (DS - přístavba kuchyně)</t>
  </si>
  <si>
    <t>Dorovnání rozpočtu na příjmech u dotací na skutečnost, obdržení dotace až r. 2020 (přírodní zahrada MŠ Kpt. Nálepky 7)</t>
  </si>
  <si>
    <t>Dorovnání rozp. na příjmech u dotací na skutečnost (zámek Břeclav- jižní věž -dotace obdržena v prosinci, výdaje realiz. v r. 2020)</t>
  </si>
  <si>
    <t>Dorovnání podílu IROP ve výdajích na skutečnost (úprava křižovatky Mládežnická x Bratislavská, cyklostezka III. etapa)</t>
  </si>
  <si>
    <t>Dorovnání podílu EU ve výdajích na skutečnost (Památník Svornosti)</t>
  </si>
  <si>
    <t xml:space="preserve"> </t>
  </si>
  <si>
    <t>Pasport vybraných rozvahových a výsledovkových položek - HODNOCENÍ - rok 2019 - aktualizace k 31.12.2019</t>
  </si>
  <si>
    <t xml:space="preserve">Příspěvková organizace:   </t>
  </si>
  <si>
    <t>108 Městské muzeum a galerie Břeclav, příspěvková organizace</t>
  </si>
  <si>
    <t>v  tisicích Kč, bez des.míst</t>
  </si>
  <si>
    <t>Položka</t>
  </si>
  <si>
    <t>Účet</t>
  </si>
  <si>
    <t>Schvál. R.</t>
  </si>
  <si>
    <t>Uprav. R.</t>
  </si>
  <si>
    <t>měsíc</t>
  </si>
  <si>
    <t>r. 2019</t>
  </si>
  <si>
    <t>Plnění</t>
  </si>
  <si>
    <t xml:space="preserve">Závěrka </t>
  </si>
  <si>
    <t>Závěrka</t>
  </si>
  <si>
    <t>r. 2018</t>
  </si>
  <si>
    <t>březen</t>
  </si>
  <si>
    <t>červen</t>
  </si>
  <si>
    <t>září</t>
  </si>
  <si>
    <t>prosinec</t>
  </si>
  <si>
    <t>celkem</t>
  </si>
  <si>
    <t>roční v %</t>
  </si>
  <si>
    <t>k 30.06.2019</t>
  </si>
  <si>
    <t>k 30.09.2019</t>
  </si>
  <si>
    <t>k 31.12.2019</t>
  </si>
  <si>
    <t>Počet pracovníků - fyzický stav</t>
  </si>
  <si>
    <t>x</t>
  </si>
  <si>
    <t>Počet pracovníků - přepočtený stav</t>
  </si>
  <si>
    <t>Dlouhodobý hmotný a nehm.majetek</t>
  </si>
  <si>
    <t>01xa02x</t>
  </si>
  <si>
    <t>Oprávky k DHM a NHM</t>
  </si>
  <si>
    <t>07xa08x</t>
  </si>
  <si>
    <t>Zásoby</t>
  </si>
  <si>
    <t>1xx</t>
  </si>
  <si>
    <t>Pohledávky</t>
  </si>
  <si>
    <t>Finanční majetek</t>
  </si>
  <si>
    <t>2xx</t>
  </si>
  <si>
    <t>AKTIVA CELKEM</t>
  </si>
  <si>
    <t>Jmění</t>
  </si>
  <si>
    <t>Fondy</t>
  </si>
  <si>
    <t>41x</t>
  </si>
  <si>
    <t>Dlouhodobé závazky</t>
  </si>
  <si>
    <t>Krátkodobé závazky</t>
  </si>
  <si>
    <t>Bankovní úvěry</t>
  </si>
  <si>
    <t>Dotace a výpomoci celkem</t>
  </si>
  <si>
    <t xml:space="preserve">      z toho z rozpočtu ÚSC - investiční</t>
  </si>
  <si>
    <t xml:space="preserve">      z toho z rozpočtu ÚSC - provozní</t>
  </si>
  <si>
    <t>Spotřeba materiálu</t>
  </si>
  <si>
    <t>Spotřeba energií</t>
  </si>
  <si>
    <t>Prodané zboží</t>
  </si>
  <si>
    <t>Opravy a udržování</t>
  </si>
  <si>
    <t>Ostatní služby</t>
  </si>
  <si>
    <t xml:space="preserve">Mzdové náklady </t>
  </si>
  <si>
    <t>Zákonné a ostatní odvody</t>
  </si>
  <si>
    <t>524-8</t>
  </si>
  <si>
    <t>Odpis pohledávek</t>
  </si>
  <si>
    <t>Odpisy dlouhodobého majetku</t>
  </si>
  <si>
    <t>Ostatní náklady</t>
  </si>
  <si>
    <t>5xx</t>
  </si>
  <si>
    <t xml:space="preserve">Náklady celkem </t>
  </si>
  <si>
    <t>Tržby za vlastní výrobky</t>
  </si>
  <si>
    <t>Tržby z prodeje služeb</t>
  </si>
  <si>
    <t>Tržby za prodané zboží</t>
  </si>
  <si>
    <t>Provozní dotace</t>
  </si>
  <si>
    <t>67x</t>
  </si>
  <si>
    <t>Ostatní výnosy</t>
  </si>
  <si>
    <t>6xx</t>
  </si>
  <si>
    <t>Výnosy celkem (ÚT 6)</t>
  </si>
  <si>
    <t>Výnosy bez dotací</t>
  </si>
  <si>
    <t>Hospodářský výsledek</t>
  </si>
  <si>
    <t>Modifikovaný HV</t>
  </si>
  <si>
    <t xml:space="preserve">Postup vyplnění:  </t>
  </si>
  <si>
    <t>Vyplnit sloupec březen (měsíc 1-3),  červen  (měsíc 4-6), září (měsíc 7-9), prosinec (měsíc 10-12). Zelené buňky nevyplňovat, jsou zavzorcované, vypočte se samo.</t>
  </si>
  <si>
    <t xml:space="preserve">Vyplnit také počty pracovníků - fyzický i přepočtený stav </t>
  </si>
  <si>
    <t>Vypracovat stručný komentář mimořádných vlivů, pohledávek a závazků majících podstatný vliv na průběžné hospodaření.</t>
  </si>
  <si>
    <t>Zpracovala: Ing. Naděžda Lupačová, 6.2.2020</t>
  </si>
  <si>
    <t>Schválil: Ing. Petr Dlouhý</t>
  </si>
  <si>
    <t>216 Městská knihovna Břeclav, příspěvková organizace</t>
  </si>
  <si>
    <t>r.2019</t>
  </si>
  <si>
    <t>r.2018</t>
  </si>
  <si>
    <t>k 30.06.</t>
  </si>
  <si>
    <t>k 30.09.</t>
  </si>
  <si>
    <t>k 31.12.</t>
  </si>
  <si>
    <t>Počet pracovníků- fyzický stav</t>
  </si>
  <si>
    <t>Počet pracovníků- přepočtený stav</t>
  </si>
  <si>
    <t>Dlouhodobý hmotný majetek (DHM)</t>
  </si>
  <si>
    <t>02x</t>
  </si>
  <si>
    <t>Oprávky k DHM</t>
  </si>
  <si>
    <t>08x</t>
  </si>
  <si>
    <t>Zpracoval:  Klučková Iveta</t>
  </si>
  <si>
    <t>Schválil:   Mgr. Marek Uhlíř</t>
  </si>
  <si>
    <t xml:space="preserve"> 226 Tereza Břeclav, příspěvková organizace</t>
  </si>
  <si>
    <t>Zpracoval: Kamila Rausová</t>
  </si>
  <si>
    <t xml:space="preserve">Schválil:Ing. Radek Hrdina </t>
  </si>
  <si>
    <t>227 Domov seniorů Břeclav, příspěvková organizace</t>
  </si>
  <si>
    <t>k 30.6.</t>
  </si>
  <si>
    <t>k 30.9.</t>
  </si>
  <si>
    <t>Zpracoval:  Ing. Pardovská M.</t>
  </si>
  <si>
    <t>Schválil: PhDr. Malinkovič D.</t>
  </si>
  <si>
    <t xml:space="preserve">  </t>
  </si>
  <si>
    <t xml:space="preserve"> 4002 Mateřská škola Břeclav, Břetislavova 6, příspěvková organizace</t>
  </si>
  <si>
    <t>r.20xx</t>
  </si>
  <si>
    <t>Mzdové náklady</t>
  </si>
  <si>
    <t>Náklady celkem</t>
  </si>
  <si>
    <t>Poznámka: Účet odpisy dlouhodobého majetku nekorespondují s odpisovým plánem z důvodu opravy oprávek účtování minulých let (odpisy Pianina 10 180,-).</t>
  </si>
  <si>
    <t>Vyplnit také počty pracovníků - fyzický i přepočtený stav</t>
  </si>
  <si>
    <t>Zpracoval: Veronika Třetinová za firmu Pets-Hajdinová, s.r.o.</t>
  </si>
  <si>
    <t>Schválil:  Lenka Čudová</t>
  </si>
  <si>
    <t>4004 Mateřská škola Břeclav, Hřbitovní 8, příspěvková organizace</t>
  </si>
  <si>
    <t>Zpracoval: Trněná</t>
  </si>
  <si>
    <t xml:space="preserve">Schválil: Mgr Jitka Kocábová </t>
  </si>
  <si>
    <t>4005 Mateřská škola Břeclav, Na Valtické 727, příspěvková organizace</t>
  </si>
  <si>
    <t>Zpracoval: Olga Strachová, A.Olejníková</t>
  </si>
  <si>
    <t>Schválil: Marta Kaufová</t>
  </si>
  <si>
    <t>4007 Mateřská škola Břeclav, U Splavu 2765, příspěvková organizace</t>
  </si>
  <si>
    <t>Zpracoval: N. Krejčiříková,  A.Olejníková</t>
  </si>
  <si>
    <t>Schválil:  Z. Krutišová</t>
  </si>
  <si>
    <t>4010 Mateřská škola Břeclav, Okružní 7, příspěvková organizace</t>
  </si>
  <si>
    <r>
      <rPr>
        <b/>
        <sz val="10"/>
        <rFont val="Arial CE"/>
        <family val="2"/>
        <charset val="238"/>
      </rPr>
      <t xml:space="preserve">Komentář: </t>
    </r>
    <r>
      <rPr>
        <sz val="10"/>
        <rFont val="Arial CE"/>
        <family val="2"/>
        <charset val="238"/>
      </rPr>
      <t xml:space="preserve"> V řádku "Jmění" je součet účtu 401 - Změní účetní jednotky ve výši 262 tis. a účetu 408 - Opravy přecházejících účetních období ve výši -47 tis. Kč</t>
    </r>
  </si>
  <si>
    <t xml:space="preserve">Účet 511 je za 2.Q/2019 v mínusové částce z důvodu opravy účtování výměny pergoly. V 2/2019 účtováno 144.450,- Kč na účet 511 jako oprava. Na základě vyjádření auditorské společnosti dne 30.4.2019 přeúčtováno z účtu </t>
  </si>
  <si>
    <t xml:space="preserve">511 na účet 022 v celé výši. </t>
  </si>
  <si>
    <t>Zpracovala: Ing. Markéta Hladká, dne 7.2.2020</t>
  </si>
  <si>
    <t>Schválila: Mgr. Zdeňka Stanická</t>
  </si>
  <si>
    <t>4011 Mateřská škola Břeclav, Osvobození 1, příspěvková organizace</t>
  </si>
  <si>
    <t>Schválila: Bc. Eva Čevelová</t>
  </si>
  <si>
    <t>4204 Základní škola Břeclav, Komenského 2, příspěvková organizace</t>
  </si>
  <si>
    <t>Zpracoval: Úprková Denisa</t>
  </si>
  <si>
    <t>Schválil: Mgr. Polanská Yveta</t>
  </si>
  <si>
    <t>4205 Základní škola a Mateřská škola Břeclav, Kpt. Nálepky 7, příspěvková organizace</t>
  </si>
  <si>
    <t>Vypracovat stručný komentář mimořádných vlivů, pohledávek a závazků majících podstatný vliv na průběžné hospodaření:</t>
  </si>
  <si>
    <t>Zpracoval: Ing. Olga Rajnochová</t>
  </si>
  <si>
    <t>Schválil: Mgr. Jitka Šaierová</t>
  </si>
  <si>
    <t>4206 Základní škola a Mateřská škola Břeclav, Kupkova 1, příspěvková organizace</t>
  </si>
  <si>
    <t>Komentář k úpravě rozpočtu:</t>
  </si>
  <si>
    <t>Na doporučení auditora došlo ke sjednocení účtování o stravovacích službách (původně účty 601 a 602) a bude účtováno pouze na účet 602. Proto byla provedena změna oproti plánu 2019.</t>
  </si>
  <si>
    <t>Odpisy dlouhodobého majetku byly upraveny oproti plánovanému rozpočtu v souladu s odsouhlaseným plánem odpisů DHM.</t>
  </si>
  <si>
    <t>HV za I.pol.2019 odpovídá skutečnosti, v následujícím kvartále budou uskutečněny plánované opravy a údržba majetku a s tím související náklady budou promítnuty do hospodaření ve III.Q 2019.</t>
  </si>
  <si>
    <t xml:space="preserve">Ve II.Q 2019 byly upraveny položky mzdových nákladů a zákonných a ostatních odvodů v souladu se schváleným rozpočtem Krajského úřadu Jihomoravskéh kraje a rozpočtovými změnami </t>
  </si>
  <si>
    <t>č. 193 ze dne 23.4.2019 a č. 236 ze dne 21.5.2019 - viz. příloha k pasportu.</t>
  </si>
  <si>
    <t xml:space="preserve">Organizace přijala neinvestiční dotaci ÚZ 33063 (viz.příloha - avizo ze dne 29.5.2019) ve výši 2.287.646,- , která bude čerpána v průběhu období let 2019-2020. Ve II.Q byly prostředky použity zejména na krytí </t>
  </si>
  <si>
    <t>mzdových nákladů a souvisejících odvodů ve výši 323.862,- Kč. Nákladové i výnosové položky jsou v hospodaření organizace zohledněny.</t>
  </si>
  <si>
    <t>Ve III.Q 2019 byly upraveny položky mzdových nákladů a zákon.a ostatních odvodů v souladu s rozpočtovými změnami č. 395 a 426 - viz. příloha pasportu. Z dotace ÚZ 33063 byly prostředky</t>
  </si>
  <si>
    <t>použity na krytí mzdových nákladů a souvisejících odvodů a dále na pořízení elektrotechn.vybavení  (ve III.Q celk.čerpáno 432.554,- Kč). Nákladové i výnosové položky jsou v hospodaření zohledněny.</t>
  </si>
  <si>
    <t>Na základě propočtu byla zvýšena hodnota ostatních výnosů (nájemné + ost.výnosy) a došlo k přesunu mezi nákladovými účty 501 a účty ostatních nákladů 5XX.</t>
  </si>
  <si>
    <t xml:space="preserve">Ve IV.čtvrtletí 2019 byly zohledněny rozpočtové změny KÚ JmKraje (viz. příloha). </t>
  </si>
  <si>
    <t>Položka "Zákonné a ostatní odvody" obsahuje nákladovou položku týkající se aktivace vnitroorganizačních služeb ve výši 232 tis.Kč. Jedná se hodnotu služeb</t>
  </si>
  <si>
    <t>spojenou se stravováním vlastních zaměstnanců a proúčtování této položky bylo provedeno na základě doporučení auditora. Nákladová položka ve stejné výši  snižuje řádek "Ostatní náklady".</t>
  </si>
  <si>
    <t xml:space="preserve">  Dne: 5.2.2020</t>
  </si>
  <si>
    <t>Zpracoval:  Ing. Ilona Wozarová</t>
  </si>
  <si>
    <t>Schválil: PaedDr. Igor Huleja</t>
  </si>
  <si>
    <t>4207 Základní škola Břeclav, Na Valtické 31 A, příspěvková organizace</t>
  </si>
  <si>
    <r>
      <rPr>
        <b/>
        <sz val="10"/>
        <rFont val="Arial CE"/>
        <family val="2"/>
        <charset val="238"/>
      </rPr>
      <t xml:space="preserve">Komentář k výši hospodářského výsledku: </t>
    </r>
    <r>
      <rPr>
        <sz val="10"/>
        <rFont val="Arial CE"/>
        <family val="2"/>
        <charset val="238"/>
      </rPr>
      <t>Výši HV zdůvodňujeme tím, že bude potřeba, po schválení rozdělení HV do RF, v případě havarie konvektomatu nebo jiného prac. stroje ve ŠJ, požádat o posílení fondu investic</t>
    </r>
  </si>
  <si>
    <t xml:space="preserve">                                                                    převodem fin. prostředků z RF ze zlepšeného výsledku hospodaření, jelikož zůstatek IF činí 132 tis. Kč a po plánovaném zakoupení kotle v měsíci 2/20 nezbudou na tomto fondu  </t>
  </si>
  <si>
    <t xml:space="preserve">                                                                    téměř žádné volné prostředky.                                                           </t>
  </si>
  <si>
    <t>Zpracoval: I. Frýbertová, ekonomka školy</t>
  </si>
  <si>
    <t>Schválil: Mgr. I. Hemalová, ředitelka školy</t>
  </si>
  <si>
    <t>4209 - Základní škola Břeclav, Slovácká 40, příspěvková organizace</t>
  </si>
  <si>
    <t>,</t>
  </si>
  <si>
    <t>Zpracoval:  Menšíková Jana</t>
  </si>
  <si>
    <t>Schválil: Mgr. Janošek Martin</t>
  </si>
  <si>
    <t>4211 Základní škola Jana Noháče, Břeclav, Školní 16, příspěvková organizace</t>
  </si>
  <si>
    <t>Komentář:</t>
  </si>
  <si>
    <t>Schválila: Mgr.  Iva Karlínová</t>
  </si>
  <si>
    <t>4306 Základní umělecká škola Břeclav, Křížkovského 4, příspěvková organizace</t>
  </si>
  <si>
    <t>Schválil: Radek Pudelka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</si>
</sst>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[$-405]General"/>
    <numFmt numFmtId="167" formatCode="[$-405]#,##0"/>
    <numFmt numFmtId="168" formatCode="[$-405]#,##0.00"/>
  </numFmts>
  <fonts count="8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8"/>
      <name val="Arial CE"/>
      <family val="2"/>
      <charset val="238"/>
    </font>
    <font>
      <b/>
      <sz val="10"/>
      <name val="Arial CE"/>
      <family val="2"/>
      <charset val="238"/>
    </font>
    <font>
      <b/>
      <sz val="18"/>
      <name val="Arial CE"/>
      <family val="2"/>
      <charset val="238"/>
    </font>
    <font>
      <b/>
      <i/>
      <u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Calibri"/>
      <family val="2"/>
      <charset val="238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2"/>
      <name val="Arial CE"/>
      <family val="2"/>
      <charset val="238"/>
    </font>
    <font>
      <sz val="11"/>
      <color rgb="FF000000"/>
      <name val="Calibri"/>
      <family val="2"/>
      <charset val="238"/>
    </font>
    <font>
      <b/>
      <i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u/>
      <sz val="11"/>
      <name val="Arial CE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rgb="FF000000"/>
      <name val="Arial CE"/>
      <family val="2"/>
      <charset val="238"/>
    </font>
    <font>
      <b/>
      <i/>
      <sz val="12"/>
      <color rgb="FF000000"/>
      <name val="Arial CE"/>
      <family val="2"/>
      <charset val="238"/>
    </font>
    <font>
      <sz val="10"/>
      <color rgb="FF000000"/>
      <name val="Arial CE"/>
      <family val="2"/>
      <charset val="238"/>
    </font>
    <font>
      <b/>
      <i/>
      <sz val="14"/>
      <color rgb="FF000000"/>
      <name val="Arial CE"/>
      <family val="2"/>
      <charset val="238"/>
    </font>
    <font>
      <b/>
      <sz val="10"/>
      <color rgb="FF000000"/>
      <name val="Arial CE"/>
      <family val="2"/>
      <charset val="238"/>
    </font>
    <font>
      <b/>
      <sz val="14"/>
      <color rgb="FF000000"/>
      <name val="Arial CE"/>
      <family val="2"/>
      <charset val="238"/>
    </font>
    <font>
      <b/>
      <sz val="12"/>
      <color rgb="FF000000"/>
      <name val="Arial CE"/>
      <family val="2"/>
      <charset val="238"/>
    </font>
    <font>
      <b/>
      <i/>
      <sz val="10"/>
      <color rgb="FF000000"/>
      <name val="Arial CE"/>
      <family val="2"/>
      <charset val="238"/>
    </font>
    <font>
      <b/>
      <i/>
      <u/>
      <sz val="11"/>
      <color rgb="FF000000"/>
      <name val="Arial CE"/>
      <family val="2"/>
      <charset val="238"/>
    </font>
    <font>
      <b/>
      <i/>
      <sz val="11"/>
      <color rgb="FF000000"/>
      <name val="Arial CE"/>
      <family val="2"/>
      <charset val="238"/>
    </font>
    <font>
      <i/>
      <sz val="10"/>
      <color rgb="FFFF0000"/>
      <name val="Arial CE"/>
      <family val="2"/>
      <charset val="238"/>
    </font>
    <font>
      <i/>
      <sz val="11"/>
      <color rgb="FF000000"/>
      <name val="Arial"/>
      <family val="2"/>
      <charset val="238"/>
    </font>
    <font>
      <i/>
      <sz val="10"/>
      <color rgb="FF000000"/>
      <name val="Arial CE"/>
      <family val="2"/>
      <charset val="238"/>
    </font>
    <font>
      <sz val="1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rgb="FFFF0000"/>
      <name val="Arial CE"/>
      <family val="2"/>
      <charset val="238"/>
    </font>
    <font>
      <b/>
      <i/>
      <sz val="18"/>
      <name val="Arial"/>
      <family val="2"/>
      <charset val="238"/>
    </font>
    <font>
      <b/>
      <sz val="18"/>
      <name val="Arial"/>
      <family val="2"/>
      <charset val="238"/>
    </font>
    <font>
      <b/>
      <sz val="18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8"/>
      <name val="Calibri"/>
      <family val="2"/>
      <charset val="238"/>
      <scheme val="minor"/>
    </font>
    <font>
      <b/>
      <i/>
      <sz val="14"/>
      <name val="Arial"/>
      <family val="2"/>
      <charset val="238"/>
    </font>
    <font>
      <b/>
      <i/>
      <sz val="1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7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 applyProtection="0"/>
    <xf numFmtId="0" fontId="1" fillId="0" borderId="0"/>
    <xf numFmtId="0" fontId="49" fillId="0" borderId="0"/>
    <xf numFmtId="166" fontId="50" fillId="0" borderId="0"/>
    <xf numFmtId="166" fontId="50" fillId="0" borderId="0"/>
    <xf numFmtId="166" fontId="52" fillId="0" borderId="0"/>
    <xf numFmtId="166" fontId="60" fillId="0" borderId="0" applyFont="0" applyBorder="0" applyProtection="0"/>
    <xf numFmtId="166" fontId="50" fillId="0" borderId="0" applyBorder="0" applyProtection="0"/>
    <xf numFmtId="166" fontId="50" fillId="0" borderId="0" applyBorder="0" applyProtection="0"/>
    <xf numFmtId="166" fontId="52" fillId="0" borderId="0" applyBorder="0" applyProtection="0"/>
    <xf numFmtId="0" fontId="60" fillId="0" borderId="0"/>
  </cellStyleXfs>
  <cellXfs count="1879">
    <xf numFmtId="0" fontId="0" fillId="0" borderId="0" xfId="0"/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Border="1"/>
    <xf numFmtId="0" fontId="9" fillId="0" borderId="10" xfId="0" applyFont="1" applyFill="1" applyBorder="1"/>
    <xf numFmtId="0" fontId="9" fillId="0" borderId="5" xfId="0" applyFont="1" applyFill="1" applyBorder="1"/>
    <xf numFmtId="0" fontId="9" fillId="0" borderId="11" xfId="0" applyFont="1" applyFill="1" applyBorder="1"/>
    <xf numFmtId="0" fontId="9" fillId="0" borderId="4" xfId="0" applyFont="1" applyFill="1" applyBorder="1"/>
    <xf numFmtId="0" fontId="9" fillId="0" borderId="9" xfId="0" applyFont="1" applyFill="1" applyBorder="1"/>
    <xf numFmtId="0" fontId="9" fillId="0" borderId="6" xfId="0" applyFont="1" applyFill="1" applyBorder="1"/>
    <xf numFmtId="0" fontId="9" fillId="0" borderId="13" xfId="0" applyFont="1" applyFill="1" applyBorder="1"/>
    <xf numFmtId="0" fontId="9" fillId="0" borderId="15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7" xfId="0" applyFont="1" applyFill="1" applyBorder="1"/>
    <xf numFmtId="0" fontId="5" fillId="0" borderId="9" xfId="0" applyFont="1" applyFill="1" applyBorder="1" applyAlignment="1">
      <alignment horizontal="center"/>
    </xf>
    <xf numFmtId="0" fontId="5" fillId="2" borderId="17" xfId="0" applyFont="1" applyFill="1" applyBorder="1"/>
    <xf numFmtId="0" fontId="5" fillId="2" borderId="16" xfId="0" applyFont="1" applyFill="1" applyBorder="1" applyAlignment="1">
      <alignment horizontal="center"/>
    </xf>
    <xf numFmtId="4" fontId="4" fillId="2" borderId="18" xfId="1" applyNumberFormat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Fill="1" applyBorder="1"/>
    <xf numFmtId="0" fontId="5" fillId="0" borderId="14" xfId="0" applyFont="1" applyFill="1" applyBorder="1"/>
    <xf numFmtId="0" fontId="5" fillId="0" borderId="14" xfId="0" applyFont="1" applyFill="1" applyBorder="1" applyAlignment="1">
      <alignment horizontal="center"/>
    </xf>
    <xf numFmtId="0" fontId="9" fillId="0" borderId="16" xfId="0" applyFont="1" applyFill="1" applyBorder="1"/>
    <xf numFmtId="0" fontId="9" fillId="0" borderId="14" xfId="0" applyFont="1" applyFill="1" applyBorder="1"/>
    <xf numFmtId="0" fontId="9" fillId="0" borderId="12" xfId="0" applyFont="1" applyFill="1" applyBorder="1"/>
    <xf numFmtId="0" fontId="5" fillId="0" borderId="9" xfId="0" applyFont="1" applyFill="1" applyBorder="1"/>
    <xf numFmtId="0" fontId="8" fillId="0" borderId="9" xfId="0" applyFont="1" applyFill="1" applyBorder="1"/>
    <xf numFmtId="0" fontId="8" fillId="0" borderId="4" xfId="0" applyFont="1" applyFill="1" applyBorder="1"/>
    <xf numFmtId="0" fontId="5" fillId="0" borderId="4" xfId="0" applyFont="1" applyFill="1" applyBorder="1"/>
    <xf numFmtId="0" fontId="9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20" xfId="0" applyFont="1" applyFill="1" applyBorder="1"/>
    <xf numFmtId="0" fontId="9" fillId="0" borderId="20" xfId="0" applyFont="1" applyFill="1" applyBorder="1"/>
    <xf numFmtId="0" fontId="8" fillId="0" borderId="9" xfId="1" applyFont="1" applyFill="1" applyBorder="1" applyAlignment="1">
      <alignment horizontal="left"/>
    </xf>
    <xf numFmtId="0" fontId="9" fillId="0" borderId="9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right"/>
    </xf>
    <xf numFmtId="0" fontId="8" fillId="0" borderId="12" xfId="1" applyFont="1" applyFill="1" applyBorder="1" applyAlignment="1">
      <alignment horizontal="right"/>
    </xf>
    <xf numFmtId="0" fontId="8" fillId="0" borderId="15" xfId="1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8" fillId="0" borderId="14" xfId="0" applyFont="1" applyFill="1" applyBorder="1"/>
    <xf numFmtId="0" fontId="8" fillId="0" borderId="14" xfId="0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 applyAlignment="1">
      <alignment horizontal="left"/>
    </xf>
    <xf numFmtId="0" fontId="13" fillId="0" borderId="0" xfId="0" applyFont="1" applyFill="1"/>
    <xf numFmtId="0" fontId="14" fillId="0" borderId="0" xfId="0" applyFont="1" applyFill="1"/>
    <xf numFmtId="0" fontId="9" fillId="0" borderId="9" xfId="0" applyFont="1" applyFill="1" applyBorder="1" applyAlignment="1">
      <alignment wrapText="1"/>
    </xf>
    <xf numFmtId="4" fontId="9" fillId="3" borderId="9" xfId="0" applyNumberFormat="1" applyFont="1" applyFill="1" applyBorder="1"/>
    <xf numFmtId="0" fontId="8" fillId="3" borderId="0" xfId="0" applyFont="1" applyFill="1"/>
    <xf numFmtId="4" fontId="8" fillId="3" borderId="14" xfId="0" applyNumberFormat="1" applyFont="1" applyFill="1" applyBorder="1"/>
    <xf numFmtId="4" fontId="8" fillId="3" borderId="9" xfId="0" applyNumberFormat="1" applyFont="1" applyFill="1" applyBorder="1"/>
    <xf numFmtId="4" fontId="8" fillId="3" borderId="12" xfId="0" applyNumberFormat="1" applyFont="1" applyFill="1" applyBorder="1"/>
    <xf numFmtId="4" fontId="9" fillId="3" borderId="12" xfId="0" applyNumberFormat="1" applyFont="1" applyFill="1" applyBorder="1"/>
    <xf numFmtId="4" fontId="8" fillId="3" borderId="0" xfId="0" applyNumberFormat="1" applyFont="1" applyFill="1" applyBorder="1"/>
    <xf numFmtId="0" fontId="8" fillId="3" borderId="9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9" fillId="3" borderId="9" xfId="0" applyFont="1" applyFill="1" applyBorder="1"/>
    <xf numFmtId="0" fontId="8" fillId="3" borderId="9" xfId="0" applyFont="1" applyFill="1" applyBorder="1"/>
    <xf numFmtId="0" fontId="8" fillId="0" borderId="0" xfId="0" applyFont="1" applyFill="1" applyAlignment="1">
      <alignment horizontal="right"/>
    </xf>
    <xf numFmtId="0" fontId="3" fillId="0" borderId="0" xfId="0" applyFont="1" applyFill="1"/>
    <xf numFmtId="4" fontId="3" fillId="3" borderId="0" xfId="0" applyNumberFormat="1" applyFont="1" applyFill="1"/>
    <xf numFmtId="0" fontId="3" fillId="3" borderId="0" xfId="0" applyFont="1" applyFill="1"/>
    <xf numFmtId="0" fontId="16" fillId="3" borderId="0" xfId="0" applyFont="1" applyFill="1"/>
    <xf numFmtId="0" fontId="11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 applyAlignment="1"/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/>
    <xf numFmtId="0" fontId="8" fillId="3" borderId="3" xfId="0" applyFont="1" applyFill="1" applyBorder="1"/>
    <xf numFmtId="0" fontId="8" fillId="3" borderId="14" xfId="0" applyFont="1" applyFill="1" applyBorder="1"/>
    <xf numFmtId="0" fontId="8" fillId="3" borderId="11" xfId="0" applyFont="1" applyFill="1" applyBorder="1"/>
    <xf numFmtId="0" fontId="8" fillId="3" borderId="15" xfId="0" applyFont="1" applyFill="1" applyBorder="1"/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8" fillId="3" borderId="20" xfId="0" applyFont="1" applyFill="1" applyBorder="1"/>
    <xf numFmtId="0" fontId="8" fillId="3" borderId="2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4" fontId="8" fillId="3" borderId="21" xfId="0" applyNumberFormat="1" applyFont="1" applyFill="1" applyBorder="1"/>
    <xf numFmtId="4" fontId="6" fillId="3" borderId="0" xfId="0" applyNumberFormat="1" applyFont="1" applyFill="1"/>
    <xf numFmtId="0" fontId="8" fillId="0" borderId="12" xfId="0" applyFont="1" applyFill="1" applyBorder="1"/>
    <xf numFmtId="0" fontId="4" fillId="3" borderId="9" xfId="0" applyFont="1" applyFill="1" applyBorder="1"/>
    <xf numFmtId="4" fontId="4" fillId="3" borderId="20" xfId="0" applyNumberFormat="1" applyFont="1" applyFill="1" applyBorder="1"/>
    <xf numFmtId="0" fontId="8" fillId="3" borderId="4" xfId="0" applyFont="1" applyFill="1" applyBorder="1" applyAlignment="1">
      <alignment horizontal="left"/>
    </xf>
    <xf numFmtId="0" fontId="4" fillId="3" borderId="20" xfId="0" applyFont="1" applyFill="1" applyBorder="1"/>
    <xf numFmtId="0" fontId="5" fillId="0" borderId="21" xfId="0" applyFont="1" applyFill="1" applyBorder="1" applyAlignment="1">
      <alignment horizontal="left"/>
    </xf>
    <xf numFmtId="0" fontId="12" fillId="0" borderId="21" xfId="0" applyFont="1" applyFill="1" applyBorder="1" applyAlignment="1">
      <alignment horizontal="left"/>
    </xf>
    <xf numFmtId="0" fontId="4" fillId="3" borderId="14" xfId="0" applyFont="1" applyFill="1" applyBorder="1"/>
    <xf numFmtId="0" fontId="4" fillId="3" borderId="21" xfId="0" applyFont="1" applyFill="1" applyBorder="1"/>
    <xf numFmtId="0" fontId="4" fillId="3" borderId="0" xfId="0" applyFont="1" applyFill="1" applyBorder="1"/>
    <xf numFmtId="4" fontId="4" fillId="3" borderId="0" xfId="0" applyNumberFormat="1" applyFont="1" applyFill="1" applyBorder="1"/>
    <xf numFmtId="0" fontId="8" fillId="3" borderId="19" xfId="0" applyFont="1" applyFill="1" applyBorder="1"/>
    <xf numFmtId="0" fontId="8" fillId="3" borderId="19" xfId="0" applyFont="1" applyFill="1" applyBorder="1" applyAlignment="1">
      <alignment horizontal="center"/>
    </xf>
    <xf numFmtId="0" fontId="4" fillId="3" borderId="19" xfId="0" applyFont="1" applyFill="1" applyBorder="1"/>
    <xf numFmtId="4" fontId="4" fillId="3" borderId="19" xfId="0" applyNumberFormat="1" applyFont="1" applyFill="1" applyBorder="1"/>
    <xf numFmtId="0" fontId="8" fillId="3" borderId="28" xfId="0" applyFont="1" applyFill="1" applyBorder="1"/>
    <xf numFmtId="0" fontId="8" fillId="3" borderId="28" xfId="0" applyFont="1" applyFill="1" applyBorder="1" applyAlignment="1">
      <alignment horizontal="center"/>
    </xf>
    <xf numFmtId="0" fontId="4" fillId="3" borderId="28" xfId="0" applyFont="1" applyFill="1" applyBorder="1"/>
    <xf numFmtId="4" fontId="4" fillId="3" borderId="28" xfId="0" applyNumberFormat="1" applyFont="1" applyFill="1" applyBorder="1"/>
    <xf numFmtId="0" fontId="8" fillId="3" borderId="6" xfId="0" applyFont="1" applyFill="1" applyBorder="1"/>
    <xf numFmtId="0" fontId="20" fillId="3" borderId="0" xfId="0" applyFont="1" applyFill="1" applyAlignment="1"/>
    <xf numFmtId="0" fontId="8" fillId="2" borderId="18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6" xfId="0" applyFont="1" applyFill="1" applyBorder="1"/>
    <xf numFmtId="4" fontId="8" fillId="0" borderId="9" xfId="0" applyNumberFormat="1" applyFont="1" applyFill="1" applyBorder="1"/>
    <xf numFmtId="4" fontId="9" fillId="5" borderId="9" xfId="0" applyNumberFormat="1" applyFont="1" applyFill="1" applyBorder="1"/>
    <xf numFmtId="0" fontId="4" fillId="2" borderId="18" xfId="0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center"/>
    </xf>
    <xf numFmtId="49" fontId="4" fillId="2" borderId="13" xfId="0" applyNumberFormat="1" applyFont="1" applyFill="1" applyBorder="1" applyAlignment="1">
      <alignment horizontal="center"/>
    </xf>
    <xf numFmtId="0" fontId="7" fillId="0" borderId="9" xfId="0" applyFont="1" applyFill="1" applyBorder="1"/>
    <xf numFmtId="0" fontId="12" fillId="0" borderId="14" xfId="0" applyFont="1" applyFill="1" applyBorder="1" applyAlignment="1">
      <alignment horizontal="left"/>
    </xf>
    <xf numFmtId="0" fontId="7" fillId="0" borderId="12" xfId="0" applyFont="1" applyFill="1" applyBorder="1"/>
    <xf numFmtId="4" fontId="8" fillId="0" borderId="21" xfId="0" applyNumberFormat="1" applyFont="1" applyFill="1" applyBorder="1"/>
    <xf numFmtId="4" fontId="9" fillId="5" borderId="12" xfId="0" applyNumberFormat="1" applyFont="1" applyFill="1" applyBorder="1"/>
    <xf numFmtId="4" fontId="8" fillId="0" borderId="12" xfId="0" applyNumberFormat="1" applyFont="1" applyFill="1" applyBorder="1"/>
    <xf numFmtId="49" fontId="4" fillId="2" borderId="16" xfId="0" applyNumberFormat="1" applyFont="1" applyFill="1" applyBorder="1" applyAlignment="1">
      <alignment horizontal="center"/>
    </xf>
    <xf numFmtId="0" fontId="5" fillId="3" borderId="0" xfId="0" applyFont="1" applyFill="1" applyBorder="1"/>
    <xf numFmtId="4" fontId="9" fillId="3" borderId="0" xfId="0" applyNumberFormat="1" applyFont="1" applyFill="1" applyBorder="1"/>
    <xf numFmtId="0" fontId="9" fillId="3" borderId="0" xfId="0" applyFont="1" applyFill="1" applyBorder="1"/>
    <xf numFmtId="0" fontId="7" fillId="0" borderId="24" xfId="0" applyFont="1" applyFill="1" applyBorder="1"/>
    <xf numFmtId="0" fontId="7" fillId="0" borderId="14" xfId="0" applyFont="1" applyFill="1" applyBorder="1"/>
    <xf numFmtId="0" fontId="7" fillId="0" borderId="11" xfId="0" applyFont="1" applyFill="1" applyBorder="1"/>
    <xf numFmtId="0" fontId="10" fillId="0" borderId="29" xfId="0" applyFont="1" applyFill="1" applyBorder="1"/>
    <xf numFmtId="0" fontId="7" fillId="0" borderId="21" xfId="0" applyFont="1" applyFill="1" applyBorder="1"/>
    <xf numFmtId="0" fontId="5" fillId="0" borderId="22" xfId="0" applyFont="1" applyFill="1" applyBorder="1"/>
    <xf numFmtId="0" fontId="8" fillId="3" borderId="21" xfId="0" applyFont="1" applyFill="1" applyBorder="1"/>
    <xf numFmtId="0" fontId="8" fillId="3" borderId="14" xfId="0" applyFont="1" applyFill="1" applyBorder="1" applyAlignment="1">
      <alignment horizontal="right"/>
    </xf>
    <xf numFmtId="0" fontId="8" fillId="5" borderId="21" xfId="0" applyFont="1" applyFill="1" applyBorder="1"/>
    <xf numFmtId="0" fontId="8" fillId="5" borderId="9" xfId="0" applyFont="1" applyFill="1" applyBorder="1"/>
    <xf numFmtId="0" fontId="8" fillId="5" borderId="11" xfId="0" applyFont="1" applyFill="1" applyBorder="1"/>
    <xf numFmtId="0" fontId="9" fillId="3" borderId="12" xfId="0" applyFont="1" applyFill="1" applyBorder="1" applyAlignment="1">
      <alignment horizontal="center"/>
    </xf>
    <xf numFmtId="0" fontId="9" fillId="3" borderId="12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horizontal="center"/>
    </xf>
    <xf numFmtId="4" fontId="8" fillId="3" borderId="13" xfId="0" applyNumberFormat="1" applyFont="1" applyFill="1" applyBorder="1"/>
    <xf numFmtId="0" fontId="19" fillId="3" borderId="20" xfId="0" applyFont="1" applyFill="1" applyBorder="1"/>
    <xf numFmtId="4" fontId="8" fillId="0" borderId="20" xfId="0" applyNumberFormat="1" applyFont="1" applyFill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25" fillId="0" borderId="0" xfId="0" applyFont="1" applyAlignment="1">
      <alignment horizontal="center"/>
    </xf>
    <xf numFmtId="0" fontId="26" fillId="6" borderId="1" xfId="0" applyFont="1" applyFill="1" applyBorder="1" applyAlignment="1">
      <alignment horizontal="center" vertical="center"/>
    </xf>
    <xf numFmtId="0" fontId="26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6" fillId="6" borderId="2" xfId="0" applyFont="1" applyFill="1" applyBorder="1" applyAlignment="1">
      <alignment horizontal="center" vertical="center"/>
    </xf>
    <xf numFmtId="0" fontId="26" fillId="6" borderId="33" xfId="0" applyFont="1" applyFill="1" applyBorder="1" applyAlignment="1">
      <alignment horizontal="center" vertical="center"/>
    </xf>
    <xf numFmtId="0" fontId="3" fillId="0" borderId="0" xfId="0" applyFont="1"/>
    <xf numFmtId="14" fontId="8" fillId="0" borderId="0" xfId="0" applyNumberFormat="1" applyFont="1" applyAlignment="1">
      <alignment horizontal="left"/>
    </xf>
    <xf numFmtId="0" fontId="28" fillId="0" borderId="34" xfId="0" applyFont="1" applyBorder="1"/>
    <xf numFmtId="4" fontId="28" fillId="0" borderId="3" xfId="0" applyNumberFormat="1" applyFont="1" applyBorder="1"/>
    <xf numFmtId="4" fontId="29" fillId="0" borderId="35" xfId="0" applyNumberFormat="1" applyFont="1" applyFill="1" applyBorder="1"/>
    <xf numFmtId="0" fontId="28" fillId="0" borderId="36" xfId="0" applyFont="1" applyBorder="1"/>
    <xf numFmtId="4" fontId="28" fillId="0" borderId="4" xfId="0" applyNumberFormat="1" applyFont="1" applyBorder="1"/>
    <xf numFmtId="0" fontId="28" fillId="0" borderId="37" xfId="0" applyFont="1" applyBorder="1"/>
    <xf numFmtId="0" fontId="26" fillId="0" borderId="38" xfId="0" applyFont="1" applyBorder="1"/>
    <xf numFmtId="4" fontId="26" fillId="0" borderId="5" xfId="0" applyNumberFormat="1" applyFont="1" applyBorder="1"/>
    <xf numFmtId="0" fontId="28" fillId="0" borderId="39" xfId="0" applyFont="1" applyBorder="1"/>
    <xf numFmtId="4" fontId="28" fillId="0" borderId="6" xfId="0" applyNumberFormat="1" applyFont="1" applyBorder="1"/>
    <xf numFmtId="0" fontId="29" fillId="0" borderId="35" xfId="0" applyFont="1" applyBorder="1"/>
    <xf numFmtId="4" fontId="29" fillId="0" borderId="29" xfId="0" applyNumberFormat="1" applyFont="1" applyFill="1" applyBorder="1"/>
    <xf numFmtId="0" fontId="26" fillId="0" borderId="40" xfId="0" applyFont="1" applyBorder="1"/>
    <xf numFmtId="4" fontId="26" fillId="0" borderId="3" xfId="0" applyNumberFormat="1" applyFont="1" applyBorder="1"/>
    <xf numFmtId="0" fontId="26" fillId="0" borderId="41" xfId="0" applyFont="1" applyFill="1" applyBorder="1"/>
    <xf numFmtId="4" fontId="28" fillId="0" borderId="6" xfId="0" applyNumberFormat="1" applyFont="1" applyFill="1" applyBorder="1"/>
    <xf numFmtId="0" fontId="27" fillId="0" borderId="42" xfId="0" applyFont="1" applyBorder="1"/>
    <xf numFmtId="4" fontId="26" fillId="0" borderId="6" xfId="0" applyNumberFormat="1" applyFont="1" applyFill="1" applyBorder="1"/>
    <xf numFmtId="0" fontId="27" fillId="0" borderId="43" xfId="0" applyFont="1" applyBorder="1"/>
    <xf numFmtId="0" fontId="26" fillId="0" borderId="44" xfId="0" applyFont="1" applyBorder="1"/>
    <xf numFmtId="4" fontId="26" fillId="0" borderId="8" xfId="0" applyNumberFormat="1" applyFont="1" applyFill="1" applyBorder="1"/>
    <xf numFmtId="0" fontId="27" fillId="0" borderId="45" xfId="0" applyFont="1" applyBorder="1"/>
    <xf numFmtId="0" fontId="8" fillId="0" borderId="0" xfId="0" applyFont="1"/>
    <xf numFmtId="0" fontId="8" fillId="0" borderId="0" xfId="0" applyFont="1" applyBorder="1"/>
    <xf numFmtId="0" fontId="28" fillId="0" borderId="0" xfId="0" applyFont="1"/>
    <xf numFmtId="4" fontId="4" fillId="3" borderId="9" xfId="0" applyNumberFormat="1" applyFont="1" applyFill="1" applyBorder="1" applyAlignment="1">
      <alignment horizontal="center"/>
    </xf>
    <xf numFmtId="4" fontId="4" fillId="4" borderId="21" xfId="0" applyNumberFormat="1" applyFont="1" applyFill="1" applyBorder="1" applyAlignment="1">
      <alignment horizontal="center"/>
    </xf>
    <xf numFmtId="4" fontId="4" fillId="4" borderId="9" xfId="0" applyNumberFormat="1" applyFont="1" applyFill="1" applyBorder="1" applyAlignment="1">
      <alignment horizontal="center"/>
    </xf>
    <xf numFmtId="4" fontId="8" fillId="3" borderId="14" xfId="0" applyNumberFormat="1" applyFont="1" applyFill="1" applyBorder="1" applyAlignment="1">
      <alignment horizontal="right"/>
    </xf>
    <xf numFmtId="4" fontId="8" fillId="4" borderId="14" xfId="0" applyNumberFormat="1" applyFont="1" applyFill="1" applyBorder="1" applyAlignment="1">
      <alignment horizontal="right"/>
    </xf>
    <xf numFmtId="4" fontId="8" fillId="4" borderId="9" xfId="0" applyNumberFormat="1" applyFont="1" applyFill="1" applyBorder="1"/>
    <xf numFmtId="4" fontId="8" fillId="4" borderId="13" xfId="0" applyNumberFormat="1" applyFont="1" applyFill="1" applyBorder="1"/>
    <xf numFmtId="4" fontId="8" fillId="4" borderId="12" xfId="0" applyNumberFormat="1" applyFont="1" applyFill="1" applyBorder="1"/>
    <xf numFmtId="4" fontId="4" fillId="4" borderId="20" xfId="0" applyNumberFormat="1" applyFont="1" applyFill="1" applyBorder="1"/>
    <xf numFmtId="4" fontId="18" fillId="3" borderId="0" xfId="0" applyNumberFormat="1" applyFont="1" applyFill="1" applyAlignment="1">
      <alignment horizontal="right"/>
    </xf>
    <xf numFmtId="4" fontId="8" fillId="3" borderId="0" xfId="0" applyNumberFormat="1" applyFont="1" applyFill="1"/>
    <xf numFmtId="4" fontId="8" fillId="3" borderId="0" xfId="0" applyNumberFormat="1" applyFont="1" applyFill="1" applyAlignment="1"/>
    <xf numFmtId="4" fontId="4" fillId="3" borderId="0" xfId="0" applyNumberFormat="1" applyFont="1" applyFill="1" applyAlignment="1">
      <alignment horizontal="center"/>
    </xf>
    <xf numFmtId="4" fontId="4" fillId="2" borderId="16" xfId="1" applyNumberFormat="1" applyFont="1" applyFill="1" applyBorder="1" applyAlignment="1">
      <alignment horizontal="center"/>
    </xf>
    <xf numFmtId="4" fontId="4" fillId="4" borderId="14" xfId="0" applyNumberFormat="1" applyFont="1" applyFill="1" applyBorder="1" applyAlignment="1">
      <alignment horizontal="center"/>
    </xf>
    <xf numFmtId="4" fontId="4" fillId="2" borderId="13" xfId="1" applyNumberFormat="1" applyFont="1" applyFill="1" applyBorder="1" applyAlignment="1">
      <alignment horizontal="center"/>
    </xf>
    <xf numFmtId="4" fontId="8" fillId="4" borderId="11" xfId="0" applyNumberFormat="1" applyFont="1" applyFill="1" applyBorder="1"/>
    <xf numFmtId="4" fontId="4" fillId="4" borderId="10" xfId="0" applyNumberFormat="1" applyFont="1" applyFill="1" applyBorder="1"/>
    <xf numFmtId="4" fontId="8" fillId="4" borderId="21" xfId="0" applyNumberFormat="1" applyFont="1" applyFill="1" applyBorder="1"/>
    <xf numFmtId="4" fontId="8" fillId="4" borderId="14" xfId="0" applyNumberFormat="1" applyFont="1" applyFill="1" applyBorder="1"/>
    <xf numFmtId="4" fontId="8" fillId="4" borderId="9" xfId="0" applyNumberFormat="1" applyFont="1" applyFill="1" applyBorder="1" applyAlignment="1"/>
    <xf numFmtId="4" fontId="8" fillId="4" borderId="9" xfId="0" applyNumberFormat="1" applyFont="1" applyFill="1" applyBorder="1" applyAlignment="1">
      <alignment horizontal="right"/>
    </xf>
    <xf numFmtId="4" fontId="4" fillId="4" borderId="11" xfId="0" applyNumberFormat="1" applyFont="1" applyFill="1" applyBorder="1"/>
    <xf numFmtId="4" fontId="4" fillId="0" borderId="0" xfId="0" applyNumberFormat="1" applyFont="1" applyFill="1" applyBorder="1"/>
    <xf numFmtId="4" fontId="8" fillId="4" borderId="16" xfId="0" applyNumberFormat="1" applyFont="1" applyFill="1" applyBorder="1"/>
    <xf numFmtId="4" fontId="4" fillId="3" borderId="0" xfId="0" applyNumberFormat="1" applyFont="1" applyFill="1" applyBorder="1" applyAlignment="1">
      <alignment vertical="center"/>
    </xf>
    <xf numFmtId="4" fontId="8" fillId="3" borderId="0" xfId="0" applyNumberFormat="1" applyFont="1" applyFill="1" applyBorder="1" applyAlignment="1">
      <alignment horizontal="right"/>
    </xf>
    <xf numFmtId="4" fontId="4" fillId="3" borderId="0" xfId="0" applyNumberFormat="1" applyFont="1" applyFill="1"/>
    <xf numFmtId="4" fontId="7" fillId="0" borderId="0" xfId="0" applyNumberFormat="1" applyFont="1" applyFill="1"/>
    <xf numFmtId="4" fontId="11" fillId="0" borderId="0" xfId="0" applyNumberFormat="1" applyFont="1" applyFill="1"/>
    <xf numFmtId="4" fontId="7" fillId="5" borderId="9" xfId="0" applyNumberFormat="1" applyFont="1" applyFill="1" applyBorder="1"/>
    <xf numFmtId="4" fontId="7" fillId="0" borderId="9" xfId="0" applyNumberFormat="1" applyFont="1" applyFill="1" applyBorder="1"/>
    <xf numFmtId="4" fontId="7" fillId="5" borderId="12" xfId="0" applyNumberFormat="1" applyFont="1" applyFill="1" applyBorder="1"/>
    <xf numFmtId="4" fontId="4" fillId="5" borderId="20" xfId="0" applyNumberFormat="1" applyFont="1" applyFill="1" applyBorder="1"/>
    <xf numFmtId="4" fontId="7" fillId="5" borderId="24" xfId="0" applyNumberFormat="1" applyFont="1" applyFill="1" applyBorder="1"/>
    <xf numFmtId="4" fontId="7" fillId="0" borderId="24" xfId="0" applyNumberFormat="1" applyFont="1" applyFill="1" applyBorder="1"/>
    <xf numFmtId="4" fontId="7" fillId="5" borderId="21" xfId="0" applyNumberFormat="1" applyFont="1" applyFill="1" applyBorder="1"/>
    <xf numFmtId="4" fontId="7" fillId="5" borderId="14" xfId="0" applyNumberFormat="1" applyFont="1" applyFill="1" applyBorder="1"/>
    <xf numFmtId="4" fontId="7" fillId="5" borderId="11" xfId="0" applyNumberFormat="1" applyFont="1" applyFill="1" applyBorder="1"/>
    <xf numFmtId="4" fontId="4" fillId="5" borderId="10" xfId="0" applyNumberFormat="1" applyFont="1" applyFill="1" applyBorder="1"/>
    <xf numFmtId="4" fontId="4" fillId="3" borderId="10" xfId="0" applyNumberFormat="1" applyFont="1" applyFill="1" applyBorder="1"/>
    <xf numFmtId="4" fontId="7" fillId="5" borderId="0" xfId="0" applyNumberFormat="1" applyFont="1" applyFill="1"/>
    <xf numFmtId="4" fontId="7" fillId="3" borderId="0" xfId="0" applyNumberFormat="1" applyFont="1" applyFill="1"/>
    <xf numFmtId="4" fontId="9" fillId="0" borderId="0" xfId="0" applyNumberFormat="1" applyFont="1" applyFill="1"/>
    <xf numFmtId="4" fontId="9" fillId="0" borderId="22" xfId="0" applyNumberFormat="1" applyFont="1" applyFill="1" applyBorder="1"/>
    <xf numFmtId="4" fontId="9" fillId="0" borderId="20" xfId="0" applyNumberFormat="1" applyFont="1" applyFill="1" applyBorder="1"/>
    <xf numFmtId="4" fontId="5" fillId="0" borderId="20" xfId="0" applyNumberFormat="1" applyFont="1" applyFill="1" applyBorder="1"/>
    <xf numFmtId="4" fontId="4" fillId="3" borderId="21" xfId="0" applyNumberFormat="1" applyFont="1" applyFill="1" applyBorder="1" applyAlignment="1">
      <alignment horizontal="center"/>
    </xf>
    <xf numFmtId="4" fontId="4" fillId="3" borderId="14" xfId="0" applyNumberFormat="1" applyFont="1" applyFill="1" applyBorder="1" applyAlignment="1">
      <alignment horizontal="center"/>
    </xf>
    <xf numFmtId="4" fontId="8" fillId="3" borderId="11" xfId="0" applyNumberFormat="1" applyFont="1" applyFill="1" applyBorder="1"/>
    <xf numFmtId="4" fontId="8" fillId="3" borderId="9" xfId="0" applyNumberFormat="1" applyFont="1" applyFill="1" applyBorder="1" applyAlignment="1"/>
    <xf numFmtId="4" fontId="8" fillId="3" borderId="9" xfId="0" applyNumberFormat="1" applyFont="1" applyFill="1" applyBorder="1" applyAlignment="1">
      <alignment horizontal="right"/>
    </xf>
    <xf numFmtId="4" fontId="4" fillId="3" borderId="11" xfId="0" applyNumberFormat="1" applyFont="1" applyFill="1" applyBorder="1"/>
    <xf numFmtId="4" fontId="8" fillId="2" borderId="9" xfId="0" applyNumberFormat="1" applyFont="1" applyFill="1" applyBorder="1"/>
    <xf numFmtId="4" fontId="8" fillId="3" borderId="16" xfId="0" applyNumberFormat="1" applyFont="1" applyFill="1" applyBorder="1"/>
    <xf numFmtId="49" fontId="4" fillId="2" borderId="16" xfId="1" applyNumberFormat="1" applyFont="1" applyFill="1" applyBorder="1" applyAlignment="1">
      <alignment horizontal="center"/>
    </xf>
    <xf numFmtId="4" fontId="9" fillId="0" borderId="14" xfId="0" applyNumberFormat="1" applyFont="1" applyFill="1" applyBorder="1"/>
    <xf numFmtId="4" fontId="9" fillId="4" borderId="14" xfId="0" applyNumberFormat="1" applyFont="1" applyFill="1" applyBorder="1"/>
    <xf numFmtId="4" fontId="9" fillId="5" borderId="14" xfId="0" applyNumberFormat="1" applyFont="1" applyFill="1" applyBorder="1"/>
    <xf numFmtId="0" fontId="4" fillId="0" borderId="9" xfId="0" applyFont="1" applyFill="1" applyBorder="1"/>
    <xf numFmtId="4" fontId="10" fillId="0" borderId="14" xfId="0" applyNumberFormat="1" applyFont="1" applyFill="1" applyBorder="1"/>
    <xf numFmtId="4" fontId="9" fillId="4" borderId="9" xfId="0" applyNumberFormat="1" applyFont="1" applyFill="1" applyBorder="1"/>
    <xf numFmtId="4" fontId="9" fillId="0" borderId="9" xfId="0" applyNumberFormat="1" applyFont="1" applyFill="1" applyBorder="1"/>
    <xf numFmtId="4" fontId="9" fillId="0" borderId="12" xfId="0" applyNumberFormat="1" applyFont="1" applyFill="1" applyBorder="1"/>
    <xf numFmtId="4" fontId="9" fillId="4" borderId="12" xfId="0" applyNumberFormat="1" applyFont="1" applyFill="1" applyBorder="1"/>
    <xf numFmtId="4" fontId="5" fillId="0" borderId="10" xfId="0" applyNumberFormat="1" applyFont="1" applyFill="1" applyBorder="1"/>
    <xf numFmtId="4" fontId="5" fillId="5" borderId="10" xfId="0" applyNumberFormat="1" applyFont="1" applyFill="1" applyBorder="1"/>
    <xf numFmtId="4" fontId="5" fillId="4" borderId="10" xfId="0" applyNumberFormat="1" applyFont="1" applyFill="1" applyBorder="1"/>
    <xf numFmtId="0" fontId="9" fillId="0" borderId="22" xfId="0" applyFont="1" applyFill="1" applyBorder="1"/>
    <xf numFmtId="4" fontId="19" fillId="3" borderId="0" xfId="0" applyNumberFormat="1" applyFont="1" applyFill="1" applyAlignment="1">
      <alignment horizontal="right"/>
    </xf>
    <xf numFmtId="4" fontId="11" fillId="3" borderId="0" xfId="0" applyNumberFormat="1" applyFont="1" applyFill="1" applyAlignment="1">
      <alignment horizontal="center"/>
    </xf>
    <xf numFmtId="4" fontId="8" fillId="2" borderId="18" xfId="1" applyNumberFormat="1" applyFont="1" applyFill="1" applyBorder="1" applyAlignment="1">
      <alignment horizontal="center"/>
    </xf>
    <xf numFmtId="4" fontId="8" fillId="2" borderId="16" xfId="1" applyNumberFormat="1" applyFont="1" applyFill="1" applyBorder="1" applyAlignment="1">
      <alignment horizontal="center"/>
    </xf>
    <xf numFmtId="4" fontId="19" fillId="3" borderId="28" xfId="0" applyNumberFormat="1" applyFont="1" applyFill="1" applyBorder="1" applyAlignment="1">
      <alignment horizontal="right"/>
    </xf>
    <xf numFmtId="4" fontId="15" fillId="3" borderId="0" xfId="0" applyNumberFormat="1" applyFont="1" applyFill="1" applyAlignment="1">
      <alignment horizontal="center"/>
    </xf>
    <xf numFmtId="0" fontId="8" fillId="3" borderId="9" xfId="0" applyFont="1" applyFill="1" applyBorder="1" applyAlignment="1">
      <alignment horizontal="right"/>
    </xf>
    <xf numFmtId="4" fontId="8" fillId="5" borderId="9" xfId="0" applyNumberFormat="1" applyFont="1" applyFill="1" applyBorder="1"/>
    <xf numFmtId="4" fontId="30" fillId="0" borderId="8" xfId="0" applyNumberFormat="1" applyFont="1" applyFill="1" applyBorder="1" applyAlignment="1">
      <alignment horizontal="left" vertical="center"/>
    </xf>
    <xf numFmtId="0" fontId="30" fillId="0" borderId="10" xfId="0" applyFont="1" applyFill="1" applyBorder="1"/>
    <xf numFmtId="0" fontId="30" fillId="0" borderId="20" xfId="0" applyFont="1" applyFill="1" applyBorder="1" applyAlignment="1">
      <alignment vertical="center"/>
    </xf>
    <xf numFmtId="0" fontId="30" fillId="0" borderId="10" xfId="0" applyFont="1" applyFill="1" applyBorder="1" applyAlignment="1">
      <alignment horizontal="center"/>
    </xf>
    <xf numFmtId="4" fontId="30" fillId="3" borderId="10" xfId="0" applyNumberFormat="1" applyFont="1" applyFill="1" applyBorder="1" applyAlignment="1">
      <alignment vertical="center"/>
    </xf>
    <xf numFmtId="4" fontId="30" fillId="5" borderId="20" xfId="0" applyNumberFormat="1" applyFont="1" applyFill="1" applyBorder="1" applyAlignment="1">
      <alignment vertical="center"/>
    </xf>
    <xf numFmtId="4" fontId="30" fillId="5" borderId="10" xfId="0" applyNumberFormat="1" applyFont="1" applyFill="1" applyBorder="1" applyAlignment="1">
      <alignment vertical="center"/>
    </xf>
    <xf numFmtId="0" fontId="31" fillId="0" borderId="0" xfId="0" applyFont="1" applyFill="1"/>
    <xf numFmtId="0" fontId="8" fillId="3" borderId="21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32" fillId="3" borderId="10" xfId="0" applyFont="1" applyFill="1" applyBorder="1"/>
    <xf numFmtId="0" fontId="32" fillId="3" borderId="10" xfId="0" applyFont="1" applyFill="1" applyBorder="1" applyAlignment="1">
      <alignment horizontal="center"/>
    </xf>
    <xf numFmtId="0" fontId="33" fillId="3" borderId="23" xfId="0" applyFont="1" applyFill="1" applyBorder="1" applyAlignment="1">
      <alignment vertical="center"/>
    </xf>
    <xf numFmtId="4" fontId="33" fillId="0" borderId="10" xfId="0" applyNumberFormat="1" applyFont="1" applyFill="1" applyBorder="1" applyAlignment="1">
      <alignment vertical="center"/>
    </xf>
    <xf numFmtId="4" fontId="33" fillId="4" borderId="10" xfId="0" applyNumberFormat="1" applyFont="1" applyFill="1" applyBorder="1" applyAlignment="1">
      <alignment vertical="center"/>
    </xf>
    <xf numFmtId="4" fontId="33" fillId="5" borderId="20" xfId="0" applyNumberFormat="1" applyFont="1" applyFill="1" applyBorder="1" applyAlignment="1">
      <alignment vertical="center"/>
    </xf>
    <xf numFmtId="0" fontId="32" fillId="3" borderId="0" xfId="0" applyFont="1" applyFill="1"/>
    <xf numFmtId="0" fontId="8" fillId="0" borderId="14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0" fontId="3" fillId="0" borderId="0" xfId="3" applyFont="1"/>
    <xf numFmtId="0" fontId="6" fillId="0" borderId="0" xfId="3" applyFont="1" applyAlignment="1">
      <alignment horizontal="center"/>
    </xf>
    <xf numFmtId="0" fontId="6" fillId="2" borderId="9" xfId="3" applyFont="1" applyFill="1" applyBorder="1" applyAlignment="1">
      <alignment horizontal="center"/>
    </xf>
    <xf numFmtId="0" fontId="6" fillId="6" borderId="9" xfId="3" applyFont="1" applyFill="1" applyBorder="1" applyAlignment="1">
      <alignment horizontal="center"/>
    </xf>
    <xf numFmtId="1" fontId="3" fillId="0" borderId="9" xfId="3" applyNumberFormat="1" applyFont="1" applyBorder="1"/>
    <xf numFmtId="0" fontId="3" fillId="0" borderId="9" xfId="3" applyFont="1" applyBorder="1"/>
    <xf numFmtId="4" fontId="6" fillId="0" borderId="9" xfId="3" applyNumberFormat="1" applyFont="1" applyBorder="1"/>
    <xf numFmtId="0" fontId="6" fillId="0" borderId="9" xfId="3" applyFont="1" applyBorder="1"/>
    <xf numFmtId="0" fontId="6" fillId="0" borderId="9" xfId="3" applyFont="1" applyBorder="1" applyAlignment="1">
      <alignment horizontal="left"/>
    </xf>
    <xf numFmtId="4" fontId="3" fillId="0" borderId="9" xfId="3" applyNumberFormat="1" applyFont="1" applyBorder="1"/>
    <xf numFmtId="14" fontId="3" fillId="0" borderId="9" xfId="3" applyNumberFormat="1" applyFont="1" applyBorder="1"/>
    <xf numFmtId="0" fontId="3" fillId="0" borderId="9" xfId="3" applyFont="1" applyBorder="1" applyAlignment="1">
      <alignment wrapText="1"/>
    </xf>
    <xf numFmtId="0" fontId="3" fillId="0" borderId="9" xfId="3" applyFont="1" applyBorder="1" applyAlignment="1">
      <alignment horizontal="left"/>
    </xf>
    <xf numFmtId="1" fontId="3" fillId="0" borderId="12" xfId="3" applyNumberFormat="1" applyFont="1" applyBorder="1"/>
    <xf numFmtId="14" fontId="3" fillId="0" borderId="12" xfId="3" applyNumberFormat="1" applyFont="1" applyBorder="1"/>
    <xf numFmtId="4" fontId="3" fillId="0" borderId="12" xfId="3" applyNumberFormat="1" applyFont="1" applyBorder="1"/>
    <xf numFmtId="0" fontId="6" fillId="0" borderId="0" xfId="3" applyFont="1"/>
    <xf numFmtId="0" fontId="3" fillId="0" borderId="12" xfId="3" applyFont="1" applyBorder="1" applyAlignment="1">
      <alignment horizontal="left"/>
    </xf>
    <xf numFmtId="0" fontId="34" fillId="0" borderId="0" xfId="4" applyFont="1"/>
    <xf numFmtId="0" fontId="35" fillId="2" borderId="9" xfId="4" applyFont="1" applyFill="1" applyBorder="1" applyAlignment="1">
      <alignment horizontal="center"/>
    </xf>
    <xf numFmtId="4" fontId="35" fillId="2" borderId="9" xfId="4" applyNumberFormat="1" applyFont="1" applyFill="1" applyBorder="1" applyAlignment="1">
      <alignment horizontal="center"/>
    </xf>
    <xf numFmtId="0" fontId="35" fillId="0" borderId="0" xfId="4" applyFont="1"/>
    <xf numFmtId="0" fontId="34" fillId="0" borderId="9" xfId="4" applyFont="1" applyBorder="1" applyAlignment="1">
      <alignment horizontal="center"/>
    </xf>
    <xf numFmtId="14" fontId="34" fillId="0" borderId="9" xfId="4" applyNumberFormat="1" applyFont="1" applyBorder="1" applyAlignment="1">
      <alignment horizontal="center"/>
    </xf>
    <xf numFmtId="4" fontId="35" fillId="0" borderId="9" xfId="4" applyNumberFormat="1" applyFont="1" applyBorder="1"/>
    <xf numFmtId="0" fontId="34" fillId="0" borderId="9" xfId="4" applyFont="1" applyBorder="1"/>
    <xf numFmtId="0" fontId="34" fillId="0" borderId="9" xfId="4" applyFont="1" applyBorder="1" applyAlignment="1">
      <alignment horizontal="left"/>
    </xf>
    <xf numFmtId="4" fontId="34" fillId="0" borderId="9" xfId="4" applyNumberFormat="1" applyFont="1" applyBorder="1"/>
    <xf numFmtId="0" fontId="3" fillId="0" borderId="7" xfId="4" applyFont="1" applyBorder="1" applyProtection="1">
      <protection locked="0"/>
    </xf>
    <xf numFmtId="0" fontId="34" fillId="0" borderId="7" xfId="4" applyFont="1" applyBorder="1"/>
    <xf numFmtId="0" fontId="35" fillId="0" borderId="9" xfId="4" applyFont="1" applyBorder="1" applyAlignment="1">
      <alignment horizontal="right"/>
    </xf>
    <xf numFmtId="4" fontId="35" fillId="0" borderId="9" xfId="4" applyNumberFormat="1" applyFont="1" applyBorder="1" applyAlignment="1">
      <alignment horizontal="right"/>
    </xf>
    <xf numFmtId="0" fontId="3" fillId="0" borderId="47" xfId="4" applyFont="1" applyBorder="1" applyProtection="1">
      <protection locked="0"/>
    </xf>
    <xf numFmtId="4" fontId="34" fillId="0" borderId="9" xfId="4" applyNumberFormat="1" applyFont="1" applyBorder="1" applyAlignment="1">
      <alignment horizontal="right"/>
    </xf>
    <xf numFmtId="164" fontId="35" fillId="0" borderId="9" xfId="4" applyNumberFormat="1" applyFont="1" applyBorder="1" applyAlignment="1">
      <alignment horizontal="left"/>
    </xf>
    <xf numFmtId="4" fontId="34" fillId="0" borderId="9" xfId="4" applyNumberFormat="1" applyFont="1" applyBorder="1" applyAlignment="1">
      <alignment horizontal="left"/>
    </xf>
    <xf numFmtId="4" fontId="35" fillId="0" borderId="9" xfId="4" applyNumberFormat="1" applyFont="1" applyBorder="1" applyAlignment="1">
      <alignment horizontal="left"/>
    </xf>
    <xf numFmtId="164" fontId="34" fillId="0" borderId="9" xfId="4" applyNumberFormat="1" applyFont="1" applyBorder="1" applyAlignment="1">
      <alignment horizontal="left"/>
    </xf>
    <xf numFmtId="0" fontId="35" fillId="0" borderId="9" xfId="4" applyFont="1" applyBorder="1" applyAlignment="1">
      <alignment horizontal="center"/>
    </xf>
    <xf numFmtId="14" fontId="35" fillId="0" borderId="9" xfId="4" applyNumberFormat="1" applyFont="1" applyBorder="1" applyAlignment="1">
      <alignment horizontal="center"/>
    </xf>
    <xf numFmtId="0" fontId="35" fillId="0" borderId="9" xfId="4" applyFont="1" applyBorder="1"/>
    <xf numFmtId="0" fontId="35" fillId="0" borderId="9" xfId="4" applyFont="1" applyBorder="1" applyAlignment="1">
      <alignment horizontal="left"/>
    </xf>
    <xf numFmtId="0" fontId="34" fillId="0" borderId="0" xfId="4" applyFont="1" applyAlignment="1">
      <alignment horizontal="left"/>
    </xf>
    <xf numFmtId="0" fontId="35" fillId="0" borderId="0" xfId="4" applyFont="1" applyAlignment="1">
      <alignment horizontal="left"/>
    </xf>
    <xf numFmtId="1" fontId="34" fillId="0" borderId="9" xfId="4" applyNumberFormat="1" applyFont="1" applyBorder="1" applyAlignment="1">
      <alignment horizontal="center"/>
    </xf>
    <xf numFmtId="14" fontId="34" fillId="0" borderId="9" xfId="4" applyNumberFormat="1" applyFont="1" applyBorder="1" applyAlignment="1">
      <alignment horizontal="left"/>
    </xf>
    <xf numFmtId="0" fontId="34" fillId="2" borderId="9" xfId="4" applyFont="1" applyFill="1" applyBorder="1" applyAlignment="1">
      <alignment horizontal="center"/>
    </xf>
    <xf numFmtId="4" fontId="35" fillId="2" borderId="9" xfId="4" applyNumberFormat="1" applyFont="1" applyFill="1" applyBorder="1"/>
    <xf numFmtId="0" fontId="35" fillId="2" borderId="9" xfId="4" applyFont="1" applyFill="1" applyBorder="1" applyAlignment="1">
      <alignment horizontal="right"/>
    </xf>
    <xf numFmtId="0" fontId="34" fillId="2" borderId="9" xfId="4" applyFont="1" applyFill="1" applyBorder="1"/>
    <xf numFmtId="0" fontId="34" fillId="0" borderId="0" xfId="4" applyFont="1" applyAlignment="1"/>
    <xf numFmtId="0" fontId="34" fillId="0" borderId="0" xfId="4" applyFont="1" applyAlignment="1">
      <alignment horizontal="center"/>
    </xf>
    <xf numFmtId="4" fontId="34" fillId="0" borderId="0" xfId="4" applyNumberFormat="1" applyFont="1"/>
    <xf numFmtId="0" fontId="24" fillId="0" borderId="0" xfId="0" applyFont="1" applyAlignment="1">
      <alignment horizontal="center"/>
    </xf>
    <xf numFmtId="0" fontId="21" fillId="0" borderId="0" xfId="0" applyFont="1" applyAlignment="1"/>
    <xf numFmtId="0" fontId="0" fillId="0" borderId="0" xfId="0" applyAlignment="1"/>
    <xf numFmtId="0" fontId="26" fillId="6" borderId="30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13" fillId="0" borderId="0" xfId="0" applyFont="1" applyFill="1" applyAlignment="1"/>
    <xf numFmtId="0" fontId="3" fillId="0" borderId="0" xfId="0" applyFont="1" applyAlignment="1"/>
    <xf numFmtId="0" fontId="5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2" fillId="0" borderId="0" xfId="1" applyFont="1" applyFill="1" applyAlignment="1"/>
    <xf numFmtId="0" fontId="5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6" fillId="0" borderId="0" xfId="3" applyFont="1" applyAlignment="1">
      <alignment horizontal="center"/>
    </xf>
    <xf numFmtId="0" fontId="6" fillId="0" borderId="46" xfId="3" applyFont="1" applyBorder="1" applyAlignment="1">
      <alignment horizontal="right"/>
    </xf>
    <xf numFmtId="0" fontId="34" fillId="0" borderId="0" xfId="4" applyFont="1" applyAlignment="1">
      <alignment horizontal="left"/>
    </xf>
    <xf numFmtId="0" fontId="35" fillId="0" borderId="0" xfId="4" applyFont="1" applyAlignment="1">
      <alignment horizontal="center"/>
    </xf>
    <xf numFmtId="0" fontId="34" fillId="0" borderId="0" xfId="4" applyFont="1" applyAlignment="1"/>
    <xf numFmtId="0" fontId="36" fillId="0" borderId="0" xfId="5" applyFont="1" applyAlignment="1">
      <alignment horizontal="right" vertical="center"/>
    </xf>
    <xf numFmtId="0" fontId="37" fillId="0" borderId="0" xfId="5" applyFont="1" applyAlignment="1">
      <alignment horizontal="right" vertical="center"/>
    </xf>
    <xf numFmtId="0" fontId="36" fillId="0" borderId="0" xfId="6" applyFont="1" applyAlignment="1">
      <alignment horizontal="right" vertical="center"/>
    </xf>
    <xf numFmtId="0" fontId="37" fillId="0" borderId="0" xfId="5" applyFont="1" applyAlignment="1">
      <alignment vertical="center"/>
    </xf>
    <xf numFmtId="0" fontId="37" fillId="0" borderId="0" xfId="5" applyFont="1" applyAlignment="1">
      <alignment horizontal="left" vertical="center" indent="1"/>
    </xf>
    <xf numFmtId="0" fontId="37" fillId="0" borderId="0" xfId="5" applyFont="1" applyAlignment="1">
      <alignment horizontal="center" vertical="center"/>
    </xf>
    <xf numFmtId="3" fontId="37" fillId="0" borderId="0" xfId="5" applyNumberFormat="1" applyFont="1" applyAlignment="1">
      <alignment vertical="center"/>
    </xf>
    <xf numFmtId="0" fontId="37" fillId="3" borderId="0" xfId="7" applyFont="1" applyFill="1" applyAlignment="1" applyProtection="1">
      <alignment horizontal="right" vertical="center" wrapText="1"/>
      <protection locked="0"/>
    </xf>
    <xf numFmtId="0" fontId="38" fillId="0" borderId="0" xfId="5" applyFont="1" applyAlignment="1">
      <alignment horizontal="left" vertical="center" indent="1"/>
    </xf>
    <xf numFmtId="3" fontId="39" fillId="0" borderId="0" xfId="5" applyNumberFormat="1" applyFont="1" applyAlignment="1">
      <alignment vertical="center"/>
    </xf>
    <xf numFmtId="0" fontId="39" fillId="0" borderId="0" xfId="5" applyFont="1" applyFill="1" applyAlignment="1">
      <alignment horizontal="left" vertical="center" indent="1"/>
    </xf>
    <xf numFmtId="0" fontId="39" fillId="0" borderId="0" xfId="5" applyFont="1" applyAlignment="1">
      <alignment horizontal="left" vertical="center" indent="1"/>
    </xf>
    <xf numFmtId="0" fontId="37" fillId="0" borderId="0" xfId="5" applyFont="1" applyBorder="1" applyAlignment="1">
      <alignment horizontal="center" vertical="center"/>
    </xf>
    <xf numFmtId="0" fontId="37" fillId="0" borderId="0" xfId="5" applyFont="1" applyBorder="1" applyAlignment="1">
      <alignment vertical="center"/>
    </xf>
    <xf numFmtId="0" fontId="39" fillId="0" borderId="0" xfId="5" applyFont="1" applyFill="1" applyBorder="1" applyAlignment="1">
      <alignment horizontal="left" vertical="center"/>
    </xf>
    <xf numFmtId="0" fontId="40" fillId="7" borderId="9" xfId="5" applyFont="1" applyFill="1" applyBorder="1" applyAlignment="1">
      <alignment horizontal="left" vertical="center" indent="1"/>
    </xf>
    <xf numFmtId="0" fontId="40" fillId="0" borderId="9" xfId="7" applyFont="1" applyBorder="1" applyAlignment="1">
      <alignment horizontal="left" vertical="center" indent="1"/>
    </xf>
    <xf numFmtId="0" fontId="36" fillId="8" borderId="48" xfId="5" applyFont="1" applyFill="1" applyBorder="1" applyAlignment="1">
      <alignment horizontal="left" vertical="center" indent="1"/>
    </xf>
    <xf numFmtId="0" fontId="39" fillId="8" borderId="48" xfId="5" applyFont="1" applyFill="1" applyBorder="1" applyAlignment="1">
      <alignment horizontal="center" vertical="center"/>
    </xf>
    <xf numFmtId="0" fontId="39" fillId="8" borderId="19" xfId="5" applyFont="1" applyFill="1" applyBorder="1" applyAlignment="1">
      <alignment horizontal="center" vertical="center"/>
    </xf>
    <xf numFmtId="0" fontId="39" fillId="8" borderId="48" xfId="5" applyFont="1" applyFill="1" applyBorder="1" applyAlignment="1">
      <alignment horizontal="center" vertical="center"/>
    </xf>
    <xf numFmtId="0" fontId="39" fillId="7" borderId="49" xfId="5" applyFont="1" applyFill="1" applyBorder="1" applyAlignment="1">
      <alignment horizontal="center" vertical="center"/>
    </xf>
    <xf numFmtId="3" fontId="39" fillId="8" borderId="50" xfId="5" applyNumberFormat="1" applyFont="1" applyFill="1" applyBorder="1" applyAlignment="1">
      <alignment horizontal="center" vertical="center"/>
    </xf>
    <xf numFmtId="0" fontId="39" fillId="8" borderId="51" xfId="5" applyFont="1" applyFill="1" applyBorder="1" applyAlignment="1">
      <alignment vertical="center"/>
    </xf>
    <xf numFmtId="0" fontId="39" fillId="8" borderId="52" xfId="5" applyFont="1" applyFill="1" applyBorder="1" applyAlignment="1">
      <alignment vertical="center"/>
    </xf>
    <xf numFmtId="0" fontId="39" fillId="9" borderId="48" xfId="5" applyFont="1" applyFill="1" applyBorder="1" applyAlignment="1">
      <alignment horizontal="center" vertical="center"/>
    </xf>
    <xf numFmtId="0" fontId="39" fillId="9" borderId="49" xfId="5" applyFont="1" applyFill="1" applyBorder="1" applyAlignment="1">
      <alignment horizontal="center" vertical="center"/>
    </xf>
    <xf numFmtId="0" fontId="39" fillId="0" borderId="0" xfId="5" applyFont="1" applyAlignment="1">
      <alignment vertical="center"/>
    </xf>
    <xf numFmtId="0" fontId="39" fillId="7" borderId="48" xfId="5" applyFont="1" applyFill="1" applyBorder="1" applyAlignment="1">
      <alignment horizontal="center" vertical="center"/>
    </xf>
    <xf numFmtId="0" fontId="39" fillId="8" borderId="53" xfId="7" applyFont="1" applyFill="1" applyBorder="1" applyAlignment="1">
      <alignment horizontal="left" vertical="center" indent="1"/>
    </xf>
    <xf numFmtId="0" fontId="39" fillId="8" borderId="53" xfId="7" applyFont="1" applyFill="1" applyBorder="1" applyAlignment="1">
      <alignment horizontal="center" vertical="center"/>
    </xf>
    <xf numFmtId="0" fontId="39" fillId="8" borderId="54" xfId="5" applyFont="1" applyFill="1" applyBorder="1" applyAlignment="1">
      <alignment horizontal="center" vertical="center"/>
    </xf>
    <xf numFmtId="0" fontId="39" fillId="8" borderId="53" xfId="5" applyFont="1" applyFill="1" applyBorder="1" applyAlignment="1">
      <alignment horizontal="center" vertical="center"/>
    </xf>
    <xf numFmtId="0" fontId="39" fillId="7" borderId="54" xfId="5" applyFont="1" applyFill="1" applyBorder="1" applyAlignment="1">
      <alignment horizontal="center" vertical="center"/>
    </xf>
    <xf numFmtId="3" fontId="39" fillId="8" borderId="28" xfId="5" applyNumberFormat="1" applyFont="1" applyFill="1" applyBorder="1" applyAlignment="1">
      <alignment horizontal="center" vertical="center"/>
    </xf>
    <xf numFmtId="3" fontId="39" fillId="8" borderId="48" xfId="5" applyNumberFormat="1" applyFont="1" applyFill="1" applyBorder="1" applyAlignment="1">
      <alignment horizontal="center" vertical="center"/>
    </xf>
    <xf numFmtId="3" fontId="39" fillId="8" borderId="0" xfId="5" applyNumberFormat="1" applyFont="1" applyFill="1" applyBorder="1" applyAlignment="1">
      <alignment horizontal="center" vertical="center"/>
    </xf>
    <xf numFmtId="0" fontId="39" fillId="9" borderId="53" xfId="5" applyFont="1" applyFill="1" applyBorder="1" applyAlignment="1">
      <alignment horizontal="center" vertical="center"/>
    </xf>
    <xf numFmtId="0" fontId="39" fillId="9" borderId="54" xfId="5" applyFont="1" applyFill="1" applyBorder="1" applyAlignment="1">
      <alignment horizontal="center" vertical="center"/>
    </xf>
    <xf numFmtId="0" fontId="39" fillId="8" borderId="55" xfId="5" applyFont="1" applyFill="1" applyBorder="1" applyAlignment="1">
      <alignment horizontal="center" vertical="center"/>
    </xf>
    <xf numFmtId="0" fontId="39" fillId="7" borderId="53" xfId="5" applyFont="1" applyFill="1" applyBorder="1" applyAlignment="1">
      <alignment horizontal="center" vertical="center"/>
    </xf>
    <xf numFmtId="0" fontId="36" fillId="8" borderId="48" xfId="5" applyFont="1" applyFill="1" applyBorder="1" applyAlignment="1">
      <alignment horizontal="left" vertical="center" indent="1"/>
    </xf>
    <xf numFmtId="165" fontId="37" fillId="8" borderId="48" xfId="5" applyNumberFormat="1" applyFont="1" applyFill="1" applyBorder="1" applyAlignment="1">
      <alignment horizontal="center" vertical="center"/>
    </xf>
    <xf numFmtId="4" fontId="39" fillId="8" borderId="49" xfId="5" applyNumberFormat="1" applyFont="1" applyFill="1" applyBorder="1" applyAlignment="1">
      <alignment horizontal="right" vertical="center"/>
    </xf>
    <xf numFmtId="4" fontId="39" fillId="8" borderId="56" xfId="5" applyNumberFormat="1" applyFont="1" applyFill="1" applyBorder="1" applyAlignment="1">
      <alignment horizontal="right" vertical="center"/>
    </xf>
    <xf numFmtId="4" fontId="39" fillId="0" borderId="56" xfId="5" applyNumberFormat="1" applyFont="1" applyFill="1" applyBorder="1" applyAlignment="1">
      <alignment horizontal="right" vertical="center"/>
    </xf>
    <xf numFmtId="4" fontId="39" fillId="8" borderId="57" xfId="5" applyNumberFormat="1" applyFont="1" applyFill="1" applyBorder="1" applyAlignment="1">
      <alignment vertical="center"/>
    </xf>
    <xf numFmtId="4" fontId="39" fillId="8" borderId="58" xfId="5" applyNumberFormat="1" applyFont="1" applyFill="1" applyBorder="1" applyAlignment="1" applyProtection="1">
      <alignment horizontal="right" vertical="center"/>
      <protection locked="0"/>
    </xf>
    <xf numFmtId="4" fontId="39" fillId="8" borderId="56" xfId="5" applyNumberFormat="1" applyFont="1" applyFill="1" applyBorder="1" applyAlignment="1" applyProtection="1">
      <alignment horizontal="right" vertical="center"/>
      <protection locked="0"/>
    </xf>
    <xf numFmtId="4" fontId="39" fillId="8" borderId="59" xfId="5" applyNumberFormat="1" applyFont="1" applyFill="1" applyBorder="1" applyAlignment="1" applyProtection="1">
      <alignment horizontal="right" vertical="center"/>
      <protection locked="0"/>
    </xf>
    <xf numFmtId="165" fontId="39" fillId="9" borderId="60" xfId="5" applyNumberFormat="1" applyFont="1" applyFill="1" applyBorder="1" applyAlignment="1">
      <alignment horizontal="right" vertical="center"/>
    </xf>
    <xf numFmtId="3" fontId="39" fillId="9" borderId="60" xfId="5" applyNumberFormat="1" applyFont="1" applyFill="1" applyBorder="1" applyAlignment="1">
      <alignment horizontal="right" vertical="center"/>
    </xf>
    <xf numFmtId="0" fontId="37" fillId="0" borderId="0" xfId="5" applyFont="1" applyAlignment="1">
      <alignment horizontal="right" vertical="center"/>
    </xf>
    <xf numFmtId="4" fontId="39" fillId="0" borderId="49" xfId="5" applyNumberFormat="1" applyFont="1" applyFill="1" applyBorder="1" applyAlignment="1">
      <alignment horizontal="right" vertical="center"/>
    </xf>
    <xf numFmtId="0" fontId="36" fillId="8" borderId="61" xfId="5" applyFont="1" applyFill="1" applyBorder="1" applyAlignment="1">
      <alignment horizontal="left" vertical="center" indent="1"/>
    </xf>
    <xf numFmtId="165" fontId="37" fillId="8" borderId="61" xfId="5" applyNumberFormat="1" applyFont="1" applyFill="1" applyBorder="1" applyAlignment="1">
      <alignment horizontal="center" vertical="center"/>
    </xf>
    <xf numFmtId="4" fontId="39" fillId="8" borderId="62" xfId="5" applyNumberFormat="1" applyFont="1" applyFill="1" applyBorder="1" applyAlignment="1">
      <alignment horizontal="right" vertical="center"/>
    </xf>
    <xf numFmtId="4" fontId="39" fillId="8" borderId="61" xfId="5" applyNumberFormat="1" applyFont="1" applyFill="1" applyBorder="1" applyAlignment="1">
      <alignment horizontal="right" vertical="center"/>
    </xf>
    <xf numFmtId="4" fontId="39" fillId="0" borderId="61" xfId="5" applyNumberFormat="1" applyFont="1" applyFill="1" applyBorder="1" applyAlignment="1">
      <alignment horizontal="right" vertical="center"/>
    </xf>
    <xf numFmtId="4" fontId="39" fillId="8" borderId="63" xfId="5" applyNumberFormat="1" applyFont="1" applyFill="1" applyBorder="1" applyAlignment="1">
      <alignment horizontal="right" vertical="center"/>
    </xf>
    <xf numFmtId="4" fontId="39" fillId="8" borderId="63" xfId="5" applyNumberFormat="1" applyFont="1" applyFill="1" applyBorder="1" applyAlignment="1" applyProtection="1">
      <alignment horizontal="right" vertical="center"/>
      <protection locked="0"/>
    </xf>
    <xf numFmtId="4" fontId="39" fillId="8" borderId="61" xfId="5" applyNumberFormat="1" applyFont="1" applyFill="1" applyBorder="1" applyAlignment="1" applyProtection="1">
      <alignment horizontal="right" vertical="center"/>
      <protection locked="0"/>
    </xf>
    <xf numFmtId="4" fontId="39" fillId="8" borderId="64" xfId="5" applyNumberFormat="1" applyFont="1" applyFill="1" applyBorder="1" applyAlignment="1" applyProtection="1">
      <alignment horizontal="right" vertical="center"/>
      <protection locked="0"/>
    </xf>
    <xf numFmtId="165" fontId="39" fillId="9" borderId="62" xfId="5" applyNumberFormat="1" applyFont="1" applyFill="1" applyBorder="1" applyAlignment="1">
      <alignment horizontal="right" vertical="center"/>
    </xf>
    <xf numFmtId="3" fontId="39" fillId="9" borderId="62" xfId="5" applyNumberFormat="1" applyFont="1" applyFill="1" applyBorder="1" applyAlignment="1">
      <alignment horizontal="right" vertical="center"/>
    </xf>
    <xf numFmtId="4" fontId="39" fillId="8" borderId="65" xfId="5" applyNumberFormat="1" applyFont="1" applyFill="1" applyBorder="1" applyAlignment="1">
      <alignment horizontal="right" vertical="center"/>
    </xf>
    <xf numFmtId="4" fontId="39" fillId="8" borderId="65" xfId="5" applyNumberFormat="1" applyFont="1" applyFill="1" applyBorder="1" applyAlignment="1" applyProtection="1">
      <alignment horizontal="right" vertical="center"/>
      <protection locked="0"/>
    </xf>
    <xf numFmtId="4" fontId="39" fillId="0" borderId="62" xfId="5" applyNumberFormat="1" applyFont="1" applyFill="1" applyBorder="1" applyAlignment="1">
      <alignment horizontal="right" vertical="center"/>
    </xf>
    <xf numFmtId="0" fontId="36" fillId="8" borderId="66" xfId="5" applyFont="1" applyFill="1" applyBorder="1" applyAlignment="1">
      <alignment horizontal="left" vertical="center" indent="1"/>
    </xf>
    <xf numFmtId="3" fontId="37" fillId="8" borderId="56" xfId="5" applyNumberFormat="1" applyFont="1" applyFill="1" applyBorder="1" applyAlignment="1">
      <alignment horizontal="center" vertical="center"/>
    </xf>
    <xf numFmtId="3" fontId="39" fillId="8" borderId="47" xfId="5" applyNumberFormat="1" applyFont="1" applyFill="1" applyBorder="1" applyAlignment="1">
      <alignment horizontal="right" vertical="center"/>
    </xf>
    <xf numFmtId="3" fontId="39" fillId="8" borderId="40" xfId="5" applyNumberFormat="1" applyFont="1" applyFill="1" applyBorder="1" applyAlignment="1">
      <alignment horizontal="right" vertical="center"/>
    </xf>
    <xf numFmtId="3" fontId="37" fillId="8" borderId="40" xfId="5" applyNumberFormat="1" applyFont="1" applyFill="1" applyBorder="1" applyAlignment="1">
      <alignment horizontal="right" vertical="center"/>
    </xf>
    <xf numFmtId="3" fontId="37" fillId="8" borderId="58" xfId="5" applyNumberFormat="1" applyFont="1" applyFill="1" applyBorder="1" applyAlignment="1" applyProtection="1">
      <alignment horizontal="right" vertical="center"/>
      <protection locked="0"/>
    </xf>
    <xf numFmtId="3" fontId="37" fillId="8" borderId="56" xfId="5" applyNumberFormat="1" applyFont="1" applyFill="1" applyBorder="1" applyAlignment="1" applyProtection="1">
      <alignment horizontal="right" vertical="center"/>
      <protection locked="0"/>
    </xf>
    <xf numFmtId="3" fontId="37" fillId="8" borderId="59" xfId="5" applyNumberFormat="1" applyFont="1" applyFill="1" applyBorder="1" applyAlignment="1" applyProtection="1">
      <alignment horizontal="right" vertical="center"/>
      <protection locked="0"/>
    </xf>
    <xf numFmtId="3" fontId="39" fillId="9" borderId="47" xfId="5" applyNumberFormat="1" applyFont="1" applyFill="1" applyBorder="1" applyAlignment="1">
      <alignment horizontal="right" vertical="center"/>
    </xf>
    <xf numFmtId="3" fontId="37" fillId="8" borderId="56" xfId="5" applyNumberFormat="1" applyFont="1" applyFill="1" applyBorder="1" applyAlignment="1">
      <alignment horizontal="right" vertical="center"/>
    </xf>
    <xf numFmtId="3" fontId="37" fillId="0" borderId="47" xfId="5" applyNumberFormat="1" applyFont="1" applyFill="1" applyBorder="1" applyAlignment="1">
      <alignment horizontal="right" vertical="center"/>
    </xf>
    <xf numFmtId="0" fontId="36" fillId="8" borderId="67" xfId="5" applyFont="1" applyFill="1" applyBorder="1" applyAlignment="1">
      <alignment horizontal="left" vertical="center" indent="1"/>
    </xf>
    <xf numFmtId="3" fontId="37" fillId="8" borderId="67" xfId="5" applyNumberFormat="1" applyFont="1" applyFill="1" applyBorder="1" applyAlignment="1">
      <alignment horizontal="center" vertical="center"/>
    </xf>
    <xf numFmtId="3" fontId="39" fillId="8" borderId="68" xfId="5" applyNumberFormat="1" applyFont="1" applyFill="1" applyBorder="1" applyAlignment="1">
      <alignment horizontal="right" vertical="center"/>
    </xf>
    <xf numFmtId="3" fontId="37" fillId="8" borderId="68" xfId="5" applyNumberFormat="1" applyFont="1" applyFill="1" applyBorder="1" applyAlignment="1" applyProtection="1">
      <alignment horizontal="right" vertical="center"/>
      <protection locked="0"/>
    </xf>
    <xf numFmtId="3" fontId="37" fillId="8" borderId="67" xfId="5" applyNumberFormat="1" applyFont="1" applyFill="1" applyBorder="1" applyAlignment="1" applyProtection="1">
      <alignment horizontal="right" vertical="center"/>
      <protection locked="0"/>
    </xf>
    <xf numFmtId="3" fontId="37" fillId="8" borderId="47" xfId="5" applyNumberFormat="1" applyFont="1" applyFill="1" applyBorder="1" applyAlignment="1" applyProtection="1">
      <alignment horizontal="right" vertical="center"/>
      <protection locked="0"/>
    </xf>
    <xf numFmtId="3" fontId="37" fillId="8" borderId="67" xfId="5" applyNumberFormat="1" applyFont="1" applyFill="1" applyBorder="1" applyAlignment="1">
      <alignment horizontal="right" vertical="center"/>
    </xf>
    <xf numFmtId="0" fontId="36" fillId="8" borderId="55" xfId="5" applyFont="1" applyFill="1" applyBorder="1" applyAlignment="1">
      <alignment horizontal="left" vertical="center" indent="1"/>
    </xf>
    <xf numFmtId="3" fontId="37" fillId="8" borderId="53" xfId="5" applyNumberFormat="1" applyFont="1" applyFill="1" applyBorder="1" applyAlignment="1">
      <alignment horizontal="center" vertical="center"/>
    </xf>
    <xf numFmtId="3" fontId="39" fillId="8" borderId="60" xfId="5" applyNumberFormat="1" applyFont="1" applyFill="1" applyBorder="1" applyAlignment="1">
      <alignment horizontal="right" vertical="center"/>
    </xf>
    <xf numFmtId="3" fontId="39" fillId="8" borderId="69" xfId="5" applyNumberFormat="1" applyFont="1" applyFill="1" applyBorder="1" applyAlignment="1">
      <alignment horizontal="right" vertical="center"/>
    </xf>
    <xf numFmtId="3" fontId="37" fillId="8" borderId="63" xfId="5" applyNumberFormat="1" applyFont="1" applyFill="1" applyBorder="1" applyAlignment="1" applyProtection="1">
      <alignment horizontal="right" vertical="center"/>
      <protection locked="0"/>
    </xf>
    <xf numFmtId="3" fontId="37" fillId="8" borderId="65" xfId="5" applyNumberFormat="1" applyFont="1" applyFill="1" applyBorder="1" applyAlignment="1" applyProtection="1">
      <alignment horizontal="right" vertical="center"/>
      <protection locked="0"/>
    </xf>
    <xf numFmtId="3" fontId="37" fillId="8" borderId="61" xfId="5" applyNumberFormat="1" applyFont="1" applyFill="1" applyBorder="1" applyAlignment="1">
      <alignment horizontal="right" vertical="center"/>
    </xf>
    <xf numFmtId="3" fontId="37" fillId="8" borderId="61" xfId="5" applyNumberFormat="1" applyFont="1" applyFill="1" applyBorder="1" applyAlignment="1" applyProtection="1">
      <alignment horizontal="right" vertical="center"/>
      <protection locked="0"/>
    </xf>
    <xf numFmtId="3" fontId="37" fillId="0" borderId="60" xfId="5" applyNumberFormat="1" applyFont="1" applyFill="1" applyBorder="1" applyAlignment="1">
      <alignment horizontal="right" vertical="center"/>
    </xf>
    <xf numFmtId="0" fontId="36" fillId="8" borderId="70" xfId="5" applyFont="1" applyFill="1" applyBorder="1" applyAlignment="1">
      <alignment horizontal="left" vertical="center" indent="1"/>
    </xf>
    <xf numFmtId="3" fontId="39" fillId="8" borderId="51" xfId="5" applyNumberFormat="1" applyFont="1" applyFill="1" applyBorder="1" applyAlignment="1">
      <alignment horizontal="center" vertical="center"/>
    </xf>
    <xf numFmtId="3" fontId="39" fillId="8" borderId="70" xfId="5" applyNumberFormat="1" applyFont="1" applyFill="1" applyBorder="1" applyAlignment="1">
      <alignment horizontal="right" vertical="center"/>
    </xf>
    <xf numFmtId="3" fontId="39" fillId="8" borderId="50" xfId="5" applyNumberFormat="1" applyFont="1" applyFill="1" applyBorder="1" applyAlignment="1">
      <alignment horizontal="right" vertical="center"/>
    </xf>
    <xf numFmtId="3" fontId="39" fillId="8" borderId="71" xfId="5" applyNumberFormat="1" applyFont="1" applyFill="1" applyBorder="1" applyAlignment="1">
      <alignment horizontal="right" vertical="center"/>
    </xf>
    <xf numFmtId="3" fontId="39" fillId="8" borderId="52" xfId="5" applyNumberFormat="1" applyFont="1" applyFill="1" applyBorder="1" applyAlignment="1">
      <alignment horizontal="right" vertical="center"/>
    </xf>
    <xf numFmtId="3" fontId="39" fillId="9" borderId="52" xfId="5" applyNumberFormat="1" applyFont="1" applyFill="1" applyBorder="1" applyAlignment="1">
      <alignment horizontal="right" vertical="center"/>
    </xf>
    <xf numFmtId="3" fontId="37" fillId="8" borderId="48" xfId="5" applyNumberFormat="1" applyFont="1" applyFill="1" applyBorder="1" applyAlignment="1">
      <alignment horizontal="center" vertical="center"/>
    </xf>
    <xf numFmtId="3" fontId="37" fillId="8" borderId="41" xfId="5" applyNumberFormat="1" applyFont="1" applyFill="1" applyBorder="1" applyAlignment="1">
      <alignment horizontal="right" vertical="center"/>
    </xf>
    <xf numFmtId="3" fontId="37" fillId="8" borderId="40" xfId="5" applyNumberFormat="1" applyFont="1" applyFill="1" applyBorder="1" applyAlignment="1" applyProtection="1">
      <alignment horizontal="right" vertical="center"/>
      <protection locked="0"/>
    </xf>
    <xf numFmtId="3" fontId="37" fillId="8" borderId="66" xfId="5" applyNumberFormat="1" applyFont="1" applyFill="1" applyBorder="1" applyAlignment="1" applyProtection="1">
      <alignment horizontal="right" vertical="center"/>
      <protection locked="0"/>
    </xf>
    <xf numFmtId="3" fontId="37" fillId="8" borderId="66" xfId="5" applyNumberFormat="1" applyFont="1" applyFill="1" applyBorder="1" applyAlignment="1">
      <alignment horizontal="right" vertical="center"/>
    </xf>
    <xf numFmtId="3" fontId="37" fillId="8" borderId="60" xfId="5" applyNumberFormat="1" applyFont="1" applyFill="1" applyBorder="1" applyAlignment="1">
      <alignment horizontal="right" vertical="center"/>
    </xf>
    <xf numFmtId="3" fontId="37" fillId="8" borderId="68" xfId="5" applyNumberFormat="1" applyFont="1" applyFill="1" applyBorder="1" applyAlignment="1">
      <alignment horizontal="right" vertical="center"/>
    </xf>
    <xf numFmtId="3" fontId="37" fillId="8" borderId="47" xfId="5" applyNumberFormat="1" applyFont="1" applyFill="1" applyBorder="1" applyAlignment="1">
      <alignment horizontal="right" vertical="center"/>
    </xf>
    <xf numFmtId="3" fontId="37" fillId="8" borderId="61" xfId="5" applyNumberFormat="1" applyFont="1" applyFill="1" applyBorder="1" applyAlignment="1">
      <alignment horizontal="center" vertical="center"/>
    </xf>
    <xf numFmtId="3" fontId="39" fillId="8" borderId="64" xfId="5" applyNumberFormat="1" applyFont="1" applyFill="1" applyBorder="1" applyAlignment="1">
      <alignment horizontal="right" vertical="center"/>
    </xf>
    <xf numFmtId="3" fontId="37" fillId="8" borderId="69" xfId="5" applyNumberFormat="1" applyFont="1" applyFill="1" applyBorder="1" applyAlignment="1">
      <alignment horizontal="right" vertical="center"/>
    </xf>
    <xf numFmtId="3" fontId="37" fillId="8" borderId="41" xfId="5" applyNumberFormat="1" applyFont="1" applyFill="1" applyBorder="1" applyAlignment="1" applyProtection="1">
      <alignment horizontal="right" vertical="center"/>
      <protection locked="0"/>
    </xf>
    <xf numFmtId="3" fontId="37" fillId="8" borderId="64" xfId="5" applyNumberFormat="1" applyFont="1" applyFill="1" applyBorder="1" applyAlignment="1" applyProtection="1">
      <alignment horizontal="right" vertical="center"/>
      <protection locked="0"/>
    </xf>
    <xf numFmtId="3" fontId="39" fillId="9" borderId="64" xfId="5" applyNumberFormat="1" applyFont="1" applyFill="1" applyBorder="1" applyAlignment="1">
      <alignment horizontal="right" vertical="center"/>
    </xf>
    <xf numFmtId="3" fontId="37" fillId="8" borderId="65" xfId="5" applyNumberFormat="1" applyFont="1" applyFill="1" applyBorder="1" applyAlignment="1">
      <alignment horizontal="right" vertical="center"/>
    </xf>
    <xf numFmtId="3" fontId="37" fillId="8" borderId="64" xfId="5" applyNumberFormat="1" applyFont="1" applyFill="1" applyBorder="1" applyAlignment="1">
      <alignment horizontal="right" vertical="center"/>
    </xf>
    <xf numFmtId="3" fontId="37" fillId="0" borderId="64" xfId="5" applyNumberFormat="1" applyFont="1" applyFill="1" applyBorder="1" applyAlignment="1">
      <alignment horizontal="right" vertical="center"/>
    </xf>
    <xf numFmtId="3" fontId="37" fillId="8" borderId="66" xfId="5" applyNumberFormat="1" applyFont="1" applyFill="1" applyBorder="1" applyAlignment="1">
      <alignment horizontal="center" vertical="center"/>
    </xf>
    <xf numFmtId="3" fontId="39" fillId="8" borderId="56" xfId="5" applyNumberFormat="1" applyFont="1" applyFill="1" applyBorder="1" applyAlignment="1">
      <alignment horizontal="right" vertical="center"/>
    </xf>
    <xf numFmtId="3" fontId="39" fillId="8" borderId="58" xfId="5" applyNumberFormat="1" applyFont="1" applyFill="1" applyBorder="1" applyAlignment="1" applyProtection="1">
      <alignment horizontal="right" vertical="center"/>
      <protection locked="0"/>
    </xf>
    <xf numFmtId="3" fontId="39" fillId="0" borderId="58" xfId="5" applyNumberFormat="1" applyFont="1" applyFill="1" applyBorder="1" applyAlignment="1" applyProtection="1">
      <alignment horizontal="right" vertical="center"/>
      <protection locked="0"/>
    </xf>
    <xf numFmtId="3" fontId="39" fillId="8" borderId="56" xfId="5" applyNumberFormat="1" applyFont="1" applyFill="1" applyBorder="1" applyAlignment="1" applyProtection="1">
      <alignment horizontal="right" vertical="center"/>
      <protection locked="0"/>
    </xf>
    <xf numFmtId="3" fontId="39" fillId="9" borderId="59" xfId="5" applyNumberFormat="1" applyFont="1" applyFill="1" applyBorder="1" applyAlignment="1">
      <alignment horizontal="right" vertical="center"/>
    </xf>
    <xf numFmtId="164" fontId="39" fillId="9" borderId="56" xfId="5" applyNumberFormat="1" applyFont="1" applyFill="1" applyBorder="1" applyAlignment="1">
      <alignment horizontal="right" vertical="center"/>
    </xf>
    <xf numFmtId="3" fontId="39" fillId="8" borderId="59" xfId="5" applyNumberFormat="1" applyFont="1" applyFill="1" applyBorder="1" applyAlignment="1">
      <alignment horizontal="right" vertical="center"/>
    </xf>
    <xf numFmtId="3" fontId="39" fillId="0" borderId="56" xfId="5" applyNumberFormat="1" applyFont="1" applyFill="1" applyBorder="1" applyAlignment="1">
      <alignment horizontal="right" vertical="center"/>
    </xf>
    <xf numFmtId="3" fontId="39" fillId="8" borderId="67" xfId="5" applyNumberFormat="1" applyFont="1" applyFill="1" applyBorder="1" applyAlignment="1">
      <alignment horizontal="right" vertical="center"/>
    </xf>
    <xf numFmtId="3" fontId="39" fillId="8" borderId="68" xfId="5" applyNumberFormat="1" applyFont="1" applyFill="1" applyBorder="1" applyAlignment="1" applyProtection="1">
      <alignment horizontal="right" vertical="center"/>
      <protection locked="0"/>
    </xf>
    <xf numFmtId="3" fontId="39" fillId="0" borderId="68" xfId="5" applyNumberFormat="1" applyFont="1" applyFill="1" applyBorder="1" applyAlignment="1" applyProtection="1">
      <alignment horizontal="right" vertical="center"/>
      <protection locked="0"/>
    </xf>
    <xf numFmtId="3" fontId="39" fillId="8" borderId="67" xfId="5" applyNumberFormat="1" applyFont="1" applyFill="1" applyBorder="1" applyAlignment="1" applyProtection="1">
      <alignment horizontal="right" vertical="center"/>
      <protection locked="0"/>
    </xf>
    <xf numFmtId="3" fontId="39" fillId="8" borderId="40" xfId="5" applyNumberFormat="1" applyFont="1" applyFill="1" applyBorder="1" applyAlignment="1" applyProtection="1">
      <alignment horizontal="right" vertical="center"/>
      <protection locked="0"/>
    </xf>
    <xf numFmtId="164" fontId="39" fillId="9" borderId="67" xfId="5" applyNumberFormat="1" applyFont="1" applyFill="1" applyBorder="1" applyAlignment="1">
      <alignment horizontal="right" vertical="center"/>
    </xf>
    <xf numFmtId="3" fontId="39" fillId="0" borderId="67" xfId="5" applyNumberFormat="1" applyFont="1" applyFill="1" applyBorder="1" applyAlignment="1">
      <alignment horizontal="right" vertical="center"/>
    </xf>
    <xf numFmtId="3" fontId="39" fillId="8" borderId="61" xfId="5" applyNumberFormat="1" applyFont="1" applyFill="1" applyBorder="1" applyAlignment="1">
      <alignment horizontal="right" vertical="center"/>
    </xf>
    <xf numFmtId="3" fontId="39" fillId="8" borderId="63" xfId="5" applyNumberFormat="1" applyFont="1" applyFill="1" applyBorder="1" applyAlignment="1" applyProtection="1">
      <alignment horizontal="right" vertical="center"/>
      <protection locked="0"/>
    </xf>
    <xf numFmtId="3" fontId="39" fillId="0" borderId="63" xfId="5" applyNumberFormat="1" applyFont="1" applyFill="1" applyBorder="1" applyAlignment="1" applyProtection="1">
      <alignment horizontal="right" vertical="center"/>
      <protection locked="0"/>
    </xf>
    <xf numFmtId="3" fontId="39" fillId="8" borderId="71" xfId="5" applyNumberFormat="1" applyFont="1" applyFill="1" applyBorder="1" applyAlignment="1" applyProtection="1">
      <alignment horizontal="right" vertical="center"/>
      <protection locked="0"/>
    </xf>
    <xf numFmtId="3" fontId="39" fillId="8" borderId="61" xfId="5" applyNumberFormat="1" applyFont="1" applyFill="1" applyBorder="1" applyAlignment="1" applyProtection="1">
      <alignment horizontal="right" vertical="center"/>
      <protection locked="0"/>
    </xf>
    <xf numFmtId="164" fontId="39" fillId="9" borderId="61" xfId="5" applyNumberFormat="1" applyFont="1" applyFill="1" applyBorder="1" applyAlignment="1">
      <alignment horizontal="right" vertical="center"/>
    </xf>
    <xf numFmtId="3" fontId="39" fillId="8" borderId="62" xfId="5" applyNumberFormat="1" applyFont="1" applyFill="1" applyBorder="1" applyAlignment="1">
      <alignment horizontal="right" vertical="center"/>
    </xf>
    <xf numFmtId="3" fontId="39" fillId="0" borderId="61" xfId="5" applyNumberFormat="1" applyFont="1" applyFill="1" applyBorder="1" applyAlignment="1">
      <alignment horizontal="right" vertical="center"/>
    </xf>
    <xf numFmtId="3" fontId="37" fillId="0" borderId="40" xfId="5" applyNumberFormat="1" applyFont="1" applyFill="1" applyBorder="1" applyAlignment="1" applyProtection="1">
      <alignment horizontal="right" vertical="center"/>
      <protection locked="0"/>
    </xf>
    <xf numFmtId="3" fontId="37" fillId="8" borderId="46" xfId="5" applyNumberFormat="1" applyFont="1" applyFill="1" applyBorder="1" applyAlignment="1" applyProtection="1">
      <alignment horizontal="right" vertical="center"/>
      <protection locked="0"/>
    </xf>
    <xf numFmtId="3" fontId="37" fillId="8" borderId="72" xfId="5" applyNumberFormat="1" applyFont="1" applyFill="1" applyBorder="1" applyAlignment="1">
      <alignment horizontal="right" vertical="center"/>
    </xf>
    <xf numFmtId="3" fontId="37" fillId="0" borderId="66" xfId="5" applyNumberFormat="1" applyFont="1" applyFill="1" applyBorder="1" applyAlignment="1">
      <alignment horizontal="right" vertical="center"/>
    </xf>
    <xf numFmtId="3" fontId="37" fillId="0" borderId="68" xfId="5" applyNumberFormat="1" applyFont="1" applyFill="1" applyBorder="1" applyAlignment="1" applyProtection="1">
      <alignment horizontal="right" vertical="center"/>
      <protection locked="0"/>
    </xf>
    <xf numFmtId="3" fontId="37" fillId="0" borderId="67" xfId="5" applyNumberFormat="1" applyFont="1" applyFill="1" applyBorder="1" applyAlignment="1">
      <alignment horizontal="right" vertical="center"/>
    </xf>
    <xf numFmtId="0" fontId="36" fillId="8" borderId="53" xfId="5" applyFont="1" applyFill="1" applyBorder="1" applyAlignment="1">
      <alignment horizontal="left" vertical="center" indent="1"/>
    </xf>
    <xf numFmtId="3" fontId="37" fillId="8" borderId="65" xfId="5" applyNumberFormat="1" applyFont="1" applyFill="1" applyBorder="1" applyAlignment="1">
      <alignment horizontal="center" vertical="center"/>
    </xf>
    <xf numFmtId="3" fontId="37" fillId="8" borderId="69" xfId="5" applyNumberFormat="1" applyFont="1" applyFill="1" applyBorder="1" applyAlignment="1" applyProtection="1">
      <alignment horizontal="right" vertical="center"/>
      <protection locked="0"/>
    </xf>
    <xf numFmtId="3" fontId="37" fillId="0" borderId="69" xfId="5" applyNumberFormat="1" applyFont="1" applyFill="1" applyBorder="1" applyAlignment="1" applyProtection="1">
      <alignment horizontal="right" vertical="center"/>
      <protection locked="0"/>
    </xf>
    <xf numFmtId="3" fontId="37" fillId="0" borderId="65" xfId="5" applyNumberFormat="1" applyFont="1" applyFill="1" applyBorder="1" applyAlignment="1">
      <alignment horizontal="right" vertical="center"/>
    </xf>
    <xf numFmtId="0" fontId="36" fillId="8" borderId="50" xfId="5" applyFont="1" applyFill="1" applyBorder="1" applyAlignment="1">
      <alignment horizontal="left" vertical="center" indent="1"/>
    </xf>
    <xf numFmtId="3" fontId="39" fillId="8" borderId="70" xfId="5" applyNumberFormat="1" applyFont="1" applyFill="1" applyBorder="1" applyAlignment="1">
      <alignment horizontal="center" vertical="center"/>
    </xf>
    <xf numFmtId="3" fontId="39" fillId="8" borderId="50" xfId="5" applyNumberFormat="1" applyFont="1" applyFill="1" applyBorder="1" applyAlignment="1" applyProtection="1">
      <alignment horizontal="right" vertical="center"/>
    </xf>
    <xf numFmtId="3" fontId="39" fillId="9" borderId="50" xfId="5" applyNumberFormat="1" applyFont="1" applyFill="1" applyBorder="1" applyAlignment="1" applyProtection="1">
      <alignment horizontal="right" vertical="center"/>
    </xf>
    <xf numFmtId="3" fontId="39" fillId="8" borderId="70" xfId="5" applyNumberFormat="1" applyFont="1" applyFill="1" applyBorder="1" applyAlignment="1" applyProtection="1">
      <alignment horizontal="right" vertical="center"/>
      <protection locked="0"/>
    </xf>
    <xf numFmtId="164" fontId="39" fillId="9" borderId="70" xfId="5" applyNumberFormat="1" applyFont="1" applyFill="1" applyBorder="1" applyAlignment="1">
      <alignment horizontal="right" vertical="center"/>
    </xf>
    <xf numFmtId="0" fontId="36" fillId="8" borderId="40" xfId="5" applyFont="1" applyFill="1" applyBorder="1" applyAlignment="1">
      <alignment horizontal="left" vertical="center" indent="1"/>
    </xf>
    <xf numFmtId="0" fontId="36" fillId="8" borderId="68" xfId="5" applyFont="1" applyFill="1" applyBorder="1" applyAlignment="1">
      <alignment horizontal="left" vertical="center" indent="1"/>
    </xf>
    <xf numFmtId="0" fontId="36" fillId="8" borderId="41" xfId="5" applyFont="1" applyFill="1" applyBorder="1" applyAlignment="1">
      <alignment horizontal="left" vertical="center" indent="1"/>
    </xf>
    <xf numFmtId="164" fontId="39" fillId="9" borderId="65" xfId="5" applyNumberFormat="1" applyFont="1" applyFill="1" applyBorder="1" applyAlignment="1">
      <alignment horizontal="right" vertical="center"/>
    </xf>
    <xf numFmtId="3" fontId="39" fillId="8" borderId="28" xfId="5" applyNumberFormat="1" applyFont="1" applyFill="1" applyBorder="1" applyAlignment="1">
      <alignment horizontal="right" vertical="center"/>
    </xf>
    <xf numFmtId="164" fontId="39" fillId="8" borderId="70" xfId="5" applyNumberFormat="1" applyFont="1" applyFill="1" applyBorder="1" applyAlignment="1">
      <alignment horizontal="right" vertical="center"/>
    </xf>
    <xf numFmtId="3" fontId="39" fillId="8" borderId="55" xfId="5" applyNumberFormat="1" applyFont="1" applyFill="1" applyBorder="1" applyAlignment="1">
      <alignment horizontal="center" vertical="center"/>
    </xf>
    <xf numFmtId="3" fontId="37" fillId="8" borderId="55" xfId="5" applyNumberFormat="1" applyFont="1" applyFill="1" applyBorder="1" applyAlignment="1">
      <alignment horizontal="right" vertical="center"/>
    </xf>
    <xf numFmtId="3" fontId="37" fillId="8" borderId="0" xfId="5" applyNumberFormat="1" applyFont="1" applyFill="1" applyBorder="1" applyAlignment="1">
      <alignment horizontal="right" vertical="center"/>
    </xf>
    <xf numFmtId="3" fontId="37" fillId="8" borderId="48" xfId="5" applyNumberFormat="1" applyFont="1" applyFill="1" applyBorder="1" applyAlignment="1" applyProtection="1">
      <alignment horizontal="right" vertical="center"/>
      <protection locked="0"/>
    </xf>
    <xf numFmtId="3" fontId="39" fillId="8" borderId="58" xfId="5" applyNumberFormat="1" applyFont="1" applyFill="1" applyBorder="1" applyAlignment="1">
      <alignment horizontal="right" vertical="center"/>
    </xf>
    <xf numFmtId="164" fontId="39" fillId="8" borderId="56" xfId="5" applyNumberFormat="1" applyFont="1" applyFill="1" applyBorder="1" applyAlignment="1">
      <alignment horizontal="right" vertical="center"/>
    </xf>
    <xf numFmtId="0" fontId="36" fillId="8" borderId="57" xfId="5" applyFont="1" applyFill="1" applyBorder="1" applyAlignment="1">
      <alignment horizontal="left" vertical="center" indent="1"/>
    </xf>
    <xf numFmtId="3" fontId="39" fillId="8" borderId="51" xfId="5" applyNumberFormat="1" applyFont="1" applyFill="1" applyBorder="1" applyAlignment="1">
      <alignment horizontal="right" vertical="center"/>
    </xf>
    <xf numFmtId="0" fontId="36" fillId="8" borderId="71" xfId="5" applyFont="1" applyFill="1" applyBorder="1" applyAlignment="1">
      <alignment horizontal="left" vertical="center" indent="1"/>
    </xf>
    <xf numFmtId="3" fontId="39" fillId="8" borderId="53" xfId="5" applyNumberFormat="1" applyFont="1" applyFill="1" applyBorder="1" applyAlignment="1">
      <alignment horizontal="center" vertical="center"/>
    </xf>
    <xf numFmtId="0" fontId="41" fillId="0" borderId="0" xfId="5" applyFont="1" applyFill="1" applyBorder="1" applyAlignment="1">
      <alignment horizontal="left" vertical="center" indent="1"/>
    </xf>
    <xf numFmtId="0" fontId="36" fillId="0" borderId="0" xfId="5" applyFont="1" applyFill="1" applyBorder="1" applyAlignment="1">
      <alignment horizontal="left" vertical="center" indent="1"/>
    </xf>
    <xf numFmtId="0" fontId="36" fillId="0" borderId="0" xfId="5" applyFont="1" applyAlignment="1">
      <alignment horizontal="left" vertical="center" indent="1"/>
    </xf>
    <xf numFmtId="0" fontId="39" fillId="0" borderId="0" xfId="5" applyFont="1" applyAlignment="1">
      <alignment horizontal="center" vertical="center"/>
    </xf>
    <xf numFmtId="0" fontId="36" fillId="0" borderId="0" xfId="5" applyFont="1" applyAlignment="1">
      <alignment horizontal="left" vertical="center" indent="1"/>
    </xf>
    <xf numFmtId="0" fontId="37" fillId="0" borderId="0" xfId="5" applyFont="1" applyAlignment="1">
      <alignment horizontal="left" vertical="center" indent="1"/>
    </xf>
    <xf numFmtId="0" fontId="36" fillId="0" borderId="0" xfId="6" applyFont="1" applyAlignment="1">
      <alignment horizontal="right"/>
    </xf>
    <xf numFmtId="0" fontId="37" fillId="0" borderId="0" xfId="5" applyFont="1"/>
    <xf numFmtId="3" fontId="37" fillId="0" borderId="0" xfId="5" applyNumberFormat="1" applyFont="1" applyAlignment="1">
      <alignment horizontal="left" vertical="center" indent="1"/>
    </xf>
    <xf numFmtId="0" fontId="37" fillId="3" borderId="0" xfId="7" applyFont="1" applyFill="1" applyAlignment="1" applyProtection="1">
      <alignment horizontal="left" vertical="center" wrapText="1" indent="1"/>
      <protection locked="0"/>
    </xf>
    <xf numFmtId="0" fontId="42" fillId="0" borderId="0" xfId="5" applyFont="1" applyAlignment="1">
      <alignment horizontal="left" vertical="center" indent="1"/>
    </xf>
    <xf numFmtId="3" fontId="39" fillId="0" borderId="0" xfId="5" applyNumberFormat="1" applyFont="1" applyAlignment="1">
      <alignment horizontal="left" vertical="center" indent="1"/>
    </xf>
    <xf numFmtId="0" fontId="37" fillId="0" borderId="0" xfId="5" applyFont="1" applyBorder="1" applyAlignment="1">
      <alignment horizontal="left" vertical="center" indent="1"/>
    </xf>
    <xf numFmtId="0" fontId="39" fillId="0" borderId="0" xfId="5" applyFont="1" applyFill="1" applyBorder="1" applyAlignment="1">
      <alignment horizontal="left" vertical="center" indent="1"/>
    </xf>
    <xf numFmtId="0" fontId="43" fillId="7" borderId="9" xfId="5" applyFont="1" applyFill="1" applyBorder="1" applyAlignment="1">
      <alignment horizontal="left" vertical="center" indent="1"/>
    </xf>
    <xf numFmtId="0" fontId="43" fillId="0" borderId="9" xfId="7" applyFont="1" applyBorder="1" applyAlignment="1">
      <alignment horizontal="left" vertical="center" indent="1"/>
    </xf>
    <xf numFmtId="0" fontId="36" fillId="10" borderId="48" xfId="5" applyFont="1" applyFill="1" applyBorder="1" applyAlignment="1">
      <alignment horizontal="left" vertical="center" indent="1"/>
    </xf>
    <xf numFmtId="0" fontId="39" fillId="10" borderId="48" xfId="5" applyFont="1" applyFill="1" applyBorder="1" applyAlignment="1">
      <alignment horizontal="center" vertical="center"/>
    </xf>
    <xf numFmtId="0" fontId="39" fillId="10" borderId="19" xfId="5" applyFont="1" applyFill="1" applyBorder="1"/>
    <xf numFmtId="0" fontId="39" fillId="10" borderId="48" xfId="5" applyFont="1" applyFill="1" applyBorder="1" applyAlignment="1">
      <alignment horizontal="center"/>
    </xf>
    <xf numFmtId="0" fontId="39" fillId="7" borderId="49" xfId="5" applyFont="1" applyFill="1" applyBorder="1" applyAlignment="1">
      <alignment horizontal="center"/>
    </xf>
    <xf numFmtId="3" fontId="39" fillId="10" borderId="50" xfId="5" applyNumberFormat="1" applyFont="1" applyFill="1" applyBorder="1" applyAlignment="1">
      <alignment horizontal="center"/>
    </xf>
    <xf numFmtId="0" fontId="39" fillId="10" borderId="51" xfId="5" applyFont="1" applyFill="1" applyBorder="1" applyAlignment="1"/>
    <xf numFmtId="0" fontId="39" fillId="10" borderId="52" xfId="5" applyFont="1" applyFill="1" applyBorder="1" applyAlignment="1"/>
    <xf numFmtId="0" fontId="39" fillId="10" borderId="49" xfId="5" applyFont="1" applyFill="1" applyBorder="1" applyAlignment="1">
      <alignment horizontal="center"/>
    </xf>
    <xf numFmtId="0" fontId="39" fillId="0" borderId="0" xfId="5" applyFont="1"/>
    <xf numFmtId="0" fontId="39" fillId="7" borderId="48" xfId="5" applyFont="1" applyFill="1" applyBorder="1" applyAlignment="1">
      <alignment horizontal="center"/>
    </xf>
    <xf numFmtId="0" fontId="44" fillId="10" borderId="53" xfId="7" applyFont="1" applyFill="1" applyBorder="1" applyAlignment="1">
      <alignment horizontal="left" vertical="center" indent="1"/>
    </xf>
    <xf numFmtId="0" fontId="44" fillId="10" borderId="53" xfId="7" applyFont="1" applyFill="1" applyBorder="1" applyAlignment="1">
      <alignment horizontal="center" vertical="center"/>
    </xf>
    <xf numFmtId="0" fontId="39" fillId="10" borderId="54" xfId="5" applyFont="1" applyFill="1" applyBorder="1" applyAlignment="1">
      <alignment horizontal="center"/>
    </xf>
    <xf numFmtId="0" fontId="39" fillId="10" borderId="53" xfId="5" applyFont="1" applyFill="1" applyBorder="1" applyAlignment="1">
      <alignment horizontal="center"/>
    </xf>
    <xf numFmtId="0" fontId="39" fillId="7" borderId="54" xfId="5" applyFont="1" applyFill="1" applyBorder="1" applyAlignment="1">
      <alignment horizontal="center"/>
    </xf>
    <xf numFmtId="3" fontId="39" fillId="10" borderId="28" xfId="5" applyNumberFormat="1" applyFont="1" applyFill="1" applyBorder="1" applyAlignment="1">
      <alignment horizontal="center"/>
    </xf>
    <xf numFmtId="3" fontId="39" fillId="10" borderId="70" xfId="5" applyNumberFormat="1" applyFont="1" applyFill="1" applyBorder="1" applyAlignment="1">
      <alignment horizontal="center"/>
    </xf>
    <xf numFmtId="3" fontId="39" fillId="10" borderId="48" xfId="5" applyNumberFormat="1" applyFont="1" applyFill="1" applyBorder="1" applyAlignment="1">
      <alignment horizontal="center"/>
    </xf>
    <xf numFmtId="0" fontId="39" fillId="10" borderId="55" xfId="5" applyFont="1" applyFill="1" applyBorder="1" applyAlignment="1">
      <alignment horizontal="center"/>
    </xf>
    <xf numFmtId="0" fontId="39" fillId="7" borderId="53" xfId="5" applyFont="1" applyFill="1" applyBorder="1" applyAlignment="1">
      <alignment horizontal="center"/>
    </xf>
    <xf numFmtId="0" fontId="36" fillId="10" borderId="41" xfId="5" applyFont="1" applyFill="1" applyBorder="1" applyAlignment="1">
      <alignment horizontal="left" indent="1"/>
    </xf>
    <xf numFmtId="165" fontId="37" fillId="10" borderId="55" xfId="5" applyNumberFormat="1" applyFont="1" applyFill="1" applyBorder="1" applyAlignment="1">
      <alignment horizontal="center"/>
    </xf>
    <xf numFmtId="4" fontId="39" fillId="10" borderId="57" xfId="5" applyNumberFormat="1" applyFont="1" applyFill="1" applyBorder="1" applyAlignment="1">
      <alignment horizontal="right"/>
    </xf>
    <xf numFmtId="4" fontId="39" fillId="10" borderId="40" xfId="5" applyNumberFormat="1" applyFont="1" applyFill="1" applyBorder="1" applyAlignment="1">
      <alignment horizontal="right"/>
    </xf>
    <xf numFmtId="4" fontId="39" fillId="0" borderId="40" xfId="5" applyNumberFormat="1" applyFont="1" applyFill="1" applyBorder="1" applyAlignment="1">
      <alignment horizontal="right"/>
    </xf>
    <xf numFmtId="4" fontId="39" fillId="10" borderId="48" xfId="5" applyNumberFormat="1" applyFont="1" applyFill="1" applyBorder="1" applyAlignment="1">
      <alignment horizontal="right"/>
    </xf>
    <xf numFmtId="4" fontId="39" fillId="10" borderId="0" xfId="5" applyNumberFormat="1" applyFont="1" applyFill="1" applyBorder="1" applyAlignment="1" applyProtection="1">
      <alignment horizontal="right"/>
      <protection locked="0"/>
    </xf>
    <xf numFmtId="4" fontId="39" fillId="10" borderId="56" xfId="5" applyNumberFormat="1" applyFont="1" applyFill="1" applyBorder="1" applyAlignment="1" applyProtection="1">
      <alignment horizontal="right"/>
      <protection locked="0"/>
    </xf>
    <xf numFmtId="4" fontId="39" fillId="10" borderId="73" xfId="5" applyNumberFormat="1" applyFont="1" applyFill="1" applyBorder="1" applyAlignment="1" applyProtection="1">
      <alignment horizontal="right"/>
      <protection locked="0"/>
    </xf>
    <xf numFmtId="4" fontId="39" fillId="10" borderId="55" xfId="5" applyNumberFormat="1" applyFont="1" applyFill="1" applyBorder="1" applyAlignment="1">
      <alignment horizontal="right"/>
    </xf>
    <xf numFmtId="3" fontId="39" fillId="10" borderId="60" xfId="5" applyNumberFormat="1" applyFont="1" applyFill="1" applyBorder="1" applyAlignment="1">
      <alignment horizontal="right"/>
    </xf>
    <xf numFmtId="0" fontId="37" fillId="0" borderId="0" xfId="5" applyFont="1" applyAlignment="1">
      <alignment horizontal="right"/>
    </xf>
    <xf numFmtId="2" fontId="39" fillId="10" borderId="56" xfId="5" applyNumberFormat="1" applyFont="1" applyFill="1" applyBorder="1" applyAlignment="1">
      <alignment horizontal="right"/>
    </xf>
    <xf numFmtId="2" fontId="39" fillId="10" borderId="49" xfId="5" applyNumberFormat="1" applyFont="1" applyFill="1" applyBorder="1" applyAlignment="1">
      <alignment horizontal="right"/>
    </xf>
    <xf numFmtId="2" fontId="39" fillId="0" borderId="48" xfId="5" applyNumberFormat="1" applyFont="1" applyFill="1" applyBorder="1" applyAlignment="1" applyProtection="1">
      <alignment horizontal="right"/>
      <protection locked="0"/>
    </xf>
    <xf numFmtId="0" fontId="36" fillId="10" borderId="63" xfId="5" applyFont="1" applyFill="1" applyBorder="1" applyAlignment="1">
      <alignment horizontal="left" indent="1"/>
    </xf>
    <xf numFmtId="165" fontId="37" fillId="10" borderId="61" xfId="5" applyNumberFormat="1" applyFont="1" applyFill="1" applyBorder="1" applyAlignment="1">
      <alignment horizontal="center"/>
    </xf>
    <xf numFmtId="4" fontId="39" fillId="10" borderId="63" xfId="5" applyNumberFormat="1" applyFont="1" applyFill="1" applyBorder="1" applyAlignment="1">
      <alignment horizontal="right"/>
    </xf>
    <xf numFmtId="4" fontId="39" fillId="0" borderId="63" xfId="5" applyNumberFormat="1" applyFont="1" applyFill="1" applyBorder="1" applyAlignment="1">
      <alignment horizontal="right"/>
    </xf>
    <xf numFmtId="4" fontId="39" fillId="10" borderId="61" xfId="5" applyNumberFormat="1" applyFont="1" applyFill="1" applyBorder="1" applyAlignment="1">
      <alignment horizontal="right"/>
    </xf>
    <xf numFmtId="4" fontId="39" fillId="10" borderId="74" xfId="5" applyNumberFormat="1" applyFont="1" applyFill="1" applyBorder="1" applyAlignment="1" applyProtection="1">
      <alignment horizontal="right"/>
      <protection locked="0"/>
    </xf>
    <xf numFmtId="4" fontId="39" fillId="10" borderId="61" xfId="5" applyNumberFormat="1" applyFont="1" applyFill="1" applyBorder="1" applyAlignment="1" applyProtection="1">
      <alignment horizontal="right"/>
      <protection locked="0"/>
    </xf>
    <xf numFmtId="3" fontId="39" fillId="10" borderId="62" xfId="5" applyNumberFormat="1" applyFont="1" applyFill="1" applyBorder="1" applyAlignment="1">
      <alignment horizontal="right"/>
    </xf>
    <xf numFmtId="2" fontId="39" fillId="10" borderId="65" xfId="5" applyNumberFormat="1" applyFont="1" applyFill="1" applyBorder="1" applyAlignment="1">
      <alignment horizontal="right"/>
    </xf>
    <xf numFmtId="2" fontId="39" fillId="10" borderId="62" xfId="5" applyNumberFormat="1" applyFont="1" applyFill="1" applyBorder="1" applyAlignment="1">
      <alignment horizontal="right"/>
    </xf>
    <xf numFmtId="2" fontId="39" fillId="0" borderId="61" xfId="5" applyNumberFormat="1" applyFont="1" applyFill="1" applyBorder="1" applyAlignment="1" applyProtection="1">
      <alignment horizontal="right"/>
      <protection locked="0"/>
    </xf>
    <xf numFmtId="0" fontId="36" fillId="10" borderId="40" xfId="5" applyFont="1" applyFill="1" applyBorder="1" applyAlignment="1">
      <alignment horizontal="left" indent="1"/>
    </xf>
    <xf numFmtId="3" fontId="37" fillId="10" borderId="67" xfId="5" applyNumberFormat="1" applyFont="1" applyFill="1" applyBorder="1" applyAlignment="1">
      <alignment horizontal="center"/>
    </xf>
    <xf numFmtId="3" fontId="37" fillId="10" borderId="68" xfId="5" applyNumberFormat="1" applyFont="1" applyFill="1" applyBorder="1" applyAlignment="1">
      <alignment horizontal="right"/>
    </xf>
    <xf numFmtId="3" fontId="39" fillId="10" borderId="40" xfId="5" applyNumberFormat="1" applyFont="1" applyFill="1" applyBorder="1" applyAlignment="1">
      <alignment horizontal="right"/>
    </xf>
    <xf numFmtId="3" fontId="37" fillId="10" borderId="66" xfId="5" applyNumberFormat="1" applyFont="1" applyFill="1" applyBorder="1" applyAlignment="1">
      <alignment horizontal="right"/>
    </xf>
    <xf numFmtId="3" fontId="37" fillId="10" borderId="7" xfId="5" applyNumberFormat="1" applyFont="1" applyFill="1" applyBorder="1" applyAlignment="1" applyProtection="1">
      <alignment horizontal="right"/>
      <protection locked="0"/>
    </xf>
    <xf numFmtId="3" fontId="37" fillId="10" borderId="56" xfId="5" applyNumberFormat="1" applyFont="1" applyFill="1" applyBorder="1" applyAlignment="1" applyProtection="1">
      <alignment horizontal="right"/>
      <protection locked="0"/>
    </xf>
    <xf numFmtId="3" fontId="39" fillId="10" borderId="67" xfId="5" applyNumberFormat="1" applyFont="1" applyFill="1" applyBorder="1" applyAlignment="1">
      <alignment horizontal="right"/>
    </xf>
    <xf numFmtId="3" fontId="39" fillId="10" borderId="47" xfId="5" applyNumberFormat="1" applyFont="1" applyFill="1" applyBorder="1" applyAlignment="1">
      <alignment horizontal="right"/>
    </xf>
    <xf numFmtId="3" fontId="37" fillId="10" borderId="56" xfId="5" applyNumberFormat="1" applyFont="1" applyFill="1" applyBorder="1" applyAlignment="1">
      <alignment horizontal="right"/>
    </xf>
    <xf numFmtId="3" fontId="37" fillId="10" borderId="67" xfId="5" applyNumberFormat="1" applyFont="1" applyFill="1" applyBorder="1" applyAlignment="1" applyProtection="1">
      <alignment horizontal="right"/>
      <protection locked="0"/>
    </xf>
    <xf numFmtId="3" fontId="37" fillId="0" borderId="67" xfId="5" applyNumberFormat="1" applyFont="1" applyFill="1" applyBorder="1" applyAlignment="1" applyProtection="1">
      <alignment horizontal="right"/>
      <protection locked="0"/>
    </xf>
    <xf numFmtId="0" fontId="36" fillId="10" borderId="68" xfId="5" applyFont="1" applyFill="1" applyBorder="1" applyAlignment="1">
      <alignment horizontal="left" indent="1"/>
    </xf>
    <xf numFmtId="3" fontId="39" fillId="10" borderId="68" xfId="5" applyNumberFormat="1" applyFont="1" applyFill="1" applyBorder="1" applyAlignment="1">
      <alignment horizontal="right"/>
    </xf>
    <xf numFmtId="3" fontId="37" fillId="10" borderId="67" xfId="5" applyNumberFormat="1" applyFont="1" applyFill="1" applyBorder="1" applyAlignment="1">
      <alignment horizontal="right"/>
    </xf>
    <xf numFmtId="3" fontId="37" fillId="10" borderId="55" xfId="5" applyNumberFormat="1" applyFont="1" applyFill="1" applyBorder="1" applyAlignment="1">
      <alignment horizontal="center"/>
    </xf>
    <xf numFmtId="3" fontId="37" fillId="10" borderId="41" xfId="5" applyNumberFormat="1" applyFont="1" applyFill="1" applyBorder="1" applyAlignment="1">
      <alignment horizontal="right"/>
    </xf>
    <xf numFmtId="3" fontId="39" fillId="10" borderId="69" xfId="5" applyNumberFormat="1" applyFont="1" applyFill="1" applyBorder="1" applyAlignment="1">
      <alignment horizontal="right"/>
    </xf>
    <xf numFmtId="3" fontId="37" fillId="10" borderId="55" xfId="5" applyNumberFormat="1" applyFont="1" applyFill="1" applyBorder="1" applyAlignment="1">
      <alignment horizontal="right"/>
    </xf>
    <xf numFmtId="3" fontId="37" fillId="10" borderId="75" xfId="5" applyNumberFormat="1" applyFont="1" applyFill="1" applyBorder="1" applyAlignment="1" applyProtection="1">
      <alignment horizontal="right"/>
      <protection locked="0"/>
    </xf>
    <xf numFmtId="3" fontId="39" fillId="10" borderId="55" xfId="5" applyNumberFormat="1" applyFont="1" applyFill="1" applyBorder="1" applyAlignment="1">
      <alignment horizontal="right"/>
    </xf>
    <xf numFmtId="3" fontId="37" fillId="10" borderId="61" xfId="5" applyNumberFormat="1" applyFont="1" applyFill="1" applyBorder="1" applyAlignment="1">
      <alignment horizontal="right"/>
    </xf>
    <xf numFmtId="3" fontId="37" fillId="10" borderId="65" xfId="5" applyNumberFormat="1" applyFont="1" applyFill="1" applyBorder="1" applyAlignment="1" applyProtection="1">
      <alignment horizontal="right"/>
      <protection locked="0"/>
    </xf>
    <xf numFmtId="3" fontId="37" fillId="0" borderId="65" xfId="5" applyNumberFormat="1" applyFont="1" applyFill="1" applyBorder="1" applyAlignment="1" applyProtection="1">
      <alignment horizontal="right"/>
      <protection locked="0"/>
    </xf>
    <xf numFmtId="0" fontId="36" fillId="10" borderId="50" xfId="5" applyFont="1" applyFill="1" applyBorder="1" applyAlignment="1">
      <alignment horizontal="left" indent="1"/>
    </xf>
    <xf numFmtId="3" fontId="37" fillId="10" borderId="50" xfId="5" applyNumberFormat="1" applyFont="1" applyFill="1" applyBorder="1" applyAlignment="1">
      <alignment horizontal="right"/>
    </xf>
    <xf numFmtId="3" fontId="39" fillId="10" borderId="50" xfId="5" applyNumberFormat="1" applyFont="1" applyFill="1" applyBorder="1" applyAlignment="1">
      <alignment horizontal="right"/>
    </xf>
    <xf numFmtId="3" fontId="39" fillId="10" borderId="70" xfId="5" applyNumberFormat="1" applyFont="1" applyFill="1" applyBorder="1" applyAlignment="1">
      <alignment horizontal="right"/>
    </xf>
    <xf numFmtId="3" fontId="39" fillId="10" borderId="50" xfId="5" applyNumberFormat="1" applyFont="1" applyFill="1" applyBorder="1" applyAlignment="1" applyProtection="1">
      <alignment horizontal="right"/>
      <protection locked="0"/>
    </xf>
    <xf numFmtId="3" fontId="39" fillId="10" borderId="70" xfId="5" applyNumberFormat="1" applyFont="1" applyFill="1" applyBorder="1" applyAlignment="1" applyProtection="1">
      <alignment horizontal="right"/>
      <protection locked="0"/>
    </xf>
    <xf numFmtId="3" fontId="39" fillId="10" borderId="52" xfId="5" applyNumberFormat="1" applyFont="1" applyFill="1" applyBorder="1" applyAlignment="1">
      <alignment horizontal="right"/>
    </xf>
    <xf numFmtId="3" fontId="37" fillId="10" borderId="46" xfId="5" applyNumberFormat="1" applyFont="1" applyFill="1" applyBorder="1" applyAlignment="1" applyProtection="1">
      <alignment horizontal="right"/>
      <protection locked="0"/>
    </xf>
    <xf numFmtId="3" fontId="37" fillId="10" borderId="66" xfId="5" applyNumberFormat="1" applyFont="1" applyFill="1" applyBorder="1" applyAlignment="1" applyProtection="1">
      <alignment horizontal="right"/>
      <protection locked="0"/>
    </xf>
    <xf numFmtId="3" fontId="37" fillId="0" borderId="66" xfId="5" applyNumberFormat="1" applyFont="1" applyFill="1" applyBorder="1" applyAlignment="1" applyProtection="1">
      <alignment horizontal="right"/>
      <protection locked="0"/>
    </xf>
    <xf numFmtId="3" fontId="37" fillId="10" borderId="61" xfId="5" applyNumberFormat="1" applyFont="1" applyFill="1" applyBorder="1" applyAlignment="1">
      <alignment horizontal="center"/>
    </xf>
    <xf numFmtId="3" fontId="37" fillId="10" borderId="65" xfId="5" applyNumberFormat="1" applyFont="1" applyFill="1" applyBorder="1" applyAlignment="1">
      <alignment horizontal="right"/>
    </xf>
    <xf numFmtId="3" fontId="37" fillId="10" borderId="61" xfId="5" applyNumberFormat="1" applyFont="1" applyFill="1" applyBorder="1" applyAlignment="1" applyProtection="1">
      <alignment horizontal="right"/>
      <protection locked="0"/>
    </xf>
    <xf numFmtId="3" fontId="39" fillId="10" borderId="65" xfId="5" applyNumberFormat="1" applyFont="1" applyFill="1" applyBorder="1" applyAlignment="1">
      <alignment horizontal="right"/>
    </xf>
    <xf numFmtId="3" fontId="39" fillId="10" borderId="64" xfId="5" applyNumberFormat="1" applyFont="1" applyFill="1" applyBorder="1" applyAlignment="1">
      <alignment horizontal="right"/>
    </xf>
    <xf numFmtId="3" fontId="37" fillId="0" borderId="61" xfId="5" applyNumberFormat="1" applyFont="1" applyFill="1" applyBorder="1" applyAlignment="1" applyProtection="1">
      <alignment horizontal="right"/>
      <protection locked="0"/>
    </xf>
    <xf numFmtId="3" fontId="37" fillId="10" borderId="66" xfId="5" applyNumberFormat="1" applyFont="1" applyFill="1" applyBorder="1" applyAlignment="1">
      <alignment horizontal="center"/>
    </xf>
    <xf numFmtId="3" fontId="37" fillId="10" borderId="58" xfId="5" applyNumberFormat="1" applyFont="1" applyFill="1" applyBorder="1" applyAlignment="1">
      <alignment horizontal="right"/>
    </xf>
    <xf numFmtId="3" fontId="39" fillId="10" borderId="58" xfId="5" applyNumberFormat="1" applyFont="1" applyFill="1" applyBorder="1" applyAlignment="1" applyProtection="1">
      <alignment horizontal="right"/>
      <protection locked="0"/>
    </xf>
    <xf numFmtId="3" fontId="39" fillId="0" borderId="58" xfId="5" applyNumberFormat="1" applyFont="1" applyFill="1" applyBorder="1" applyAlignment="1" applyProtection="1">
      <alignment horizontal="right"/>
      <protection locked="0"/>
    </xf>
    <xf numFmtId="3" fontId="37" fillId="10" borderId="58" xfId="5" applyNumberFormat="1" applyFont="1" applyFill="1" applyBorder="1" applyAlignment="1" applyProtection="1">
      <alignment horizontal="right"/>
      <protection locked="0"/>
    </xf>
    <xf numFmtId="3" fontId="39" fillId="10" borderId="56" xfId="5" applyNumberFormat="1" applyFont="1" applyFill="1" applyBorder="1" applyAlignment="1" applyProtection="1">
      <alignment horizontal="right"/>
      <protection locked="0"/>
    </xf>
    <xf numFmtId="3" fontId="39" fillId="10" borderId="59" xfId="5" applyNumberFormat="1" applyFont="1" applyFill="1" applyBorder="1" applyAlignment="1">
      <alignment horizontal="right"/>
    </xf>
    <xf numFmtId="164" fontId="39" fillId="10" borderId="56" xfId="5" applyNumberFormat="1" applyFont="1" applyFill="1" applyBorder="1" applyAlignment="1">
      <alignment horizontal="right"/>
    </xf>
    <xf numFmtId="3" fontId="39" fillId="10" borderId="56" xfId="5" applyNumberFormat="1" applyFont="1" applyFill="1" applyBorder="1" applyAlignment="1">
      <alignment horizontal="right"/>
    </xf>
    <xf numFmtId="3" fontId="39" fillId="0" borderId="56" xfId="5" applyNumberFormat="1" applyFont="1" applyFill="1" applyBorder="1" applyAlignment="1">
      <alignment horizontal="right"/>
    </xf>
    <xf numFmtId="3" fontId="39" fillId="10" borderId="68" xfId="5" applyNumberFormat="1" applyFont="1" applyFill="1" applyBorder="1" applyAlignment="1" applyProtection="1">
      <alignment horizontal="right"/>
      <protection locked="0"/>
    </xf>
    <xf numFmtId="3" fontId="39" fillId="0" borderId="68" xfId="5" applyNumberFormat="1" applyFont="1" applyFill="1" applyBorder="1" applyAlignment="1" applyProtection="1">
      <alignment horizontal="right"/>
      <protection locked="0"/>
    </xf>
    <xf numFmtId="3" fontId="37" fillId="10" borderId="68" xfId="5" applyNumberFormat="1" applyFont="1" applyFill="1" applyBorder="1" applyAlignment="1" applyProtection="1">
      <alignment horizontal="right"/>
      <protection locked="0"/>
    </xf>
    <xf numFmtId="3" fontId="37" fillId="10" borderId="40" xfId="5" applyNumberFormat="1" applyFont="1" applyFill="1" applyBorder="1" applyAlignment="1" applyProtection="1">
      <alignment horizontal="right"/>
      <protection locked="0"/>
    </xf>
    <xf numFmtId="3" fontId="39" fillId="10" borderId="67" xfId="5" applyNumberFormat="1" applyFont="1" applyFill="1" applyBorder="1" applyAlignment="1" applyProtection="1">
      <alignment horizontal="right"/>
      <protection locked="0"/>
    </xf>
    <xf numFmtId="164" fontId="39" fillId="10" borderId="67" xfId="5" applyNumberFormat="1" applyFont="1" applyFill="1" applyBorder="1" applyAlignment="1">
      <alignment horizontal="right"/>
    </xf>
    <xf numFmtId="3" fontId="39" fillId="0" borderId="67" xfId="5" applyNumberFormat="1" applyFont="1" applyFill="1" applyBorder="1" applyAlignment="1">
      <alignment horizontal="right"/>
    </xf>
    <xf numFmtId="3" fontId="37" fillId="10" borderId="71" xfId="5" applyNumberFormat="1" applyFont="1" applyFill="1" applyBorder="1" applyAlignment="1">
      <alignment horizontal="right"/>
    </xf>
    <xf numFmtId="3" fontId="39" fillId="10" borderId="63" xfId="5" applyNumberFormat="1" applyFont="1" applyFill="1" applyBorder="1" applyAlignment="1" applyProtection="1">
      <alignment horizontal="right"/>
      <protection locked="0"/>
    </xf>
    <xf numFmtId="3" fontId="39" fillId="0" borderId="63" xfId="5" applyNumberFormat="1" applyFont="1" applyFill="1" applyBorder="1" applyAlignment="1" applyProtection="1">
      <alignment horizontal="right"/>
      <protection locked="0"/>
    </xf>
    <xf numFmtId="3" fontId="37" fillId="10" borderId="71" xfId="5" applyNumberFormat="1" applyFont="1" applyFill="1" applyBorder="1" applyAlignment="1" applyProtection="1">
      <alignment horizontal="right"/>
      <protection locked="0"/>
    </xf>
    <xf numFmtId="3" fontId="39" fillId="10" borderId="61" xfId="5" applyNumberFormat="1" applyFont="1" applyFill="1" applyBorder="1" applyAlignment="1" applyProtection="1">
      <alignment horizontal="right"/>
      <protection locked="0"/>
    </xf>
    <xf numFmtId="164" fontId="39" fillId="10" borderId="61" xfId="5" applyNumberFormat="1" applyFont="1" applyFill="1" applyBorder="1" applyAlignment="1">
      <alignment horizontal="right"/>
    </xf>
    <xf numFmtId="3" fontId="39" fillId="10" borderId="61" xfId="5" applyNumberFormat="1" applyFont="1" applyFill="1" applyBorder="1" applyAlignment="1">
      <alignment horizontal="right"/>
    </xf>
    <xf numFmtId="3" fontId="39" fillId="0" borderId="61" xfId="5" applyNumberFormat="1" applyFont="1" applyFill="1" applyBorder="1" applyAlignment="1">
      <alignment horizontal="right"/>
    </xf>
    <xf numFmtId="3" fontId="39" fillId="10" borderId="40" xfId="5" applyNumberFormat="1" applyFont="1" applyFill="1" applyBorder="1" applyAlignment="1" applyProtection="1">
      <alignment horizontal="right"/>
      <protection locked="0"/>
    </xf>
    <xf numFmtId="3" fontId="39" fillId="0" borderId="40" xfId="5" applyNumberFormat="1" applyFont="1" applyFill="1" applyBorder="1" applyAlignment="1" applyProtection="1">
      <alignment horizontal="right"/>
      <protection locked="0"/>
    </xf>
    <xf numFmtId="3" fontId="37" fillId="10" borderId="72" xfId="5" applyNumberFormat="1" applyFont="1" applyFill="1" applyBorder="1" applyAlignment="1">
      <alignment horizontal="right"/>
    </xf>
    <xf numFmtId="3" fontId="37" fillId="0" borderId="66" xfId="5" applyNumberFormat="1" applyFont="1" applyFill="1" applyBorder="1" applyAlignment="1">
      <alignment horizontal="right"/>
    </xf>
    <xf numFmtId="3" fontId="37" fillId="10" borderId="47" xfId="5" applyNumberFormat="1" applyFont="1" applyFill="1" applyBorder="1" applyAlignment="1">
      <alignment horizontal="right"/>
    </xf>
    <xf numFmtId="3" fontId="37" fillId="0" borderId="67" xfId="5" applyNumberFormat="1" applyFont="1" applyFill="1" applyBorder="1" applyAlignment="1">
      <alignment horizontal="right"/>
    </xf>
    <xf numFmtId="3" fontId="37" fillId="10" borderId="65" xfId="5" applyNumberFormat="1" applyFont="1" applyFill="1" applyBorder="1" applyAlignment="1">
      <alignment horizontal="center"/>
    </xf>
    <xf numFmtId="3" fontId="39" fillId="10" borderId="69" xfId="5" applyNumberFormat="1" applyFont="1" applyFill="1" applyBorder="1" applyAlignment="1" applyProtection="1">
      <alignment horizontal="right"/>
      <protection locked="0"/>
    </xf>
    <xf numFmtId="3" fontId="39" fillId="0" borderId="69" xfId="5" applyNumberFormat="1" applyFont="1" applyFill="1" applyBorder="1" applyAlignment="1" applyProtection="1">
      <alignment horizontal="right"/>
      <protection locked="0"/>
    </xf>
    <xf numFmtId="3" fontId="37" fillId="10" borderId="41" xfId="5" applyNumberFormat="1" applyFont="1" applyFill="1" applyBorder="1" applyAlignment="1" applyProtection="1">
      <alignment horizontal="right"/>
      <protection locked="0"/>
    </xf>
    <xf numFmtId="164" fontId="39" fillId="10" borderId="65" xfId="5" applyNumberFormat="1" applyFont="1" applyFill="1" applyBorder="1" applyAlignment="1">
      <alignment horizontal="right"/>
    </xf>
    <xf numFmtId="3" fontId="37" fillId="10" borderId="64" xfId="5" applyNumberFormat="1" applyFont="1" applyFill="1" applyBorder="1" applyAlignment="1">
      <alignment horizontal="right"/>
    </xf>
    <xf numFmtId="3" fontId="37" fillId="0" borderId="65" xfId="5" applyNumberFormat="1" applyFont="1" applyFill="1" applyBorder="1" applyAlignment="1">
      <alignment horizontal="right"/>
    </xf>
    <xf numFmtId="3" fontId="39" fillId="10" borderId="50" xfId="5" applyNumberFormat="1" applyFont="1" applyFill="1" applyBorder="1" applyAlignment="1" applyProtection="1">
      <alignment horizontal="right"/>
    </xf>
    <xf numFmtId="3" fontId="39" fillId="10" borderId="53" xfId="5" applyNumberFormat="1" applyFont="1" applyFill="1" applyBorder="1" applyAlignment="1">
      <alignment horizontal="right"/>
    </xf>
    <xf numFmtId="164" fontId="39" fillId="10" borderId="70" xfId="5" applyNumberFormat="1" applyFont="1" applyFill="1" applyBorder="1" applyAlignment="1">
      <alignment horizontal="right"/>
    </xf>
    <xf numFmtId="3" fontId="37" fillId="10" borderId="40" xfId="5" applyNumberFormat="1" applyFont="1" applyFill="1" applyBorder="1" applyAlignment="1">
      <alignment horizontal="right"/>
    </xf>
    <xf numFmtId="3" fontId="37" fillId="10" borderId="72" xfId="5" applyNumberFormat="1" applyFont="1" applyFill="1" applyBorder="1" applyAlignment="1" applyProtection="1">
      <alignment horizontal="right"/>
      <protection locked="0"/>
    </xf>
    <xf numFmtId="164" fontId="39" fillId="10" borderId="66" xfId="5" applyNumberFormat="1" applyFont="1" applyFill="1" applyBorder="1" applyAlignment="1">
      <alignment horizontal="right"/>
    </xf>
    <xf numFmtId="3" fontId="39" fillId="10" borderId="28" xfId="5" applyNumberFormat="1" applyFont="1" applyFill="1" applyBorder="1" applyAlignment="1">
      <alignment horizontal="right"/>
    </xf>
    <xf numFmtId="3" fontId="39" fillId="10" borderId="51" xfId="5" applyNumberFormat="1" applyFont="1" applyFill="1" applyBorder="1" applyAlignment="1">
      <alignment horizontal="right"/>
    </xf>
    <xf numFmtId="164" fontId="39" fillId="10" borderId="52" xfId="5" applyNumberFormat="1" applyFont="1" applyFill="1" applyBorder="1" applyAlignment="1">
      <alignment horizontal="right"/>
    </xf>
    <xf numFmtId="3" fontId="39" fillId="10" borderId="55" xfId="5" applyNumberFormat="1" applyFont="1" applyFill="1" applyBorder="1" applyAlignment="1">
      <alignment horizontal="center"/>
    </xf>
    <xf numFmtId="3" fontId="39" fillId="10" borderId="71" xfId="5" applyNumberFormat="1" applyFont="1" applyFill="1" applyBorder="1" applyAlignment="1" applyProtection="1">
      <alignment horizontal="right"/>
      <protection locked="0"/>
    </xf>
    <xf numFmtId="3" fontId="37" fillId="10" borderId="0" xfId="5" applyNumberFormat="1" applyFont="1" applyFill="1" applyBorder="1" applyAlignment="1">
      <alignment horizontal="right"/>
    </xf>
    <xf numFmtId="3" fontId="37" fillId="10" borderId="48" xfId="5" applyNumberFormat="1" applyFont="1" applyFill="1" applyBorder="1" applyAlignment="1" applyProtection="1">
      <alignment horizontal="right"/>
      <protection locked="0"/>
    </xf>
    <xf numFmtId="3" fontId="39" fillId="10" borderId="58" xfId="5" applyNumberFormat="1" applyFont="1" applyFill="1" applyBorder="1" applyAlignment="1">
      <alignment horizontal="right"/>
    </xf>
    <xf numFmtId="0" fontId="36" fillId="10" borderId="57" xfId="5" applyFont="1" applyFill="1" applyBorder="1" applyAlignment="1">
      <alignment horizontal="left" indent="1"/>
    </xf>
    <xf numFmtId="0" fontId="36" fillId="10" borderId="71" xfId="5" applyFont="1" applyFill="1" applyBorder="1" applyAlignment="1">
      <alignment horizontal="left" indent="1"/>
    </xf>
    <xf numFmtId="3" fontId="39" fillId="10" borderId="53" xfId="5" applyNumberFormat="1" applyFont="1" applyFill="1" applyBorder="1" applyAlignment="1">
      <alignment horizontal="center"/>
    </xf>
    <xf numFmtId="0" fontId="41" fillId="0" borderId="0" xfId="5" applyFont="1" applyFill="1" applyBorder="1" applyAlignment="1">
      <alignment horizontal="left" indent="1"/>
    </xf>
    <xf numFmtId="0" fontId="37" fillId="0" borderId="0" xfId="5" applyFont="1" applyAlignment="1">
      <alignment horizontal="center"/>
    </xf>
    <xf numFmtId="3" fontId="37" fillId="0" borderId="0" xfId="5" applyNumberFormat="1" applyFont="1"/>
    <xf numFmtId="0" fontId="36" fillId="0" borderId="0" xfId="5" applyFont="1" applyFill="1" applyBorder="1" applyAlignment="1">
      <alignment horizontal="left" indent="1"/>
    </xf>
    <xf numFmtId="0" fontId="36" fillId="0" borderId="0" xfId="5" applyFont="1" applyAlignment="1">
      <alignment horizontal="left" indent="1"/>
    </xf>
    <xf numFmtId="0" fontId="39" fillId="0" borderId="0" xfId="5" applyFont="1" applyAlignment="1">
      <alignment horizontal="center"/>
    </xf>
    <xf numFmtId="3" fontId="39" fillId="0" borderId="0" xfId="5" applyNumberFormat="1" applyFont="1"/>
    <xf numFmtId="0" fontId="37" fillId="0" borderId="0" xfId="5" applyFont="1" applyAlignment="1">
      <alignment horizontal="left" indent="1"/>
    </xf>
    <xf numFmtId="0" fontId="40" fillId="7" borderId="0" xfId="5" applyFont="1" applyFill="1" applyBorder="1" applyAlignment="1">
      <alignment horizontal="left" vertical="center" indent="1"/>
    </xf>
    <xf numFmtId="0" fontId="40" fillId="0" borderId="0" xfId="7" applyFont="1" applyBorder="1" applyAlignment="1">
      <alignment horizontal="left" vertical="center" indent="1"/>
    </xf>
    <xf numFmtId="0" fontId="36" fillId="11" borderId="48" xfId="5" applyFont="1" applyFill="1" applyBorder="1" applyAlignment="1">
      <alignment horizontal="left" vertical="center" indent="1"/>
    </xf>
    <xf numFmtId="0" fontId="39" fillId="11" borderId="48" xfId="5" applyFont="1" applyFill="1" applyBorder="1" applyAlignment="1">
      <alignment horizontal="center" vertical="center"/>
    </xf>
    <xf numFmtId="0" fontId="39" fillId="11" borderId="19" xfId="5" applyFont="1" applyFill="1" applyBorder="1"/>
    <xf numFmtId="0" fontId="39" fillId="11" borderId="48" xfId="5" applyFont="1" applyFill="1" applyBorder="1" applyAlignment="1">
      <alignment horizontal="center"/>
    </xf>
    <xf numFmtId="3" fontId="39" fillId="11" borderId="50" xfId="5" applyNumberFormat="1" applyFont="1" applyFill="1" applyBorder="1" applyAlignment="1">
      <alignment horizontal="center"/>
    </xf>
    <xf numFmtId="0" fontId="39" fillId="11" borderId="51" xfId="5" applyFont="1" applyFill="1" applyBorder="1" applyAlignment="1"/>
    <xf numFmtId="0" fontId="39" fillId="11" borderId="52" xfId="5" applyFont="1" applyFill="1" applyBorder="1" applyAlignment="1"/>
    <xf numFmtId="0" fontId="39" fillId="11" borderId="49" xfId="5" applyFont="1" applyFill="1" applyBorder="1" applyAlignment="1">
      <alignment horizontal="center"/>
    </xf>
    <xf numFmtId="0" fontId="44" fillId="11" borderId="53" xfId="7" applyFont="1" applyFill="1" applyBorder="1" applyAlignment="1">
      <alignment horizontal="left" vertical="center" indent="1"/>
    </xf>
    <xf numFmtId="0" fontId="44" fillId="11" borderId="53" xfId="7" applyFont="1" applyFill="1" applyBorder="1" applyAlignment="1">
      <alignment horizontal="center" vertical="center"/>
    </xf>
    <xf numFmtId="0" fontId="39" fillId="11" borderId="54" xfId="5" applyFont="1" applyFill="1" applyBorder="1" applyAlignment="1">
      <alignment horizontal="center"/>
    </xf>
    <xf numFmtId="0" fontId="39" fillId="11" borderId="53" xfId="5" applyFont="1" applyFill="1" applyBorder="1" applyAlignment="1">
      <alignment horizontal="center"/>
    </xf>
    <xf numFmtId="3" fontId="39" fillId="11" borderId="28" xfId="5" applyNumberFormat="1" applyFont="1" applyFill="1" applyBorder="1" applyAlignment="1">
      <alignment horizontal="center"/>
    </xf>
    <xf numFmtId="3" fontId="39" fillId="11" borderId="70" xfId="5" applyNumberFormat="1" applyFont="1" applyFill="1" applyBorder="1" applyAlignment="1">
      <alignment horizontal="center"/>
    </xf>
    <xf numFmtId="3" fontId="39" fillId="11" borderId="48" xfId="5" applyNumberFormat="1" applyFont="1" applyFill="1" applyBorder="1" applyAlignment="1">
      <alignment horizontal="center"/>
    </xf>
    <xf numFmtId="0" fontId="39" fillId="11" borderId="55" xfId="5" applyFont="1" applyFill="1" applyBorder="1" applyAlignment="1">
      <alignment horizontal="center"/>
    </xf>
    <xf numFmtId="0" fontId="36" fillId="11" borderId="41" xfId="5" applyFont="1" applyFill="1" applyBorder="1" applyAlignment="1">
      <alignment horizontal="left" indent="1"/>
    </xf>
    <xf numFmtId="165" fontId="37" fillId="11" borderId="55" xfId="5" applyNumberFormat="1" applyFont="1" applyFill="1" applyBorder="1" applyAlignment="1">
      <alignment horizontal="center"/>
    </xf>
    <xf numFmtId="3" fontId="37" fillId="11" borderId="57" xfId="5" applyNumberFormat="1" applyFont="1" applyFill="1" applyBorder="1" applyAlignment="1">
      <alignment horizontal="right"/>
    </xf>
    <xf numFmtId="3" fontId="39" fillId="11" borderId="40" xfId="5" applyNumberFormat="1" applyFont="1" applyFill="1" applyBorder="1" applyAlignment="1">
      <alignment horizontal="right"/>
    </xf>
    <xf numFmtId="3" fontId="39" fillId="0" borderId="40" xfId="5" applyNumberFormat="1" applyFont="1" applyFill="1" applyBorder="1" applyAlignment="1">
      <alignment horizontal="right"/>
    </xf>
    <xf numFmtId="2" fontId="39" fillId="11" borderId="48" xfId="5" applyNumberFormat="1" applyFont="1" applyFill="1" applyBorder="1" applyAlignment="1">
      <alignment horizontal="right"/>
    </xf>
    <xf numFmtId="2" fontId="39" fillId="11" borderId="0" xfId="5" applyNumberFormat="1" applyFont="1" applyFill="1" applyBorder="1" applyAlignment="1" applyProtection="1">
      <alignment horizontal="right"/>
      <protection locked="0"/>
    </xf>
    <xf numFmtId="2" fontId="39" fillId="11" borderId="56" xfId="5" applyNumberFormat="1" applyFont="1" applyFill="1" applyBorder="1" applyAlignment="1" applyProtection="1">
      <alignment horizontal="right"/>
      <protection locked="0"/>
    </xf>
    <xf numFmtId="2" fontId="39" fillId="11" borderId="73" xfId="5" applyNumberFormat="1" applyFont="1" applyFill="1" applyBorder="1" applyAlignment="1" applyProtection="1">
      <alignment horizontal="right"/>
      <protection locked="0"/>
    </xf>
    <xf numFmtId="165" fontId="39" fillId="9" borderId="55" xfId="5" applyNumberFormat="1" applyFont="1" applyFill="1" applyBorder="1" applyAlignment="1">
      <alignment horizontal="right"/>
    </xf>
    <xf numFmtId="3" fontId="39" fillId="9" borderId="60" xfId="5" applyNumberFormat="1" applyFont="1" applyFill="1" applyBorder="1" applyAlignment="1">
      <alignment horizontal="right"/>
    </xf>
    <xf numFmtId="2" fontId="37" fillId="11" borderId="56" xfId="5" applyNumberFormat="1" applyFont="1" applyFill="1" applyBorder="1" applyAlignment="1">
      <alignment horizontal="right"/>
    </xf>
    <xf numFmtId="2" fontId="37" fillId="11" borderId="49" xfId="5" applyNumberFormat="1" applyFont="1" applyFill="1" applyBorder="1" applyAlignment="1">
      <alignment horizontal="right"/>
    </xf>
    <xf numFmtId="2" fontId="37" fillId="0" borderId="49" xfId="5" applyNumberFormat="1" applyFont="1" applyFill="1" applyBorder="1" applyAlignment="1">
      <alignment horizontal="right"/>
    </xf>
    <xf numFmtId="0" fontId="36" fillId="11" borderId="63" xfId="5" applyFont="1" applyFill="1" applyBorder="1" applyAlignment="1">
      <alignment horizontal="left" indent="1"/>
    </xf>
    <xf numFmtId="165" fontId="37" fillId="11" borderId="61" xfId="5" applyNumberFormat="1" applyFont="1" applyFill="1" applyBorder="1" applyAlignment="1">
      <alignment horizontal="center"/>
    </xf>
    <xf numFmtId="4" fontId="37" fillId="11" borderId="63" xfId="5" applyNumberFormat="1" applyFont="1" applyFill="1" applyBorder="1" applyAlignment="1">
      <alignment horizontal="right"/>
    </xf>
    <xf numFmtId="2" fontId="39" fillId="11" borderId="61" xfId="5" applyNumberFormat="1" applyFont="1" applyFill="1" applyBorder="1" applyAlignment="1">
      <alignment horizontal="right"/>
    </xf>
    <xf numFmtId="2" fontId="39" fillId="11" borderId="74" xfId="5" applyNumberFormat="1" applyFont="1" applyFill="1" applyBorder="1" applyAlignment="1" applyProtection="1">
      <alignment horizontal="right"/>
      <protection locked="0"/>
    </xf>
    <xf numFmtId="2" fontId="39" fillId="11" borderId="61" xfId="5" applyNumberFormat="1" applyFont="1" applyFill="1" applyBorder="1" applyAlignment="1" applyProtection="1">
      <alignment horizontal="right"/>
      <protection locked="0"/>
    </xf>
    <xf numFmtId="165" fontId="39" fillId="11" borderId="61" xfId="5" applyNumberFormat="1" applyFont="1" applyFill="1" applyBorder="1" applyAlignment="1">
      <alignment horizontal="right"/>
    </xf>
    <xf numFmtId="3" fontId="39" fillId="9" borderId="62" xfId="5" applyNumberFormat="1" applyFont="1" applyFill="1" applyBorder="1" applyAlignment="1">
      <alignment horizontal="right"/>
    </xf>
    <xf numFmtId="2" fontId="37" fillId="11" borderId="65" xfId="5" applyNumberFormat="1" applyFont="1" applyFill="1" applyBorder="1" applyAlignment="1">
      <alignment horizontal="right"/>
    </xf>
    <xf numFmtId="2" fontId="37" fillId="11" borderId="62" xfId="5" applyNumberFormat="1" applyFont="1" applyFill="1" applyBorder="1" applyAlignment="1">
      <alignment horizontal="right"/>
    </xf>
    <xf numFmtId="2" fontId="37" fillId="0" borderId="62" xfId="5" applyNumberFormat="1" applyFont="1" applyFill="1" applyBorder="1" applyAlignment="1">
      <alignment horizontal="right"/>
    </xf>
    <xf numFmtId="0" fontId="36" fillId="11" borderId="40" xfId="5" applyFont="1" applyFill="1" applyBorder="1" applyAlignment="1">
      <alignment horizontal="left" indent="1"/>
    </xf>
    <xf numFmtId="3" fontId="37" fillId="11" borderId="67" xfId="5" applyNumberFormat="1" applyFont="1" applyFill="1" applyBorder="1" applyAlignment="1">
      <alignment horizontal="center"/>
    </xf>
    <xf numFmtId="3" fontId="37" fillId="11" borderId="68" xfId="5" applyNumberFormat="1" applyFont="1" applyFill="1" applyBorder="1" applyAlignment="1">
      <alignment horizontal="right"/>
    </xf>
    <xf numFmtId="3" fontId="39" fillId="12" borderId="40" xfId="5" applyNumberFormat="1" applyFont="1" applyFill="1" applyBorder="1" applyAlignment="1">
      <alignment horizontal="right"/>
    </xf>
    <xf numFmtId="3" fontId="37" fillId="11" borderId="66" xfId="5" applyNumberFormat="1" applyFont="1" applyFill="1" applyBorder="1" applyAlignment="1">
      <alignment horizontal="right"/>
    </xf>
    <xf numFmtId="3" fontId="37" fillId="11" borderId="7" xfId="5" applyNumberFormat="1" applyFont="1" applyFill="1" applyBorder="1" applyAlignment="1" applyProtection="1">
      <alignment horizontal="right"/>
      <protection locked="0"/>
    </xf>
    <xf numFmtId="3" fontId="37" fillId="11" borderId="56" xfId="5" applyNumberFormat="1" applyFont="1" applyFill="1" applyBorder="1" applyAlignment="1" applyProtection="1">
      <alignment horizontal="right"/>
      <protection locked="0"/>
    </xf>
    <xf numFmtId="3" fontId="39" fillId="9" borderId="67" xfId="5" applyNumberFormat="1" applyFont="1" applyFill="1" applyBorder="1" applyAlignment="1">
      <alignment horizontal="right"/>
    </xf>
    <xf numFmtId="3" fontId="39" fillId="9" borderId="47" xfId="5" applyNumberFormat="1" applyFont="1" applyFill="1" applyBorder="1" applyAlignment="1">
      <alignment horizontal="right"/>
    </xf>
    <xf numFmtId="3" fontId="37" fillId="11" borderId="56" xfId="5" applyNumberFormat="1" applyFont="1" applyFill="1" applyBorder="1" applyAlignment="1">
      <alignment horizontal="right"/>
    </xf>
    <xf numFmtId="3" fontId="37" fillId="11" borderId="47" xfId="5" applyNumberFormat="1" applyFont="1" applyFill="1" applyBorder="1" applyAlignment="1">
      <alignment horizontal="right"/>
    </xf>
    <xf numFmtId="3" fontId="37" fillId="0" borderId="47" xfId="5" applyNumberFormat="1" applyFont="1" applyFill="1" applyBorder="1" applyAlignment="1">
      <alignment horizontal="right"/>
    </xf>
    <xf numFmtId="0" fontId="36" fillId="11" borderId="68" xfId="5" applyFont="1" applyFill="1" applyBorder="1" applyAlignment="1">
      <alignment horizontal="left" indent="1"/>
    </xf>
    <xf numFmtId="3" fontId="39" fillId="11" borderId="68" xfId="5" applyNumberFormat="1" applyFont="1" applyFill="1" applyBorder="1" applyAlignment="1">
      <alignment horizontal="right"/>
    </xf>
    <xf numFmtId="3" fontId="39" fillId="12" borderId="68" xfId="5" applyNumberFormat="1" applyFont="1" applyFill="1" applyBorder="1" applyAlignment="1">
      <alignment horizontal="right"/>
    </xf>
    <xf numFmtId="3" fontId="37" fillId="11" borderId="67" xfId="5" applyNumberFormat="1" applyFont="1" applyFill="1" applyBorder="1" applyAlignment="1">
      <alignment horizontal="right"/>
    </xf>
    <xf numFmtId="3" fontId="37" fillId="11" borderId="67" xfId="5" applyNumberFormat="1" applyFont="1" applyFill="1" applyBorder="1" applyAlignment="1" applyProtection="1">
      <alignment horizontal="right"/>
      <protection locked="0"/>
    </xf>
    <xf numFmtId="3" fontId="37" fillId="11" borderId="55" xfId="5" applyNumberFormat="1" applyFont="1" applyFill="1" applyBorder="1" applyAlignment="1">
      <alignment horizontal="center"/>
    </xf>
    <xf numFmtId="3" fontId="37" fillId="11" borderId="41" xfId="5" applyNumberFormat="1" applyFont="1" applyFill="1" applyBorder="1" applyAlignment="1">
      <alignment horizontal="right"/>
    </xf>
    <xf numFmtId="3" fontId="39" fillId="12" borderId="69" xfId="5" applyNumberFormat="1" applyFont="1" applyFill="1" applyBorder="1" applyAlignment="1">
      <alignment horizontal="right"/>
    </xf>
    <xf numFmtId="3" fontId="37" fillId="11" borderId="55" xfId="5" applyNumberFormat="1" applyFont="1" applyFill="1" applyBorder="1" applyAlignment="1">
      <alignment horizontal="right"/>
    </xf>
    <xf numFmtId="3" fontId="37" fillId="11" borderId="75" xfId="5" applyNumberFormat="1" applyFont="1" applyFill="1" applyBorder="1" applyAlignment="1" applyProtection="1">
      <alignment horizontal="right"/>
      <protection locked="0"/>
    </xf>
    <xf numFmtId="3" fontId="39" fillId="9" borderId="55" xfId="5" applyNumberFormat="1" applyFont="1" applyFill="1" applyBorder="1" applyAlignment="1">
      <alignment horizontal="right"/>
    </xf>
    <xf numFmtId="3" fontId="37" fillId="11" borderId="61" xfId="5" applyNumberFormat="1" applyFont="1" applyFill="1" applyBorder="1" applyAlignment="1">
      <alignment horizontal="right"/>
    </xf>
    <xf numFmtId="3" fontId="37" fillId="11" borderId="60" xfId="5" applyNumberFormat="1" applyFont="1" applyFill="1" applyBorder="1" applyAlignment="1">
      <alignment horizontal="right"/>
    </xf>
    <xf numFmtId="3" fontId="37" fillId="0" borderId="60" xfId="5" applyNumberFormat="1" applyFont="1" applyFill="1" applyBorder="1" applyAlignment="1">
      <alignment horizontal="right"/>
    </xf>
    <xf numFmtId="0" fontId="36" fillId="11" borderId="50" xfId="5" applyFont="1" applyFill="1" applyBorder="1" applyAlignment="1">
      <alignment horizontal="left" indent="1"/>
    </xf>
    <xf numFmtId="3" fontId="37" fillId="11" borderId="50" xfId="5" applyNumberFormat="1" applyFont="1" applyFill="1" applyBorder="1" applyAlignment="1">
      <alignment horizontal="right"/>
    </xf>
    <xf numFmtId="3" fontId="39" fillId="11" borderId="50" xfId="5" applyNumberFormat="1" applyFont="1" applyFill="1" applyBorder="1" applyAlignment="1">
      <alignment horizontal="right"/>
    </xf>
    <xf numFmtId="3" fontId="39" fillId="11" borderId="70" xfId="5" applyNumberFormat="1" applyFont="1" applyFill="1" applyBorder="1" applyAlignment="1">
      <alignment horizontal="right"/>
    </xf>
    <xf numFmtId="3" fontId="39" fillId="11" borderId="52" xfId="5" applyNumberFormat="1" applyFont="1" applyFill="1" applyBorder="1" applyAlignment="1">
      <alignment horizontal="right"/>
    </xf>
    <xf numFmtId="3" fontId="37" fillId="11" borderId="46" xfId="5" applyNumberFormat="1" applyFont="1" applyFill="1" applyBorder="1" applyAlignment="1" applyProtection="1">
      <alignment horizontal="right"/>
      <protection locked="0"/>
    </xf>
    <xf numFmtId="3" fontId="37" fillId="11" borderId="61" xfId="5" applyNumberFormat="1" applyFont="1" applyFill="1" applyBorder="1" applyAlignment="1">
      <alignment horizontal="center"/>
    </xf>
    <xf numFmtId="3" fontId="37" fillId="11" borderId="65" xfId="5" applyNumberFormat="1" applyFont="1" applyFill="1" applyBorder="1" applyAlignment="1">
      <alignment horizontal="right"/>
    </xf>
    <xf numFmtId="3" fontId="37" fillId="11" borderId="61" xfId="5" applyNumberFormat="1" applyFont="1" applyFill="1" applyBorder="1" applyAlignment="1" applyProtection="1">
      <alignment horizontal="right"/>
      <protection locked="0"/>
    </xf>
    <xf numFmtId="3" fontId="39" fillId="9" borderId="65" xfId="5" applyNumberFormat="1" applyFont="1" applyFill="1" applyBorder="1" applyAlignment="1">
      <alignment horizontal="right"/>
    </xf>
    <xf numFmtId="3" fontId="39" fillId="9" borderId="64" xfId="5" applyNumberFormat="1" applyFont="1" applyFill="1" applyBorder="1" applyAlignment="1">
      <alignment horizontal="right"/>
    </xf>
    <xf numFmtId="3" fontId="37" fillId="11" borderId="64" xfId="5" applyNumberFormat="1" applyFont="1" applyFill="1" applyBorder="1" applyAlignment="1">
      <alignment horizontal="right"/>
    </xf>
    <xf numFmtId="3" fontId="37" fillId="0" borderId="64" xfId="5" applyNumberFormat="1" applyFont="1" applyFill="1" applyBorder="1" applyAlignment="1">
      <alignment horizontal="right"/>
    </xf>
    <xf numFmtId="3" fontId="37" fillId="11" borderId="66" xfId="5" applyNumberFormat="1" applyFont="1" applyFill="1" applyBorder="1" applyAlignment="1">
      <alignment horizontal="center"/>
    </xf>
    <xf numFmtId="3" fontId="39" fillId="11" borderId="58" xfId="5" applyNumberFormat="1" applyFont="1" applyFill="1" applyBorder="1" applyAlignment="1">
      <alignment horizontal="right"/>
    </xf>
    <xf numFmtId="3" fontId="39" fillId="12" borderId="58" xfId="5" applyNumberFormat="1" applyFont="1" applyFill="1" applyBorder="1" applyAlignment="1" applyProtection="1">
      <alignment horizontal="right"/>
      <protection locked="0"/>
    </xf>
    <xf numFmtId="3" fontId="39" fillId="11" borderId="58" xfId="5" applyNumberFormat="1" applyFont="1" applyFill="1" applyBorder="1" applyAlignment="1" applyProtection="1">
      <alignment horizontal="right"/>
      <protection locked="0"/>
    </xf>
    <xf numFmtId="3" fontId="39" fillId="11" borderId="56" xfId="5" applyNumberFormat="1" applyFont="1" applyFill="1" applyBorder="1" applyAlignment="1" applyProtection="1">
      <alignment horizontal="right"/>
      <protection locked="0"/>
    </xf>
    <xf numFmtId="3" fontId="39" fillId="9" borderId="59" xfId="5" applyNumberFormat="1" applyFont="1" applyFill="1" applyBorder="1" applyAlignment="1">
      <alignment horizontal="right"/>
    </xf>
    <xf numFmtId="164" fontId="39" fillId="9" borderId="59" xfId="5" applyNumberFormat="1" applyFont="1" applyFill="1" applyBorder="1" applyAlignment="1">
      <alignment horizontal="right"/>
    </xf>
    <xf numFmtId="3" fontId="37" fillId="11" borderId="59" xfId="5" applyNumberFormat="1" applyFont="1" applyFill="1" applyBorder="1" applyAlignment="1">
      <alignment horizontal="right"/>
    </xf>
    <xf numFmtId="3" fontId="37" fillId="0" borderId="56" xfId="5" applyNumberFormat="1" applyFont="1" applyFill="1" applyBorder="1" applyAlignment="1">
      <alignment horizontal="right"/>
    </xf>
    <xf numFmtId="3" fontId="39" fillId="12" borderId="68" xfId="5" applyNumberFormat="1" applyFont="1" applyFill="1" applyBorder="1" applyAlignment="1" applyProtection="1">
      <alignment horizontal="right"/>
      <protection locked="0"/>
    </xf>
    <xf numFmtId="3" fontId="39" fillId="11" borderId="68" xfId="5" applyNumberFormat="1" applyFont="1" applyFill="1" applyBorder="1" applyAlignment="1" applyProtection="1">
      <alignment horizontal="right"/>
      <protection locked="0"/>
    </xf>
    <xf numFmtId="3" fontId="39" fillId="11" borderId="67" xfId="5" applyNumberFormat="1" applyFont="1" applyFill="1" applyBorder="1" applyAlignment="1" applyProtection="1">
      <alignment horizontal="right"/>
      <protection locked="0"/>
    </xf>
    <xf numFmtId="3" fontId="39" fillId="11" borderId="40" xfId="5" applyNumberFormat="1" applyFont="1" applyFill="1" applyBorder="1" applyAlignment="1" applyProtection="1">
      <alignment horizontal="right"/>
      <protection locked="0"/>
    </xf>
    <xf numFmtId="3" fontId="39" fillId="11" borderId="71" xfId="5" applyNumberFormat="1" applyFont="1" applyFill="1" applyBorder="1" applyAlignment="1">
      <alignment horizontal="right"/>
    </xf>
    <xf numFmtId="3" fontId="39" fillId="12" borderId="63" xfId="5" applyNumberFormat="1" applyFont="1" applyFill="1" applyBorder="1" applyAlignment="1" applyProtection="1">
      <alignment horizontal="right"/>
      <protection locked="0"/>
    </xf>
    <xf numFmtId="3" fontId="39" fillId="11" borderId="71" xfId="5" applyNumberFormat="1" applyFont="1" applyFill="1" applyBorder="1" applyAlignment="1" applyProtection="1">
      <alignment horizontal="right"/>
      <protection locked="0"/>
    </xf>
    <xf numFmtId="3" fontId="39" fillId="11" borderId="61" xfId="5" applyNumberFormat="1" applyFont="1" applyFill="1" applyBorder="1" applyAlignment="1" applyProtection="1">
      <alignment horizontal="right"/>
      <protection locked="0"/>
    </xf>
    <xf numFmtId="3" fontId="37" fillId="11" borderId="62" xfId="5" applyNumberFormat="1" applyFont="1" applyFill="1" applyBorder="1" applyAlignment="1">
      <alignment horizontal="right"/>
    </xf>
    <xf numFmtId="3" fontId="37" fillId="0" borderId="61" xfId="5" applyNumberFormat="1" applyFont="1" applyFill="1" applyBorder="1" applyAlignment="1">
      <alignment horizontal="right"/>
    </xf>
    <xf numFmtId="3" fontId="37" fillId="12" borderId="40" xfId="5" applyNumberFormat="1" applyFont="1" applyFill="1" applyBorder="1" applyAlignment="1" applyProtection="1">
      <alignment horizontal="right"/>
      <protection locked="0"/>
    </xf>
    <xf numFmtId="3" fontId="37" fillId="0" borderId="40" xfId="5" applyNumberFormat="1" applyFont="1" applyFill="1" applyBorder="1" applyAlignment="1" applyProtection="1">
      <alignment horizontal="right"/>
      <protection locked="0"/>
    </xf>
    <xf numFmtId="3" fontId="37" fillId="11" borderId="40" xfId="5" applyNumberFormat="1" applyFont="1" applyFill="1" applyBorder="1" applyAlignment="1" applyProtection="1">
      <alignment horizontal="right"/>
      <protection locked="0"/>
    </xf>
    <xf numFmtId="3" fontId="37" fillId="11" borderId="58" xfId="5" applyNumberFormat="1" applyFont="1" applyFill="1" applyBorder="1" applyAlignment="1" applyProtection="1">
      <alignment horizontal="right"/>
      <protection locked="0"/>
    </xf>
    <xf numFmtId="3" fontId="37" fillId="11" borderId="72" xfId="5" applyNumberFormat="1" applyFont="1" applyFill="1" applyBorder="1" applyAlignment="1">
      <alignment horizontal="right"/>
    </xf>
    <xf numFmtId="3" fontId="37" fillId="12" borderId="68" xfId="5" applyNumberFormat="1" applyFont="1" applyFill="1" applyBorder="1" applyAlignment="1" applyProtection="1">
      <alignment horizontal="right"/>
      <protection locked="0"/>
    </xf>
    <xf numFmtId="3" fontId="37" fillId="0" borderId="68" xfId="5" applyNumberFormat="1" applyFont="1" applyFill="1" applyBorder="1" applyAlignment="1" applyProtection="1">
      <alignment horizontal="right"/>
      <protection locked="0"/>
    </xf>
    <xf numFmtId="3" fontId="37" fillId="11" borderId="68" xfId="5" applyNumberFormat="1" applyFont="1" applyFill="1" applyBorder="1" applyAlignment="1" applyProtection="1">
      <alignment horizontal="right"/>
      <protection locked="0"/>
    </xf>
    <xf numFmtId="3" fontId="37" fillId="11" borderId="65" xfId="5" applyNumberFormat="1" applyFont="1" applyFill="1" applyBorder="1" applyAlignment="1">
      <alignment horizontal="center"/>
    </xf>
    <xf numFmtId="3" fontId="37" fillId="12" borderId="69" xfId="5" applyNumberFormat="1" applyFont="1" applyFill="1" applyBorder="1" applyAlignment="1" applyProtection="1">
      <alignment horizontal="right"/>
      <protection locked="0"/>
    </xf>
    <xf numFmtId="3" fontId="37" fillId="0" borderId="69" xfId="5" applyNumberFormat="1" applyFont="1" applyFill="1" applyBorder="1" applyAlignment="1" applyProtection="1">
      <alignment horizontal="right"/>
      <protection locked="0"/>
    </xf>
    <xf numFmtId="3" fontId="37" fillId="11" borderId="41" xfId="5" applyNumberFormat="1" applyFont="1" applyFill="1" applyBorder="1" applyAlignment="1" applyProtection="1">
      <alignment horizontal="right"/>
      <protection locked="0"/>
    </xf>
    <xf numFmtId="3" fontId="37" fillId="11" borderId="65" xfId="5" applyNumberFormat="1" applyFont="1" applyFill="1" applyBorder="1" applyAlignment="1" applyProtection="1">
      <alignment horizontal="right"/>
      <protection locked="0"/>
    </xf>
    <xf numFmtId="3" fontId="39" fillId="9" borderId="50" xfId="5" applyNumberFormat="1" applyFont="1" applyFill="1" applyBorder="1" applyAlignment="1" applyProtection="1">
      <alignment horizontal="right"/>
    </xf>
    <xf numFmtId="3" fontId="39" fillId="9" borderId="70" xfId="5" applyNumberFormat="1" applyFont="1" applyFill="1" applyBorder="1" applyAlignment="1">
      <alignment horizontal="right"/>
    </xf>
    <xf numFmtId="3" fontId="39" fillId="9" borderId="50" xfId="5" applyNumberFormat="1" applyFont="1" applyFill="1" applyBorder="1" applyAlignment="1">
      <alignment horizontal="right"/>
    </xf>
    <xf numFmtId="3" fontId="39" fillId="9" borderId="52" xfId="5" applyNumberFormat="1" applyFont="1" applyFill="1" applyBorder="1" applyAlignment="1">
      <alignment horizontal="right"/>
    </xf>
    <xf numFmtId="3" fontId="39" fillId="12" borderId="40" xfId="5" applyNumberFormat="1" applyFont="1" applyFill="1" applyBorder="1" applyAlignment="1" applyProtection="1">
      <alignment horizontal="right"/>
      <protection locked="0"/>
    </xf>
    <xf numFmtId="3" fontId="37" fillId="11" borderId="66" xfId="5" applyNumberFormat="1" applyFont="1" applyFill="1" applyBorder="1" applyAlignment="1" applyProtection="1">
      <alignment horizontal="right"/>
      <protection locked="0"/>
    </xf>
    <xf numFmtId="3" fontId="37" fillId="11" borderId="71" xfId="5" applyNumberFormat="1" applyFont="1" applyFill="1" applyBorder="1" applyAlignment="1" applyProtection="1">
      <alignment horizontal="right"/>
      <protection locked="0"/>
    </xf>
    <xf numFmtId="3" fontId="39" fillId="11" borderId="50" xfId="5" applyNumberFormat="1" applyFont="1" applyFill="1" applyBorder="1" applyAlignment="1" applyProtection="1">
      <alignment horizontal="right"/>
    </xf>
    <xf numFmtId="3" fontId="39" fillId="11" borderId="28" xfId="5" applyNumberFormat="1" applyFont="1" applyFill="1" applyBorder="1" applyAlignment="1">
      <alignment horizontal="right"/>
    </xf>
    <xf numFmtId="3" fontId="39" fillId="11" borderId="23" xfId="5" applyNumberFormat="1" applyFont="1" applyFill="1" applyBorder="1" applyAlignment="1">
      <alignment horizontal="right"/>
    </xf>
    <xf numFmtId="164" fontId="39" fillId="11" borderId="56" xfId="5" applyNumberFormat="1" applyFont="1" applyFill="1" applyBorder="1" applyAlignment="1">
      <alignment horizontal="right"/>
    </xf>
    <xf numFmtId="3" fontId="39" fillId="11" borderId="55" xfId="5" applyNumberFormat="1" applyFont="1" applyFill="1" applyBorder="1" applyAlignment="1">
      <alignment horizontal="center"/>
    </xf>
    <xf numFmtId="3" fontId="37" fillId="11" borderId="0" xfId="5" applyNumberFormat="1" applyFont="1" applyFill="1" applyBorder="1" applyAlignment="1">
      <alignment horizontal="right"/>
    </xf>
    <xf numFmtId="3" fontId="37" fillId="11" borderId="48" xfId="5" applyNumberFormat="1" applyFont="1" applyFill="1" applyBorder="1" applyAlignment="1" applyProtection="1">
      <alignment horizontal="right"/>
      <protection locked="0"/>
    </xf>
    <xf numFmtId="0" fontId="36" fillId="11" borderId="57" xfId="5" applyFont="1" applyFill="1" applyBorder="1" applyAlignment="1">
      <alignment horizontal="left" indent="1"/>
    </xf>
    <xf numFmtId="3" fontId="39" fillId="11" borderId="51" xfId="5" applyNumberFormat="1" applyFont="1" applyFill="1" applyBorder="1" applyAlignment="1">
      <alignment horizontal="right"/>
    </xf>
    <xf numFmtId="0" fontId="36" fillId="11" borderId="71" xfId="5" applyFont="1" applyFill="1" applyBorder="1" applyAlignment="1">
      <alignment horizontal="left" indent="1"/>
    </xf>
    <xf numFmtId="3" fontId="39" fillId="11" borderId="53" xfId="5" applyNumberFormat="1" applyFont="1" applyFill="1" applyBorder="1" applyAlignment="1">
      <alignment horizontal="center"/>
    </xf>
    <xf numFmtId="164" fontId="39" fillId="11" borderId="70" xfId="5" applyNumberFormat="1" applyFont="1" applyFill="1" applyBorder="1" applyAlignment="1">
      <alignment horizontal="right"/>
    </xf>
    <xf numFmtId="0" fontId="39" fillId="11" borderId="19" xfId="5" applyFont="1" applyFill="1" applyBorder="1" applyAlignment="1">
      <alignment vertical="center"/>
    </xf>
    <xf numFmtId="0" fontId="39" fillId="11" borderId="48" xfId="5" applyFont="1" applyFill="1" applyBorder="1" applyAlignment="1">
      <alignment horizontal="center" vertical="center"/>
    </xf>
    <xf numFmtId="3" fontId="39" fillId="11" borderId="51" xfId="5" applyNumberFormat="1" applyFont="1" applyFill="1" applyBorder="1" applyAlignment="1">
      <alignment horizontal="center" vertical="center"/>
    </xf>
    <xf numFmtId="0" fontId="39" fillId="11" borderId="51" xfId="5" applyFont="1" applyFill="1" applyBorder="1" applyAlignment="1">
      <alignment vertical="center"/>
    </xf>
    <xf numFmtId="0" fontId="39" fillId="11" borderId="52" xfId="5" applyFont="1" applyFill="1" applyBorder="1" applyAlignment="1">
      <alignment vertical="center"/>
    </xf>
    <xf numFmtId="0" fontId="39" fillId="11" borderId="49" xfId="5" applyFont="1" applyFill="1" applyBorder="1" applyAlignment="1">
      <alignment horizontal="center" vertical="center"/>
    </xf>
    <xf numFmtId="0" fontId="48" fillId="11" borderId="53" xfId="7" applyFont="1" applyFill="1" applyBorder="1" applyAlignment="1">
      <alignment horizontal="left" vertical="center" indent="1"/>
    </xf>
    <xf numFmtId="0" fontId="48" fillId="11" borderId="53" xfId="7" applyFont="1" applyFill="1" applyBorder="1" applyAlignment="1">
      <alignment horizontal="center" vertical="center"/>
    </xf>
    <xf numFmtId="0" fontId="39" fillId="11" borderId="28" xfId="5" applyFont="1" applyFill="1" applyBorder="1" applyAlignment="1">
      <alignment horizontal="center" vertical="center"/>
    </xf>
    <xf numFmtId="0" fontId="39" fillId="11" borderId="53" xfId="5" applyFont="1" applyFill="1" applyBorder="1" applyAlignment="1">
      <alignment horizontal="center" vertical="center"/>
    </xf>
    <xf numFmtId="3" fontId="39" fillId="11" borderId="28" xfId="5" applyNumberFormat="1" applyFont="1" applyFill="1" applyBorder="1" applyAlignment="1">
      <alignment horizontal="center" vertical="center"/>
    </xf>
    <xf numFmtId="3" fontId="39" fillId="11" borderId="48" xfId="5" applyNumberFormat="1" applyFont="1" applyFill="1" applyBorder="1" applyAlignment="1">
      <alignment horizontal="center" vertical="center"/>
    </xf>
    <xf numFmtId="0" fontId="39" fillId="11" borderId="54" xfId="5" applyFont="1" applyFill="1" applyBorder="1" applyAlignment="1">
      <alignment horizontal="center" vertical="center"/>
    </xf>
    <xf numFmtId="0" fontId="39" fillId="11" borderId="55" xfId="5" applyFont="1" applyFill="1" applyBorder="1" applyAlignment="1">
      <alignment horizontal="center" vertical="center"/>
    </xf>
    <xf numFmtId="4" fontId="39" fillId="11" borderId="49" xfId="5" applyNumberFormat="1" applyFont="1" applyFill="1" applyBorder="1" applyAlignment="1">
      <alignment horizontal="right"/>
    </xf>
    <xf numFmtId="4" fontId="39" fillId="11" borderId="40" xfId="5" applyNumberFormat="1" applyFont="1" applyFill="1" applyBorder="1" applyAlignment="1">
      <alignment horizontal="right"/>
    </xf>
    <xf numFmtId="4" fontId="39" fillId="0" borderId="66" xfId="5" applyNumberFormat="1" applyFont="1" applyFill="1" applyBorder="1" applyAlignment="1">
      <alignment horizontal="right"/>
    </xf>
    <xf numFmtId="4" fontId="39" fillId="11" borderId="0" xfId="7" applyNumberFormat="1" applyFont="1" applyFill="1" applyBorder="1" applyProtection="1">
      <protection locked="0"/>
    </xf>
    <xf numFmtId="4" fontId="39" fillId="11" borderId="58" xfId="7" applyNumberFormat="1" applyFont="1" applyFill="1" applyBorder="1" applyProtection="1">
      <protection locked="0"/>
    </xf>
    <xf numFmtId="4" fontId="39" fillId="11" borderId="56" xfId="5" applyNumberFormat="1" applyFont="1" applyFill="1" applyBorder="1" applyAlignment="1" applyProtection="1">
      <alignment horizontal="right"/>
      <protection locked="0"/>
    </xf>
    <xf numFmtId="4" fontId="39" fillId="11" borderId="73" xfId="5" applyNumberFormat="1" applyFont="1" applyFill="1" applyBorder="1" applyAlignment="1" applyProtection="1">
      <alignment horizontal="right"/>
      <protection locked="0"/>
    </xf>
    <xf numFmtId="165" fontId="39" fillId="11" borderId="55" xfId="5" applyNumberFormat="1" applyFont="1" applyFill="1" applyBorder="1" applyAlignment="1">
      <alignment horizontal="right"/>
    </xf>
    <xf numFmtId="3" fontId="39" fillId="11" borderId="60" xfId="5" applyNumberFormat="1" applyFont="1" applyFill="1" applyBorder="1" applyAlignment="1">
      <alignment horizontal="right"/>
    </xf>
    <xf numFmtId="4" fontId="39" fillId="11" borderId="56" xfId="5" applyNumberFormat="1" applyFont="1" applyFill="1" applyBorder="1" applyAlignment="1">
      <alignment horizontal="right"/>
    </xf>
    <xf numFmtId="4" fontId="39" fillId="0" borderId="49" xfId="5" applyNumberFormat="1" applyFont="1" applyFill="1" applyBorder="1" applyAlignment="1">
      <alignment horizontal="right"/>
    </xf>
    <xf numFmtId="4" fontId="39" fillId="11" borderId="62" xfId="5" applyNumberFormat="1" applyFont="1" applyFill="1" applyBorder="1" applyAlignment="1">
      <alignment horizontal="right"/>
    </xf>
    <xf numFmtId="4" fontId="39" fillId="11" borderId="63" xfId="5" applyNumberFormat="1" applyFont="1" applyFill="1" applyBorder="1" applyAlignment="1">
      <alignment horizontal="right"/>
    </xf>
    <xf numFmtId="4" fontId="39" fillId="0" borderId="61" xfId="5" applyNumberFormat="1" applyFont="1" applyFill="1" applyBorder="1" applyAlignment="1">
      <alignment horizontal="right"/>
    </xf>
    <xf numFmtId="4" fontId="39" fillId="11" borderId="74" xfId="7" applyNumberFormat="1" applyFont="1" applyFill="1" applyBorder="1" applyProtection="1">
      <protection locked="0"/>
    </xf>
    <xf numFmtId="4" fontId="39" fillId="11" borderId="69" xfId="7" applyNumberFormat="1" applyFont="1" applyFill="1" applyBorder="1" applyProtection="1">
      <protection locked="0"/>
    </xf>
    <xf numFmtId="4" fontId="39" fillId="11" borderId="61" xfId="5" applyNumberFormat="1" applyFont="1" applyFill="1" applyBorder="1" applyAlignment="1" applyProtection="1">
      <alignment horizontal="right"/>
      <protection locked="0"/>
    </xf>
    <xf numFmtId="4" fontId="39" fillId="11" borderId="74" xfId="5" applyNumberFormat="1" applyFont="1" applyFill="1" applyBorder="1" applyAlignment="1" applyProtection="1">
      <alignment horizontal="right"/>
      <protection locked="0"/>
    </xf>
    <xf numFmtId="3" fontId="39" fillId="11" borderId="62" xfId="5" applyNumberFormat="1" applyFont="1" applyFill="1" applyBorder="1" applyAlignment="1">
      <alignment horizontal="right"/>
    </xf>
    <xf numFmtId="4" fontId="39" fillId="11" borderId="65" xfId="5" applyNumberFormat="1" applyFont="1" applyFill="1" applyBorder="1" applyAlignment="1">
      <alignment horizontal="right"/>
    </xf>
    <xf numFmtId="4" fontId="39" fillId="0" borderId="62" xfId="5" applyNumberFormat="1" applyFont="1" applyFill="1" applyBorder="1" applyAlignment="1">
      <alignment horizontal="right"/>
    </xf>
    <xf numFmtId="3" fontId="37" fillId="11" borderId="40" xfId="5" applyNumberFormat="1" applyFont="1" applyFill="1" applyBorder="1" applyAlignment="1">
      <alignment horizontal="right"/>
    </xf>
    <xf numFmtId="3" fontId="37" fillId="11" borderId="7" xfId="7" applyNumberFormat="1" applyFont="1" applyFill="1" applyBorder="1" applyProtection="1">
      <protection locked="0"/>
    </xf>
    <xf numFmtId="3" fontId="37" fillId="11" borderId="58" xfId="7" applyNumberFormat="1" applyFont="1" applyFill="1" applyBorder="1" applyProtection="1">
      <protection locked="0"/>
    </xf>
    <xf numFmtId="3" fontId="37" fillId="11" borderId="59" xfId="5" applyNumberFormat="1" applyFont="1" applyFill="1" applyBorder="1" applyAlignment="1" applyProtection="1">
      <alignment horizontal="right"/>
      <protection locked="0"/>
    </xf>
    <xf numFmtId="3" fontId="39" fillId="11" borderId="67" xfId="5" applyNumberFormat="1" applyFont="1" applyFill="1" applyBorder="1" applyAlignment="1">
      <alignment horizontal="right"/>
    </xf>
    <xf numFmtId="3" fontId="39" fillId="11" borderId="47" xfId="5" applyNumberFormat="1" applyFont="1" applyFill="1" applyBorder="1" applyAlignment="1">
      <alignment horizontal="right"/>
    </xf>
    <xf numFmtId="3" fontId="37" fillId="11" borderId="56" xfId="7" applyNumberFormat="1" applyFont="1" applyFill="1" applyBorder="1" applyProtection="1">
      <protection locked="0"/>
    </xf>
    <xf numFmtId="3" fontId="37" fillId="0" borderId="56" xfId="5" applyNumberFormat="1" applyFont="1" applyFill="1" applyBorder="1" applyAlignment="1" applyProtection="1">
      <alignment horizontal="right"/>
      <protection locked="0"/>
    </xf>
    <xf numFmtId="3" fontId="37" fillId="11" borderId="46" xfId="7" applyNumberFormat="1" applyFont="1" applyFill="1" applyBorder="1" applyProtection="1">
      <protection locked="0"/>
    </xf>
    <xf numFmtId="3" fontId="37" fillId="11" borderId="68" xfId="7" applyNumberFormat="1" applyFont="1" applyFill="1" applyBorder="1" applyProtection="1">
      <protection locked="0"/>
    </xf>
    <xf numFmtId="3" fontId="37" fillId="11" borderId="47" xfId="5" applyNumberFormat="1" applyFont="1" applyFill="1" applyBorder="1" applyAlignment="1" applyProtection="1">
      <alignment horizontal="right"/>
      <protection locked="0"/>
    </xf>
    <xf numFmtId="3" fontId="37" fillId="11" borderId="67" xfId="7" applyNumberFormat="1" applyFont="1" applyFill="1" applyBorder="1" applyProtection="1">
      <protection locked="0"/>
    </xf>
    <xf numFmtId="3" fontId="37" fillId="11" borderId="69" xfId="5" applyNumberFormat="1" applyFont="1" applyFill="1" applyBorder="1" applyAlignment="1">
      <alignment horizontal="right"/>
    </xf>
    <xf numFmtId="3" fontId="37" fillId="11" borderId="0" xfId="7" applyNumberFormat="1" applyFont="1" applyFill="1" applyBorder="1" applyProtection="1">
      <protection locked="0"/>
    </xf>
    <xf numFmtId="3" fontId="39" fillId="11" borderId="55" xfId="5" applyNumberFormat="1" applyFont="1" applyFill="1" applyBorder="1" applyAlignment="1">
      <alignment horizontal="right"/>
    </xf>
    <xf numFmtId="3" fontId="37" fillId="11" borderId="55" xfId="7" applyNumberFormat="1" applyFont="1" applyFill="1" applyBorder="1" applyProtection="1">
      <protection locked="0"/>
    </xf>
    <xf numFmtId="3" fontId="39" fillId="11" borderId="70" xfId="7" applyNumberFormat="1" applyFont="1" applyFill="1" applyBorder="1" applyProtection="1">
      <protection locked="0"/>
    </xf>
    <xf numFmtId="3" fontId="39" fillId="11" borderId="51" xfId="7" applyNumberFormat="1" applyFont="1" applyFill="1" applyBorder="1" applyProtection="1">
      <protection locked="0"/>
    </xf>
    <xf numFmtId="3" fontId="39" fillId="11" borderId="50" xfId="7" applyNumberFormat="1" applyFont="1" applyFill="1" applyBorder="1" applyProtection="1">
      <protection locked="0"/>
    </xf>
    <xf numFmtId="0" fontId="36" fillId="11" borderId="69" xfId="5" applyFont="1" applyFill="1" applyBorder="1" applyAlignment="1">
      <alignment horizontal="left" indent="1"/>
    </xf>
    <xf numFmtId="3" fontId="37" fillId="11" borderId="63" xfId="7" applyNumberFormat="1" applyFont="1" applyFill="1" applyBorder="1" applyProtection="1">
      <protection locked="0"/>
    </xf>
    <xf numFmtId="3" fontId="37" fillId="11" borderId="64" xfId="5" applyNumberFormat="1" applyFont="1" applyFill="1" applyBorder="1" applyAlignment="1" applyProtection="1">
      <alignment horizontal="right"/>
      <protection locked="0"/>
    </xf>
    <xf numFmtId="3" fontId="39" fillId="11" borderId="65" xfId="5" applyNumberFormat="1" applyFont="1" applyFill="1" applyBorder="1" applyAlignment="1">
      <alignment horizontal="right"/>
    </xf>
    <xf numFmtId="3" fontId="39" fillId="11" borderId="64" xfId="5" applyNumberFormat="1" applyFont="1" applyFill="1" applyBorder="1" applyAlignment="1">
      <alignment horizontal="right"/>
    </xf>
    <xf numFmtId="3" fontId="37" fillId="11" borderId="61" xfId="7" applyNumberFormat="1" applyFont="1" applyFill="1" applyBorder="1" applyProtection="1">
      <protection locked="0"/>
    </xf>
    <xf numFmtId="0" fontId="36" fillId="11" borderId="58" xfId="5" applyFont="1" applyFill="1" applyBorder="1" applyAlignment="1">
      <alignment horizontal="left" indent="1"/>
    </xf>
    <xf numFmtId="3" fontId="37" fillId="11" borderId="56" xfId="5" applyNumberFormat="1" applyFont="1" applyFill="1" applyBorder="1" applyAlignment="1">
      <alignment horizontal="center"/>
    </xf>
    <xf numFmtId="3" fontId="39" fillId="11" borderId="58" xfId="7" applyNumberFormat="1" applyFont="1" applyFill="1" applyBorder="1" applyProtection="1">
      <protection locked="0"/>
    </xf>
    <xf numFmtId="3" fontId="39" fillId="0" borderId="56" xfId="7" applyNumberFormat="1" applyFont="1" applyFill="1" applyBorder="1" applyProtection="1">
      <protection locked="0"/>
    </xf>
    <xf numFmtId="3" fontId="39" fillId="11" borderId="59" xfId="5" applyNumberFormat="1" applyFont="1" applyFill="1" applyBorder="1" applyAlignment="1" applyProtection="1">
      <alignment horizontal="right"/>
      <protection locked="0"/>
    </xf>
    <xf numFmtId="3" fontId="39" fillId="11" borderId="59" xfId="5" applyNumberFormat="1" applyFont="1" applyFill="1" applyBorder="1" applyAlignment="1">
      <alignment horizontal="right"/>
    </xf>
    <xf numFmtId="164" fontId="39" fillId="11" borderId="48" xfId="5" applyNumberFormat="1" applyFont="1" applyFill="1" applyBorder="1" applyAlignment="1">
      <alignment horizontal="right"/>
    </xf>
    <xf numFmtId="164" fontId="39" fillId="11" borderId="67" xfId="5" applyNumberFormat="1" applyFont="1" applyFill="1" applyBorder="1" applyAlignment="1">
      <alignment horizontal="right"/>
    </xf>
    <xf numFmtId="3" fontId="39" fillId="11" borderId="68" xfId="7" applyNumberFormat="1" applyFont="1" applyFill="1" applyBorder="1" applyProtection="1">
      <protection locked="0"/>
    </xf>
    <xf numFmtId="3" fontId="39" fillId="0" borderId="67" xfId="7" applyNumberFormat="1" applyFont="1" applyFill="1" applyBorder="1" applyProtection="1">
      <protection locked="0"/>
    </xf>
    <xf numFmtId="3" fontId="39" fillId="11" borderId="47" xfId="5" applyNumberFormat="1" applyFont="1" applyFill="1" applyBorder="1" applyAlignment="1" applyProtection="1">
      <alignment horizontal="right"/>
      <protection locked="0"/>
    </xf>
    <xf numFmtId="3" fontId="39" fillId="11" borderId="66" xfId="5" applyNumberFormat="1" applyFont="1" applyFill="1" applyBorder="1" applyAlignment="1" applyProtection="1">
      <alignment horizontal="right"/>
      <protection locked="0"/>
    </xf>
    <xf numFmtId="164" fontId="39" fillId="11" borderId="61" xfId="5" applyNumberFormat="1" applyFont="1" applyFill="1" applyBorder="1" applyAlignment="1">
      <alignment horizontal="right"/>
    </xf>
    <xf numFmtId="3" fontId="39" fillId="11" borderId="63" xfId="7" applyNumberFormat="1" applyFont="1" applyFill="1" applyBorder="1" applyProtection="1">
      <protection locked="0"/>
    </xf>
    <xf numFmtId="3" fontId="39" fillId="0" borderId="61" xfId="7" applyNumberFormat="1" applyFont="1" applyFill="1" applyBorder="1" applyProtection="1">
      <protection locked="0"/>
    </xf>
    <xf numFmtId="3" fontId="39" fillId="11" borderId="54" xfId="5" applyNumberFormat="1" applyFont="1" applyFill="1" applyBorder="1" applyAlignment="1" applyProtection="1">
      <alignment horizontal="right"/>
      <protection locked="0"/>
    </xf>
    <xf numFmtId="3" fontId="39" fillId="11" borderId="53" xfId="5" applyNumberFormat="1" applyFont="1" applyFill="1" applyBorder="1" applyAlignment="1" applyProtection="1">
      <alignment horizontal="right"/>
      <protection locked="0"/>
    </xf>
    <xf numFmtId="164" fontId="39" fillId="11" borderId="66" xfId="5" applyNumberFormat="1" applyFont="1" applyFill="1" applyBorder="1" applyAlignment="1">
      <alignment horizontal="right"/>
    </xf>
    <xf numFmtId="164" fontId="37" fillId="11" borderId="66" xfId="5" applyNumberFormat="1" applyFont="1" applyFill="1" applyBorder="1" applyAlignment="1">
      <alignment horizontal="right"/>
    </xf>
    <xf numFmtId="3" fontId="37" fillId="11" borderId="40" xfId="7" applyNumberFormat="1" applyFont="1" applyFill="1" applyBorder="1" applyProtection="1">
      <protection locked="0"/>
    </xf>
    <xf numFmtId="3" fontId="37" fillId="0" borderId="66" xfId="7" applyNumberFormat="1" applyFont="1" applyFill="1" applyBorder="1" applyProtection="1">
      <protection locked="0"/>
    </xf>
    <xf numFmtId="3" fontId="37" fillId="11" borderId="72" xfId="5" applyNumberFormat="1" applyFont="1" applyFill="1" applyBorder="1" applyAlignment="1" applyProtection="1">
      <alignment horizontal="right"/>
      <protection locked="0"/>
    </xf>
    <xf numFmtId="164" fontId="37" fillId="11" borderId="67" xfId="5" applyNumberFormat="1" applyFont="1" applyFill="1" applyBorder="1" applyAlignment="1">
      <alignment horizontal="right"/>
    </xf>
    <xf numFmtId="3" fontId="37" fillId="0" borderId="67" xfId="7" applyNumberFormat="1" applyFont="1" applyFill="1" applyBorder="1" applyProtection="1">
      <protection locked="0"/>
    </xf>
    <xf numFmtId="164" fontId="37" fillId="11" borderId="65" xfId="5" applyNumberFormat="1" applyFont="1" applyFill="1" applyBorder="1" applyAlignment="1">
      <alignment horizontal="right"/>
    </xf>
    <xf numFmtId="3" fontId="37" fillId="11" borderId="69" xfId="7" applyNumberFormat="1" applyFont="1" applyFill="1" applyBorder="1" applyProtection="1">
      <protection locked="0"/>
    </xf>
    <xf numFmtId="3" fontId="37" fillId="0" borderId="61" xfId="7" applyNumberFormat="1" applyFont="1" applyFill="1" applyBorder="1" applyProtection="1">
      <protection locked="0"/>
    </xf>
    <xf numFmtId="3" fontId="37" fillId="11" borderId="60" xfId="5" applyNumberFormat="1" applyFont="1" applyFill="1" applyBorder="1" applyAlignment="1" applyProtection="1">
      <alignment horizontal="right"/>
      <protection locked="0"/>
    </xf>
    <xf numFmtId="3" fontId="39" fillId="11" borderId="69" xfId="5" applyNumberFormat="1" applyFont="1" applyFill="1" applyBorder="1" applyAlignment="1">
      <alignment horizontal="right"/>
    </xf>
    <xf numFmtId="164" fontId="39" fillId="11" borderId="65" xfId="5" applyNumberFormat="1" applyFont="1" applyFill="1" applyBorder="1" applyAlignment="1">
      <alignment horizontal="right"/>
    </xf>
    <xf numFmtId="3" fontId="39" fillId="11" borderId="70" xfId="5" applyNumberFormat="1" applyFont="1" applyFill="1" applyBorder="1" applyAlignment="1" applyProtection="1">
      <alignment horizontal="right"/>
    </xf>
    <xf numFmtId="3" fontId="37" fillId="11" borderId="66" xfId="7" applyNumberFormat="1" applyFont="1" applyFill="1" applyBorder="1" applyProtection="1">
      <protection locked="0"/>
    </xf>
    <xf numFmtId="3" fontId="37" fillId="11" borderId="65" xfId="7" applyNumberFormat="1" applyFont="1" applyFill="1" applyBorder="1" applyProtection="1">
      <protection locked="0"/>
    </xf>
    <xf numFmtId="3" fontId="37" fillId="0" borderId="65" xfId="7" applyNumberFormat="1" applyFont="1" applyFill="1" applyBorder="1" applyProtection="1">
      <protection locked="0"/>
    </xf>
    <xf numFmtId="164" fontId="39" fillId="11" borderId="52" xfId="5" applyNumberFormat="1" applyFont="1" applyFill="1" applyBorder="1" applyAlignment="1">
      <alignment horizontal="right"/>
    </xf>
    <xf numFmtId="3" fontId="39" fillId="11" borderId="13" xfId="5" applyNumberFormat="1" applyFont="1" applyFill="1" applyBorder="1" applyAlignment="1">
      <alignment horizontal="right"/>
    </xf>
    <xf numFmtId="164" fontId="39" fillId="11" borderId="13" xfId="5" applyNumberFormat="1" applyFont="1" applyFill="1" applyBorder="1" applyAlignment="1">
      <alignment horizontal="right"/>
    </xf>
    <xf numFmtId="0" fontId="27" fillId="0" borderId="0" xfId="8" applyFont="1" applyFill="1" applyBorder="1"/>
    <xf numFmtId="166" fontId="51" fillId="0" borderId="0" xfId="9" applyFont="1" applyFill="1" applyBorder="1" applyAlignment="1" applyProtection="1">
      <alignment horizontal="right"/>
    </xf>
    <xf numFmtId="166" fontId="37" fillId="0" borderId="0" xfId="10" applyFont="1" applyFill="1" applyBorder="1" applyAlignment="1" applyProtection="1"/>
    <xf numFmtId="166" fontId="37" fillId="0" borderId="0" xfId="10" applyFont="1" applyFill="1" applyBorder="1" applyAlignment="1" applyProtection="1">
      <alignment horizontal="left" vertical="center" indent="1"/>
    </xf>
    <xf numFmtId="167" fontId="37" fillId="0" borderId="0" xfId="10" applyNumberFormat="1" applyFont="1" applyFill="1" applyBorder="1" applyAlignment="1" applyProtection="1">
      <alignment horizontal="left" vertical="center" indent="1"/>
    </xf>
    <xf numFmtId="166" fontId="37" fillId="0" borderId="0" xfId="11" applyFont="1" applyFill="1" applyBorder="1" applyAlignment="1" applyProtection="1">
      <alignment horizontal="left" vertical="center" wrapText="1" indent="1"/>
      <protection locked="0"/>
    </xf>
    <xf numFmtId="166" fontId="53" fillId="0" borderId="0" xfId="10" applyFont="1" applyFill="1" applyBorder="1" applyAlignment="1" applyProtection="1">
      <alignment horizontal="left" vertical="center" indent="1"/>
    </xf>
    <xf numFmtId="167" fontId="39" fillId="0" borderId="0" xfId="10" applyNumberFormat="1" applyFont="1" applyFill="1" applyBorder="1" applyAlignment="1" applyProtection="1">
      <alignment horizontal="left" vertical="center" indent="1"/>
    </xf>
    <xf numFmtId="166" fontId="39" fillId="0" borderId="0" xfId="10" applyFont="1" applyFill="1" applyBorder="1" applyAlignment="1" applyProtection="1">
      <alignment horizontal="left" vertical="center" indent="1"/>
    </xf>
    <xf numFmtId="166" fontId="43" fillId="0" borderId="0" xfId="10" applyFont="1" applyFill="1" applyBorder="1" applyAlignment="1" applyProtection="1">
      <alignment horizontal="left" vertical="center" indent="1"/>
    </xf>
    <xf numFmtId="166" fontId="54" fillId="0" borderId="0" xfId="10" applyFont="1" applyFill="1" applyBorder="1" applyAlignment="1" applyProtection="1">
      <alignment horizontal="left" vertical="center" indent="1"/>
    </xf>
    <xf numFmtId="166" fontId="43" fillId="0" borderId="0" xfId="10" applyFont="1" applyFill="1" applyBorder="1" applyAlignment="1" applyProtection="1">
      <alignment horizontal="left" vertical="center" indent="1"/>
    </xf>
    <xf numFmtId="166" fontId="36" fillId="13" borderId="76" xfId="10" applyFont="1" applyFill="1" applyBorder="1" applyAlignment="1" applyProtection="1">
      <alignment horizontal="left" vertical="center" indent="1"/>
    </xf>
    <xf numFmtId="166" fontId="39" fillId="13" borderId="76" xfId="10" applyFont="1" applyFill="1" applyBorder="1" applyAlignment="1" applyProtection="1">
      <alignment horizontal="center" vertical="center"/>
    </xf>
    <xf numFmtId="166" fontId="39" fillId="13" borderId="77" xfId="10" applyFont="1" applyFill="1" applyBorder="1" applyAlignment="1" applyProtection="1"/>
    <xf numFmtId="166" fontId="39" fillId="13" borderId="78" xfId="10" applyFont="1" applyFill="1" applyBorder="1" applyAlignment="1" applyProtection="1">
      <alignment horizontal="center"/>
    </xf>
    <xf numFmtId="166" fontId="39" fillId="14" borderId="79" xfId="10" applyFont="1" applyFill="1" applyBorder="1" applyAlignment="1" applyProtection="1">
      <alignment horizontal="center"/>
    </xf>
    <xf numFmtId="167" fontId="39" fillId="13" borderId="76" xfId="10" applyNumberFormat="1" applyFont="1" applyFill="1" applyBorder="1" applyAlignment="1" applyProtection="1">
      <alignment horizontal="center"/>
    </xf>
    <xf numFmtId="166" fontId="39" fillId="13" borderId="79" xfId="10" applyFont="1" applyFill="1" applyBorder="1" applyAlignment="1" applyProtection="1">
      <alignment horizontal="center"/>
    </xf>
    <xf numFmtId="166" fontId="39" fillId="0" borderId="0" xfId="10" applyFont="1" applyFill="1" applyBorder="1" applyAlignment="1" applyProtection="1"/>
    <xf numFmtId="166" fontId="39" fillId="14" borderId="78" xfId="10" applyFont="1" applyFill="1" applyBorder="1" applyAlignment="1" applyProtection="1">
      <alignment horizontal="center"/>
    </xf>
    <xf numFmtId="166" fontId="39" fillId="13" borderId="80" xfId="10" applyFont="1" applyFill="1" applyBorder="1" applyAlignment="1" applyProtection="1">
      <alignment horizontal="center"/>
    </xf>
    <xf numFmtId="166" fontId="39" fillId="13" borderId="81" xfId="10" applyFont="1" applyFill="1" applyBorder="1" applyAlignment="1" applyProtection="1">
      <alignment horizontal="center"/>
    </xf>
    <xf numFmtId="166" fontId="39" fillId="14" borderId="80" xfId="10" applyFont="1" applyFill="1" applyBorder="1" applyAlignment="1" applyProtection="1">
      <alignment horizontal="center"/>
    </xf>
    <xf numFmtId="167" fontId="39" fillId="13" borderId="82" xfId="10" applyNumberFormat="1" applyFont="1" applyFill="1" applyBorder="1" applyAlignment="1" applyProtection="1">
      <alignment horizontal="center"/>
    </xf>
    <xf numFmtId="167" fontId="39" fillId="13" borderId="76" xfId="10" applyNumberFormat="1" applyFont="1" applyFill="1" applyBorder="1" applyAlignment="1" applyProtection="1">
      <alignment horizontal="center"/>
    </xf>
    <xf numFmtId="166" fontId="39" fillId="13" borderId="83" xfId="10" applyFont="1" applyFill="1" applyBorder="1" applyAlignment="1" applyProtection="1">
      <alignment horizontal="center"/>
    </xf>
    <xf numFmtId="166" fontId="39" fillId="14" borderId="81" xfId="10" applyFont="1" applyFill="1" applyBorder="1" applyAlignment="1" applyProtection="1">
      <alignment horizontal="center"/>
    </xf>
    <xf numFmtId="166" fontId="36" fillId="13" borderId="84" xfId="10" applyFont="1" applyFill="1" applyBorder="1" applyAlignment="1" applyProtection="1">
      <alignment horizontal="left" indent="1"/>
    </xf>
    <xf numFmtId="165" fontId="37" fillId="13" borderId="83" xfId="10" applyNumberFormat="1" applyFont="1" applyFill="1" applyBorder="1" applyAlignment="1" applyProtection="1">
      <alignment horizontal="center"/>
    </xf>
    <xf numFmtId="168" fontId="37" fillId="13" borderId="77" xfId="10" applyNumberFormat="1" applyFont="1" applyFill="1" applyBorder="1" applyAlignment="1" applyProtection="1">
      <alignment horizontal="right"/>
    </xf>
    <xf numFmtId="168" fontId="39" fillId="13" borderId="85" xfId="10" applyNumberFormat="1" applyFont="1" applyFill="1" applyBorder="1" applyAlignment="1" applyProtection="1">
      <alignment horizontal="right"/>
    </xf>
    <xf numFmtId="168" fontId="39" fillId="0" borderId="85" xfId="10" applyNumberFormat="1" applyFont="1" applyFill="1" applyBorder="1" applyAlignment="1" applyProtection="1">
      <alignment horizontal="right"/>
    </xf>
    <xf numFmtId="168" fontId="39" fillId="13" borderId="78" xfId="10" applyNumberFormat="1" applyFont="1" applyFill="1" applyBorder="1" applyAlignment="1" applyProtection="1">
      <alignment horizontal="right"/>
    </xf>
    <xf numFmtId="168" fontId="39" fillId="13" borderId="0" xfId="10" applyNumberFormat="1" applyFont="1" applyFill="1" applyBorder="1" applyAlignment="1" applyProtection="1">
      <alignment horizontal="right"/>
      <protection locked="0"/>
    </xf>
    <xf numFmtId="168" fontId="39" fillId="13" borderId="78" xfId="10" applyNumberFormat="1" applyFont="1" applyFill="1" applyBorder="1" applyAlignment="1" applyProtection="1">
      <alignment horizontal="right"/>
      <protection locked="0"/>
    </xf>
    <xf numFmtId="168" fontId="39" fillId="13" borderId="86" xfId="10" applyNumberFormat="1" applyFont="1" applyFill="1" applyBorder="1" applyAlignment="1" applyProtection="1">
      <alignment horizontal="right"/>
      <protection locked="0"/>
    </xf>
    <xf numFmtId="165" fontId="39" fillId="13" borderId="83" xfId="10" applyNumberFormat="1" applyFont="1" applyFill="1" applyBorder="1" applyAlignment="1" applyProtection="1">
      <alignment horizontal="right"/>
    </xf>
    <xf numFmtId="167" fontId="39" fillId="13" borderId="86" xfId="10" applyNumberFormat="1" applyFont="1" applyFill="1" applyBorder="1" applyAlignment="1" applyProtection="1">
      <alignment horizontal="right"/>
    </xf>
    <xf numFmtId="166" fontId="37" fillId="0" borderId="0" xfId="10" applyFont="1" applyFill="1" applyBorder="1" applyAlignment="1" applyProtection="1">
      <alignment horizontal="right"/>
    </xf>
    <xf numFmtId="168" fontId="39" fillId="13" borderId="76" xfId="10" applyNumberFormat="1" applyFont="1" applyFill="1" applyBorder="1" applyAlignment="1" applyProtection="1">
      <alignment horizontal="right"/>
    </xf>
    <xf numFmtId="168" fontId="39" fillId="13" borderId="79" xfId="10" applyNumberFormat="1" applyFont="1" applyFill="1" applyBorder="1" applyAlignment="1" applyProtection="1">
      <alignment horizontal="right"/>
    </xf>
    <xf numFmtId="168" fontId="39" fillId="0" borderId="79" xfId="10" applyNumberFormat="1" applyFont="1" applyFill="1" applyBorder="1" applyAlignment="1" applyProtection="1">
      <alignment horizontal="right"/>
    </xf>
    <xf numFmtId="166" fontId="36" fillId="13" borderId="87" xfId="10" applyFont="1" applyFill="1" applyBorder="1" applyAlignment="1" applyProtection="1">
      <alignment horizontal="left" indent="1"/>
    </xf>
    <xf numFmtId="165" fontId="37" fillId="13" borderId="76" xfId="10" applyNumberFormat="1" applyFont="1" applyFill="1" applyBorder="1" applyAlignment="1" applyProtection="1">
      <alignment horizontal="center"/>
    </xf>
    <xf numFmtId="168" fontId="37" fillId="13" borderId="88" xfId="10" applyNumberFormat="1" applyFont="1" applyFill="1" applyBorder="1" applyAlignment="1" applyProtection="1">
      <alignment horizontal="right"/>
    </xf>
    <xf numFmtId="168" fontId="39" fillId="13" borderId="87" xfId="10" applyNumberFormat="1" applyFont="1" applyFill="1" applyBorder="1" applyAlignment="1" applyProtection="1">
      <alignment horizontal="right"/>
    </xf>
    <xf numFmtId="168" fontId="39" fillId="0" borderId="87" xfId="10" applyNumberFormat="1" applyFont="1" applyFill="1" applyBorder="1" applyAlignment="1" applyProtection="1">
      <alignment horizontal="right"/>
    </xf>
    <xf numFmtId="168" fontId="39" fillId="13" borderId="88" xfId="10" applyNumberFormat="1" applyFont="1" applyFill="1" applyBorder="1" applyAlignment="1" applyProtection="1">
      <alignment horizontal="right"/>
      <protection locked="0"/>
    </xf>
    <xf numFmtId="165" fontId="39" fillId="13" borderId="76" xfId="10" applyNumberFormat="1" applyFont="1" applyFill="1" applyBorder="1" applyAlignment="1" applyProtection="1">
      <alignment horizontal="right"/>
    </xf>
    <xf numFmtId="167" fontId="39" fillId="13" borderId="89" xfId="10" applyNumberFormat="1" applyFont="1" applyFill="1" applyBorder="1" applyAlignment="1" applyProtection="1">
      <alignment horizontal="right"/>
    </xf>
    <xf numFmtId="168" fontId="39" fillId="13" borderId="89" xfId="10" applyNumberFormat="1" applyFont="1" applyFill="1" applyBorder="1" applyAlignment="1" applyProtection="1">
      <alignment horizontal="right"/>
    </xf>
    <xf numFmtId="168" fontId="39" fillId="0" borderId="89" xfId="10" applyNumberFormat="1" applyFont="1" applyFill="1" applyBorder="1" applyAlignment="1" applyProtection="1">
      <alignment horizontal="right"/>
    </xf>
    <xf numFmtId="166" fontId="36" fillId="13" borderId="85" xfId="10" applyFont="1" applyFill="1" applyBorder="1" applyAlignment="1" applyProtection="1">
      <alignment horizontal="left" indent="1"/>
    </xf>
    <xf numFmtId="167" fontId="37" fillId="13" borderId="76" xfId="10" applyNumberFormat="1" applyFont="1" applyFill="1" applyBorder="1" applyAlignment="1" applyProtection="1">
      <alignment horizontal="center"/>
    </xf>
    <xf numFmtId="167" fontId="37" fillId="13" borderId="88" xfId="10" applyNumberFormat="1" applyFont="1" applyFill="1" applyBorder="1" applyAlignment="1" applyProtection="1">
      <alignment horizontal="right"/>
    </xf>
    <xf numFmtId="167" fontId="39" fillId="13" borderId="85" xfId="10" applyNumberFormat="1" applyFont="1" applyFill="1" applyBorder="1" applyAlignment="1" applyProtection="1">
      <alignment horizontal="right"/>
    </xf>
    <xf numFmtId="167" fontId="37" fillId="13" borderId="81" xfId="10" applyNumberFormat="1" applyFont="1" applyFill="1" applyBorder="1" applyAlignment="1" applyProtection="1">
      <alignment horizontal="right"/>
    </xf>
    <xf numFmtId="167" fontId="37" fillId="13" borderId="88" xfId="10" applyNumberFormat="1" applyFont="1" applyFill="1" applyBorder="1" applyAlignment="1" applyProtection="1">
      <alignment horizontal="right"/>
      <protection locked="0"/>
    </xf>
    <xf numFmtId="3" fontId="37" fillId="13" borderId="78" xfId="10" applyNumberFormat="1" applyFont="1" applyFill="1" applyBorder="1" applyAlignment="1" applyProtection="1">
      <alignment horizontal="right"/>
      <protection locked="0"/>
    </xf>
    <xf numFmtId="167" fontId="39" fillId="13" borderId="76" xfId="10" applyNumberFormat="1" applyFont="1" applyFill="1" applyBorder="1" applyAlignment="1" applyProtection="1">
      <alignment horizontal="right"/>
    </xf>
    <xf numFmtId="167" fontId="37" fillId="13" borderId="76" xfId="10" applyNumberFormat="1" applyFont="1" applyFill="1" applyBorder="1" applyAlignment="1" applyProtection="1">
      <alignment horizontal="right"/>
    </xf>
    <xf numFmtId="167" fontId="37" fillId="13" borderId="89" xfId="10" applyNumberFormat="1" applyFont="1" applyFill="1" applyBorder="1" applyAlignment="1" applyProtection="1">
      <alignment horizontal="right"/>
    </xf>
    <xf numFmtId="167" fontId="37" fillId="0" borderId="89" xfId="10" applyNumberFormat="1" applyFont="1" applyFill="1" applyBorder="1" applyAlignment="1" applyProtection="1">
      <alignment horizontal="right"/>
    </xf>
    <xf numFmtId="167" fontId="39" fillId="13" borderId="87" xfId="10" applyNumberFormat="1" applyFont="1" applyFill="1" applyBorder="1" applyAlignment="1" applyProtection="1">
      <alignment horizontal="right"/>
    </xf>
    <xf numFmtId="167" fontId="37" fillId="13" borderId="83" xfId="10" applyNumberFormat="1" applyFont="1" applyFill="1" applyBorder="1" applyAlignment="1" applyProtection="1">
      <alignment horizontal="center"/>
    </xf>
    <xf numFmtId="167" fontId="37" fillId="13" borderId="0" xfId="10" applyNumberFormat="1" applyFont="1" applyFill="1" applyBorder="1" applyAlignment="1" applyProtection="1">
      <alignment horizontal="right"/>
    </xf>
    <xf numFmtId="167" fontId="39" fillId="13" borderId="90" xfId="10" applyNumberFormat="1" applyFont="1" applyFill="1" applyBorder="1" applyAlignment="1" applyProtection="1">
      <alignment horizontal="right"/>
    </xf>
    <xf numFmtId="167" fontId="37" fillId="13" borderId="83" xfId="10" applyNumberFormat="1" applyFont="1" applyFill="1" applyBorder="1" applyAlignment="1" applyProtection="1">
      <alignment horizontal="right"/>
    </xf>
    <xf numFmtId="167" fontId="39" fillId="13" borderId="83" xfId="10" applyNumberFormat="1" applyFont="1" applyFill="1" applyBorder="1" applyAlignment="1" applyProtection="1">
      <alignment horizontal="right"/>
    </xf>
    <xf numFmtId="167" fontId="37" fillId="13" borderId="86" xfId="10" applyNumberFormat="1" applyFont="1" applyFill="1" applyBorder="1" applyAlignment="1" applyProtection="1">
      <alignment horizontal="right"/>
    </xf>
    <xf numFmtId="167" fontId="37" fillId="0" borderId="86" xfId="10" applyNumberFormat="1" applyFont="1" applyFill="1" applyBorder="1" applyAlignment="1" applyProtection="1">
      <alignment horizontal="right"/>
    </xf>
    <xf numFmtId="167" fontId="55" fillId="13" borderId="88" xfId="10" applyNumberFormat="1" applyFont="1" applyFill="1" applyBorder="1" applyAlignment="1" applyProtection="1">
      <alignment horizontal="right"/>
    </xf>
    <xf numFmtId="3" fontId="39" fillId="13" borderId="76" xfId="10" applyNumberFormat="1" applyFont="1" applyFill="1" applyBorder="1" applyAlignment="1" applyProtection="1">
      <alignment horizontal="right"/>
    </xf>
    <xf numFmtId="167" fontId="37" fillId="13" borderId="78" xfId="10" applyNumberFormat="1" applyFont="1" applyFill="1" applyBorder="1" applyAlignment="1" applyProtection="1">
      <alignment horizontal="right"/>
    </xf>
    <xf numFmtId="167" fontId="37" fillId="13" borderId="77" xfId="10" applyNumberFormat="1" applyFont="1" applyFill="1" applyBorder="1" applyAlignment="1" applyProtection="1">
      <alignment horizontal="right"/>
      <protection locked="0"/>
    </xf>
    <xf numFmtId="167" fontId="39" fillId="13" borderId="78" xfId="10" applyNumberFormat="1" applyFont="1" applyFill="1" applyBorder="1" applyAlignment="1" applyProtection="1">
      <alignment horizontal="right"/>
    </xf>
    <xf numFmtId="167" fontId="39" fillId="13" borderId="79" xfId="10" applyNumberFormat="1" applyFont="1" applyFill="1" applyBorder="1" applyAlignment="1" applyProtection="1">
      <alignment horizontal="right"/>
    </xf>
    <xf numFmtId="167" fontId="37" fillId="13" borderId="79" xfId="10" applyNumberFormat="1" applyFont="1" applyFill="1" applyBorder="1" applyAlignment="1" applyProtection="1">
      <alignment horizontal="right"/>
    </xf>
    <xf numFmtId="167" fontId="37" fillId="0" borderId="79" xfId="10" applyNumberFormat="1" applyFont="1" applyFill="1" applyBorder="1" applyAlignment="1" applyProtection="1">
      <alignment horizontal="right"/>
    </xf>
    <xf numFmtId="167" fontId="56" fillId="13" borderId="81" xfId="10" applyNumberFormat="1" applyFont="1" applyFill="1" applyBorder="1" applyAlignment="1" applyProtection="1">
      <alignment horizontal="center"/>
    </xf>
    <xf numFmtId="167" fontId="55" fillId="13" borderId="87" xfId="10" applyNumberFormat="1" applyFont="1" applyFill="1" applyBorder="1" applyAlignment="1" applyProtection="1">
      <alignment horizontal="right"/>
      <protection locked="0"/>
    </xf>
    <xf numFmtId="167" fontId="55" fillId="0" borderId="87" xfId="10" applyNumberFormat="1" applyFont="1" applyFill="1" applyBorder="1" applyAlignment="1" applyProtection="1">
      <alignment horizontal="right"/>
      <protection locked="0"/>
    </xf>
    <xf numFmtId="167" fontId="39" fillId="13" borderId="76" xfId="10" applyNumberFormat="1" applyFont="1" applyFill="1" applyBorder="1" applyAlignment="1" applyProtection="1">
      <alignment horizontal="right"/>
      <protection locked="0"/>
    </xf>
    <xf numFmtId="167" fontId="39" fillId="13" borderId="89" xfId="10" applyNumberFormat="1" applyFont="1" applyFill="1" applyBorder="1" applyAlignment="1" applyProtection="1">
      <alignment horizontal="right"/>
      <protection locked="0"/>
    </xf>
    <xf numFmtId="167" fontId="39" fillId="13" borderId="88" xfId="10" applyNumberFormat="1" applyFont="1" applyFill="1" applyBorder="1" applyAlignment="1" applyProtection="1">
      <alignment horizontal="right"/>
      <protection locked="0"/>
    </xf>
    <xf numFmtId="167" fontId="55" fillId="13" borderId="76" xfId="10" applyNumberFormat="1" applyFont="1" applyFill="1" applyBorder="1" applyAlignment="1" applyProtection="1">
      <alignment horizontal="right"/>
    </xf>
    <xf numFmtId="167" fontId="55" fillId="13" borderId="89" xfId="10" applyNumberFormat="1" applyFont="1" applyFill="1" applyBorder="1" applyAlignment="1" applyProtection="1">
      <alignment horizontal="right"/>
    </xf>
    <xf numFmtId="167" fontId="56" fillId="13" borderId="89" xfId="10" applyNumberFormat="1" applyFont="1" applyFill="1" applyBorder="1" applyAlignment="1" applyProtection="1">
      <alignment horizontal="right"/>
    </xf>
    <xf numFmtId="167" fontId="56" fillId="0" borderId="76" xfId="10" applyNumberFormat="1" applyFont="1" applyFill="1" applyBorder="1" applyAlignment="1" applyProtection="1">
      <alignment horizontal="right"/>
    </xf>
    <xf numFmtId="167" fontId="56" fillId="13" borderId="76" xfId="10" applyNumberFormat="1" applyFont="1" applyFill="1" applyBorder="1" applyAlignment="1" applyProtection="1">
      <alignment horizontal="center"/>
    </xf>
    <xf numFmtId="167" fontId="37" fillId="13" borderId="82" xfId="10" applyNumberFormat="1" applyFont="1" applyFill="1" applyBorder="1" applyAlignment="1" applyProtection="1">
      <alignment horizontal="right"/>
    </xf>
    <xf numFmtId="167" fontId="55" fillId="13" borderId="85" xfId="10" applyNumberFormat="1" applyFont="1" applyFill="1" applyBorder="1" applyAlignment="1" applyProtection="1">
      <alignment horizontal="right"/>
      <protection locked="0"/>
    </xf>
    <xf numFmtId="167" fontId="56" fillId="13" borderId="85" xfId="10" applyNumberFormat="1" applyFont="1" applyFill="1" applyBorder="1" applyAlignment="1" applyProtection="1">
      <alignment horizontal="right"/>
      <protection locked="0"/>
    </xf>
    <xf numFmtId="167" fontId="56" fillId="0" borderId="85" xfId="10" applyNumberFormat="1" applyFont="1" applyFill="1" applyBorder="1" applyAlignment="1" applyProtection="1">
      <alignment horizontal="right"/>
      <protection locked="0"/>
    </xf>
    <xf numFmtId="167" fontId="37" fillId="13" borderId="76" xfId="10" applyNumberFormat="1" applyFont="1" applyFill="1" applyBorder="1" applyAlignment="1" applyProtection="1">
      <alignment horizontal="right"/>
      <protection locked="0"/>
    </xf>
    <xf numFmtId="167" fontId="37" fillId="13" borderId="89" xfId="10" applyNumberFormat="1" applyFont="1" applyFill="1" applyBorder="1" applyAlignment="1" applyProtection="1">
      <alignment horizontal="right"/>
      <protection locked="0"/>
    </xf>
    <xf numFmtId="167" fontId="56" fillId="13" borderId="80" xfId="10" applyNumberFormat="1" applyFont="1" applyFill="1" applyBorder="1" applyAlignment="1" applyProtection="1">
      <alignment horizontal="right"/>
    </xf>
    <xf numFmtId="167" fontId="56" fillId="0" borderId="81" xfId="10" applyNumberFormat="1" applyFont="1" applyFill="1" applyBorder="1" applyAlignment="1" applyProtection="1">
      <alignment horizontal="right"/>
    </xf>
    <xf numFmtId="167" fontId="56" fillId="13" borderId="87" xfId="10" applyNumberFormat="1" applyFont="1" applyFill="1" applyBorder="1" applyAlignment="1" applyProtection="1">
      <alignment horizontal="right"/>
      <protection locked="0"/>
    </xf>
    <xf numFmtId="167" fontId="56" fillId="0" borderId="87" xfId="10" applyNumberFormat="1" applyFont="1" applyFill="1" applyBorder="1" applyAlignment="1" applyProtection="1">
      <alignment horizontal="right"/>
      <protection locked="0"/>
    </xf>
    <xf numFmtId="167" fontId="56" fillId="13" borderId="78" xfId="10" applyNumberFormat="1" applyFont="1" applyFill="1" applyBorder="1" applyAlignment="1" applyProtection="1">
      <alignment horizontal="center"/>
    </xf>
    <xf numFmtId="167" fontId="56" fillId="13" borderId="90" xfId="10" applyNumberFormat="1" applyFont="1" applyFill="1" applyBorder="1" applyAlignment="1" applyProtection="1">
      <alignment horizontal="right"/>
      <protection locked="0"/>
    </xf>
    <xf numFmtId="167" fontId="56" fillId="0" borderId="90" xfId="10" applyNumberFormat="1" applyFont="1" applyFill="1" applyBorder="1" applyAlignment="1" applyProtection="1">
      <alignment horizontal="right"/>
      <protection locked="0"/>
    </xf>
    <xf numFmtId="167" fontId="56" fillId="13" borderId="84" xfId="10" applyNumberFormat="1" applyFont="1" applyFill="1" applyBorder="1" applyAlignment="1" applyProtection="1">
      <alignment horizontal="right"/>
      <protection locked="0"/>
    </xf>
    <xf numFmtId="167" fontId="37" fillId="13" borderId="78" xfId="10" applyNumberFormat="1" applyFont="1" applyFill="1" applyBorder="1" applyAlignment="1" applyProtection="1">
      <alignment horizontal="right"/>
      <protection locked="0"/>
    </xf>
    <xf numFmtId="167" fontId="56" fillId="13" borderId="79" xfId="10" applyNumberFormat="1" applyFont="1" applyFill="1" applyBorder="1" applyAlignment="1" applyProtection="1">
      <alignment horizontal="right"/>
    </xf>
    <xf numFmtId="167" fontId="56" fillId="0" borderId="78" xfId="10" applyNumberFormat="1" applyFont="1" applyFill="1" applyBorder="1" applyAlignment="1" applyProtection="1">
      <alignment horizontal="right"/>
    </xf>
    <xf numFmtId="166" fontId="57" fillId="13" borderId="87" xfId="10" applyFont="1" applyFill="1" applyBorder="1" applyAlignment="1" applyProtection="1">
      <alignment horizontal="left" indent="1"/>
    </xf>
    <xf numFmtId="167" fontId="55" fillId="13" borderId="76" xfId="10" applyNumberFormat="1" applyFont="1" applyFill="1" applyBorder="1" applyAlignment="1" applyProtection="1">
      <alignment horizontal="center"/>
    </xf>
    <xf numFmtId="167" fontId="55" fillId="13" borderId="87" xfId="10" applyNumberFormat="1" applyFont="1" applyFill="1" applyBorder="1" applyAlignment="1" applyProtection="1">
      <alignment horizontal="right"/>
    </xf>
    <xf numFmtId="167" fontId="55" fillId="0" borderId="87" xfId="10" applyNumberFormat="1" applyFont="1" applyFill="1" applyBorder="1" applyAlignment="1" applyProtection="1">
      <alignment horizontal="right"/>
    </xf>
    <xf numFmtId="167" fontId="37" fillId="13" borderId="81" xfId="10" applyNumberFormat="1" applyFont="1" applyFill="1" applyBorder="1" applyAlignment="1" applyProtection="1">
      <alignment horizontal="right"/>
      <protection locked="0"/>
    </xf>
    <xf numFmtId="167" fontId="55" fillId="13" borderId="82" xfId="10" applyNumberFormat="1" applyFont="1" applyFill="1" applyBorder="1" applyAlignment="1" applyProtection="1">
      <alignment horizontal="right"/>
    </xf>
    <xf numFmtId="167" fontId="55" fillId="13" borderId="85" xfId="10" applyNumberFormat="1" applyFont="1" applyFill="1" applyBorder="1" applyAlignment="1" applyProtection="1">
      <alignment horizontal="right"/>
    </xf>
    <xf numFmtId="167" fontId="55" fillId="13" borderId="83" xfId="10" applyNumberFormat="1" applyFont="1" applyFill="1" applyBorder="1" applyAlignment="1" applyProtection="1">
      <alignment horizontal="center"/>
    </xf>
    <xf numFmtId="167" fontId="55" fillId="0" borderId="85" xfId="10" applyNumberFormat="1" applyFont="1" applyFill="1" applyBorder="1" applyAlignment="1" applyProtection="1">
      <alignment horizontal="right"/>
      <protection locked="0"/>
    </xf>
    <xf numFmtId="166" fontId="57" fillId="13" borderId="90" xfId="10" applyFont="1" applyFill="1" applyBorder="1" applyAlignment="1" applyProtection="1">
      <alignment horizontal="left" indent="1"/>
    </xf>
    <xf numFmtId="166" fontId="57" fillId="13" borderId="85" xfId="10" applyFont="1" applyFill="1" applyBorder="1" applyAlignment="1" applyProtection="1">
      <alignment horizontal="left" indent="1"/>
    </xf>
    <xf numFmtId="167" fontId="55" fillId="13" borderId="81" xfId="10" applyNumberFormat="1" applyFont="1" applyFill="1" applyBorder="1" applyAlignment="1" applyProtection="1">
      <alignment horizontal="center"/>
    </xf>
    <xf numFmtId="166" fontId="54" fillId="0" borderId="0" xfId="10" applyFont="1" applyFill="1" applyBorder="1" applyAlignment="1" applyProtection="1">
      <alignment horizontal="left" indent="1"/>
    </xf>
    <xf numFmtId="166" fontId="37" fillId="0" borderId="0" xfId="10" applyFont="1" applyFill="1" applyBorder="1" applyAlignment="1" applyProtection="1">
      <alignment horizontal="center"/>
    </xf>
    <xf numFmtId="167" fontId="37" fillId="0" borderId="0" xfId="10" applyNumberFormat="1" applyFont="1" applyFill="1" applyBorder="1" applyAlignment="1" applyProtection="1"/>
    <xf numFmtId="166" fontId="58" fillId="0" borderId="0" xfId="10" applyFont="1" applyFill="1" applyBorder="1" applyAlignment="1" applyProtection="1">
      <alignment horizontal="left" indent="1"/>
    </xf>
    <xf numFmtId="166" fontId="57" fillId="0" borderId="0" xfId="10" applyFont="1" applyFill="1" applyBorder="1" applyAlignment="1" applyProtection="1">
      <alignment horizontal="left" indent="1"/>
    </xf>
    <xf numFmtId="166" fontId="39" fillId="0" borderId="0" xfId="10" applyFont="1" applyFill="1" applyBorder="1" applyAlignment="1" applyProtection="1">
      <alignment horizontal="center"/>
    </xf>
    <xf numFmtId="167" fontId="39" fillId="0" borderId="0" xfId="10" applyNumberFormat="1" applyFont="1" applyFill="1" applyBorder="1" applyAlignment="1" applyProtection="1"/>
    <xf numFmtId="166" fontId="37" fillId="0" borderId="0" xfId="10" applyFont="1" applyFill="1" applyBorder="1" applyAlignment="1" applyProtection="1">
      <alignment horizontal="left" indent="1"/>
    </xf>
    <xf numFmtId="0" fontId="27" fillId="0" borderId="0" xfId="8" applyFont="1"/>
    <xf numFmtId="0" fontId="38" fillId="0" borderId="0" xfId="5" applyFont="1" applyAlignment="1">
      <alignment horizontal="left" vertical="center" indent="1"/>
    </xf>
    <xf numFmtId="0" fontId="51" fillId="0" borderId="0" xfId="6" applyFont="1" applyAlignment="1">
      <alignment horizontal="right"/>
    </xf>
    <xf numFmtId="0" fontId="53" fillId="0" borderId="0" xfId="5" applyFont="1" applyAlignment="1">
      <alignment horizontal="left" vertical="center" indent="1"/>
    </xf>
    <xf numFmtId="0" fontId="43" fillId="0" borderId="0" xfId="5" applyFont="1" applyFill="1" applyAlignment="1">
      <alignment horizontal="left" vertical="center" indent="1"/>
    </xf>
    <xf numFmtId="0" fontId="43" fillId="0" borderId="0" xfId="5" applyFont="1" applyAlignment="1">
      <alignment horizontal="left" vertical="center" indent="1"/>
    </xf>
    <xf numFmtId="0" fontId="54" fillId="0" borderId="0" xfId="5" applyFont="1" applyFill="1" applyBorder="1" applyAlignment="1">
      <alignment horizontal="left" vertical="center" indent="1"/>
    </xf>
    <xf numFmtId="0" fontId="55" fillId="0" borderId="9" xfId="7" applyFont="1" applyBorder="1" applyAlignment="1">
      <alignment horizontal="left" vertical="center" indent="1"/>
    </xf>
    <xf numFmtId="0" fontId="59" fillId="11" borderId="53" xfId="7" applyFont="1" applyFill="1" applyBorder="1" applyAlignment="1">
      <alignment horizontal="left" vertical="center" indent="1"/>
    </xf>
    <xf numFmtId="0" fontId="59" fillId="11" borderId="53" xfId="7" applyFont="1" applyFill="1" applyBorder="1" applyAlignment="1">
      <alignment horizontal="center" vertical="center"/>
    </xf>
    <xf numFmtId="3" fontId="39" fillId="11" borderId="0" xfId="5" applyNumberFormat="1" applyFont="1" applyFill="1" applyBorder="1" applyAlignment="1">
      <alignment horizontal="center"/>
    </xf>
    <xf numFmtId="4" fontId="37" fillId="11" borderId="57" xfId="5" applyNumberFormat="1" applyFont="1" applyFill="1" applyBorder="1" applyAlignment="1">
      <alignment horizontal="right"/>
    </xf>
    <xf numFmtId="4" fontId="37" fillId="11" borderId="48" xfId="5" applyNumberFormat="1" applyFont="1" applyFill="1" applyBorder="1" applyAlignment="1">
      <alignment horizontal="right"/>
    </xf>
    <xf numFmtId="4" fontId="37" fillId="11" borderId="19" xfId="5" applyNumberFormat="1" applyFont="1" applyFill="1" applyBorder="1" applyAlignment="1" applyProtection="1">
      <alignment horizontal="right"/>
      <protection locked="0"/>
    </xf>
    <xf numFmtId="4" fontId="37" fillId="11" borderId="91" xfId="5" applyNumberFormat="1" applyFont="1" applyFill="1" applyBorder="1" applyAlignment="1" applyProtection="1">
      <alignment horizontal="right"/>
      <protection locked="0"/>
    </xf>
    <xf numFmtId="4" fontId="37" fillId="11" borderId="56" xfId="5" applyNumberFormat="1" applyFont="1" applyFill="1" applyBorder="1" applyAlignment="1" applyProtection="1">
      <alignment horizontal="right"/>
      <protection locked="0"/>
    </xf>
    <xf numFmtId="165" fontId="39" fillId="11" borderId="60" xfId="5" applyNumberFormat="1" applyFont="1" applyFill="1" applyBorder="1" applyAlignment="1">
      <alignment horizontal="right"/>
    </xf>
    <xf numFmtId="4" fontId="37" fillId="11" borderId="61" xfId="5" applyNumberFormat="1" applyFont="1" applyFill="1" applyBorder="1" applyAlignment="1">
      <alignment horizontal="right"/>
    </xf>
    <xf numFmtId="4" fontId="37" fillId="11" borderId="74" xfId="5" applyNumberFormat="1" applyFont="1" applyFill="1" applyBorder="1" applyAlignment="1" applyProtection="1">
      <alignment horizontal="right"/>
      <protection locked="0"/>
    </xf>
    <xf numFmtId="4" fontId="37" fillId="11" borderId="92" xfId="5" applyNumberFormat="1" applyFont="1" applyFill="1" applyBorder="1" applyAlignment="1" applyProtection="1">
      <alignment horizontal="right"/>
      <protection locked="0"/>
    </xf>
    <xf numFmtId="4" fontId="37" fillId="11" borderId="61" xfId="5" applyNumberFormat="1" applyFont="1" applyFill="1" applyBorder="1" applyAlignment="1" applyProtection="1">
      <alignment horizontal="right"/>
      <protection locked="0"/>
    </xf>
    <xf numFmtId="165" fontId="39" fillId="11" borderId="62" xfId="5" applyNumberFormat="1" applyFont="1" applyFill="1" applyBorder="1" applyAlignment="1">
      <alignment horizontal="right"/>
    </xf>
    <xf numFmtId="3" fontId="37" fillId="11" borderId="3" xfId="5" applyNumberFormat="1" applyFont="1" applyFill="1" applyBorder="1" applyAlignment="1" applyProtection="1">
      <alignment horizontal="right"/>
      <protection locked="0"/>
    </xf>
    <xf numFmtId="3" fontId="37" fillId="11" borderId="4" xfId="5" applyNumberFormat="1" applyFont="1" applyFill="1" applyBorder="1" applyAlignment="1" applyProtection="1">
      <alignment horizontal="right"/>
      <protection locked="0"/>
    </xf>
    <xf numFmtId="3" fontId="56" fillId="11" borderId="50" xfId="5" applyNumberFormat="1" applyFont="1" applyFill="1" applyBorder="1" applyAlignment="1">
      <alignment horizontal="right"/>
    </xf>
    <xf numFmtId="3" fontId="37" fillId="11" borderId="15" xfId="5" applyNumberFormat="1" applyFont="1" applyFill="1" applyBorder="1" applyAlignment="1" applyProtection="1">
      <alignment horizontal="right"/>
      <protection locked="0"/>
    </xf>
    <xf numFmtId="3" fontId="56" fillId="11" borderId="66" xfId="5" applyNumberFormat="1" applyFont="1" applyFill="1" applyBorder="1" applyAlignment="1">
      <alignment horizontal="center"/>
    </xf>
    <xf numFmtId="3" fontId="55" fillId="11" borderId="58" xfId="5" applyNumberFormat="1" applyFont="1" applyFill="1" applyBorder="1" applyAlignment="1" applyProtection="1">
      <alignment horizontal="right"/>
      <protection locked="0"/>
    </xf>
    <xf numFmtId="3" fontId="55" fillId="0" borderId="58" xfId="5" applyNumberFormat="1" applyFont="1" applyFill="1" applyBorder="1" applyAlignment="1" applyProtection="1">
      <alignment horizontal="right"/>
      <protection locked="0"/>
    </xf>
    <xf numFmtId="3" fontId="55" fillId="11" borderId="56" xfId="5" applyNumberFormat="1" applyFont="1" applyFill="1" applyBorder="1" applyAlignment="1">
      <alignment horizontal="right"/>
    </xf>
    <xf numFmtId="3" fontId="56" fillId="11" borderId="59" xfId="5" applyNumberFormat="1" applyFont="1" applyFill="1" applyBorder="1" applyAlignment="1">
      <alignment horizontal="right"/>
    </xf>
    <xf numFmtId="3" fontId="56" fillId="0" borderId="56" xfId="5" applyNumberFormat="1" applyFont="1" applyFill="1" applyBorder="1" applyAlignment="1">
      <alignment horizontal="right"/>
    </xf>
    <xf numFmtId="3" fontId="56" fillId="11" borderId="67" xfId="5" applyNumberFormat="1" applyFont="1" applyFill="1" applyBorder="1" applyAlignment="1">
      <alignment horizontal="center"/>
    </xf>
    <xf numFmtId="3" fontId="55" fillId="11" borderId="68" xfId="5" applyNumberFormat="1" applyFont="1" applyFill="1" applyBorder="1" applyAlignment="1" applyProtection="1">
      <alignment horizontal="right"/>
      <protection locked="0"/>
    </xf>
    <xf numFmtId="3" fontId="55" fillId="0" borderId="68" xfId="5" applyNumberFormat="1" applyFont="1" applyFill="1" applyBorder="1" applyAlignment="1" applyProtection="1">
      <alignment horizontal="right"/>
      <protection locked="0"/>
    </xf>
    <xf numFmtId="3" fontId="55" fillId="11" borderId="67" xfId="5" applyNumberFormat="1" applyFont="1" applyFill="1" applyBorder="1" applyAlignment="1">
      <alignment horizontal="right"/>
    </xf>
    <xf numFmtId="3" fontId="56" fillId="11" borderId="47" xfId="5" applyNumberFormat="1" applyFont="1" applyFill="1" applyBorder="1" applyAlignment="1">
      <alignment horizontal="right"/>
    </xf>
    <xf numFmtId="3" fontId="56" fillId="0" borderId="67" xfId="5" applyNumberFormat="1" applyFont="1" applyFill="1" applyBorder="1" applyAlignment="1">
      <alignment horizontal="right"/>
    </xf>
    <xf numFmtId="3" fontId="56" fillId="11" borderId="61" xfId="5" applyNumberFormat="1" applyFont="1" applyFill="1" applyBorder="1" applyAlignment="1">
      <alignment horizontal="center"/>
    </xf>
    <xf numFmtId="3" fontId="55" fillId="11" borderId="63" xfId="5" applyNumberFormat="1" applyFont="1" applyFill="1" applyBorder="1" applyAlignment="1" applyProtection="1">
      <alignment horizontal="right"/>
      <protection locked="0"/>
    </xf>
    <xf numFmtId="3" fontId="55" fillId="0" borderId="63" xfId="5" applyNumberFormat="1" applyFont="1" applyFill="1" applyBorder="1" applyAlignment="1" applyProtection="1">
      <alignment horizontal="right"/>
      <protection locked="0"/>
    </xf>
    <xf numFmtId="3" fontId="55" fillId="11" borderId="71" xfId="5" applyNumberFormat="1" applyFont="1" applyFill="1" applyBorder="1" applyAlignment="1" applyProtection="1">
      <alignment horizontal="right"/>
      <protection locked="0"/>
    </xf>
    <xf numFmtId="3" fontId="55" fillId="11" borderId="61" xfId="5" applyNumberFormat="1" applyFont="1" applyFill="1" applyBorder="1" applyAlignment="1">
      <alignment horizontal="right"/>
    </xf>
    <xf numFmtId="3" fontId="56" fillId="11" borderId="62" xfId="5" applyNumberFormat="1" applyFont="1" applyFill="1" applyBorder="1" applyAlignment="1">
      <alignment horizontal="right"/>
    </xf>
    <xf numFmtId="3" fontId="56" fillId="0" borderId="61" xfId="5" applyNumberFormat="1" applyFont="1" applyFill="1" applyBorder="1" applyAlignment="1">
      <alignment horizontal="right"/>
    </xf>
    <xf numFmtId="3" fontId="56" fillId="11" borderId="40" xfId="5" applyNumberFormat="1" applyFont="1" applyFill="1" applyBorder="1" applyAlignment="1" applyProtection="1">
      <alignment horizontal="right"/>
      <protection locked="0"/>
    </xf>
    <xf numFmtId="3" fontId="56" fillId="0" borderId="40" xfId="5" applyNumberFormat="1" applyFont="1" applyFill="1" applyBorder="1" applyAlignment="1" applyProtection="1">
      <alignment horizontal="right"/>
      <protection locked="0"/>
    </xf>
    <xf numFmtId="3" fontId="56" fillId="11" borderId="72" xfId="5" applyNumberFormat="1" applyFont="1" applyFill="1" applyBorder="1" applyAlignment="1">
      <alignment horizontal="right"/>
    </xf>
    <xf numFmtId="3" fontId="56" fillId="0" borderId="66" xfId="5" applyNumberFormat="1" applyFont="1" applyFill="1" applyBorder="1" applyAlignment="1">
      <alignment horizontal="right"/>
    </xf>
    <xf numFmtId="3" fontId="56" fillId="11" borderId="68" xfId="5" applyNumberFormat="1" applyFont="1" applyFill="1" applyBorder="1" applyAlignment="1" applyProtection="1">
      <alignment horizontal="right"/>
      <protection locked="0"/>
    </xf>
    <xf numFmtId="3" fontId="56" fillId="0" borderId="68" xfId="5" applyNumberFormat="1" applyFont="1" applyFill="1" applyBorder="1" applyAlignment="1" applyProtection="1">
      <alignment horizontal="right"/>
      <protection locked="0"/>
    </xf>
    <xf numFmtId="3" fontId="56" fillId="11" borderId="65" xfId="5" applyNumberFormat="1" applyFont="1" applyFill="1" applyBorder="1" applyAlignment="1">
      <alignment horizontal="center"/>
    </xf>
    <xf numFmtId="3" fontId="56" fillId="11" borderId="69" xfId="5" applyNumberFormat="1" applyFont="1" applyFill="1" applyBorder="1" applyAlignment="1" applyProtection="1">
      <alignment horizontal="right"/>
      <protection locked="0"/>
    </xf>
    <xf numFmtId="3" fontId="56" fillId="0" borderId="69" xfId="5" applyNumberFormat="1" applyFont="1" applyFill="1" applyBorder="1" applyAlignment="1" applyProtection="1">
      <alignment horizontal="right"/>
      <protection locked="0"/>
    </xf>
    <xf numFmtId="3" fontId="56" fillId="11" borderId="41" xfId="5" applyNumberFormat="1" applyFont="1" applyFill="1" applyBorder="1" applyAlignment="1" applyProtection="1">
      <alignment horizontal="right"/>
      <protection locked="0"/>
    </xf>
    <xf numFmtId="3" fontId="37" fillId="11" borderId="53" xfId="5" applyNumberFormat="1" applyFont="1" applyFill="1" applyBorder="1" applyAlignment="1" applyProtection="1">
      <alignment horizontal="right"/>
      <protection locked="0"/>
    </xf>
    <xf numFmtId="3" fontId="55" fillId="11" borderId="65" xfId="5" applyNumberFormat="1" applyFont="1" applyFill="1" applyBorder="1" applyAlignment="1">
      <alignment horizontal="right"/>
    </xf>
    <xf numFmtId="3" fontId="56" fillId="11" borderId="64" xfId="5" applyNumberFormat="1" applyFont="1" applyFill="1" applyBorder="1" applyAlignment="1">
      <alignment horizontal="right"/>
    </xf>
    <xf numFmtId="3" fontId="56" fillId="0" borderId="65" xfId="5" applyNumberFormat="1" applyFont="1" applyFill="1" applyBorder="1" applyAlignment="1">
      <alignment horizontal="right"/>
    </xf>
    <xf numFmtId="0" fontId="57" fillId="11" borderId="50" xfId="5" applyFont="1" applyFill="1" applyBorder="1" applyAlignment="1">
      <alignment horizontal="left" indent="1"/>
    </xf>
    <xf numFmtId="3" fontId="55" fillId="11" borderId="70" xfId="5" applyNumberFormat="1" applyFont="1" applyFill="1" applyBorder="1" applyAlignment="1">
      <alignment horizontal="center"/>
    </xf>
    <xf numFmtId="3" fontId="55" fillId="11" borderId="50" xfId="5" applyNumberFormat="1" applyFont="1" applyFill="1" applyBorder="1" applyAlignment="1">
      <alignment horizontal="right"/>
    </xf>
    <xf numFmtId="3" fontId="55" fillId="11" borderId="50" xfId="5" applyNumberFormat="1" applyFont="1" applyFill="1" applyBorder="1" applyAlignment="1" applyProtection="1">
      <alignment horizontal="right"/>
    </xf>
    <xf numFmtId="3" fontId="55" fillId="11" borderId="70" xfId="5" applyNumberFormat="1" applyFont="1" applyFill="1" applyBorder="1" applyAlignment="1">
      <alignment horizontal="right"/>
    </xf>
    <xf numFmtId="3" fontId="55" fillId="11" borderId="52" xfId="5" applyNumberFormat="1" applyFont="1" applyFill="1" applyBorder="1" applyAlignment="1">
      <alignment horizontal="right"/>
    </xf>
    <xf numFmtId="3" fontId="56" fillId="11" borderId="58" xfId="5" applyNumberFormat="1" applyFont="1" applyFill="1" applyBorder="1" applyAlignment="1" applyProtection="1">
      <alignment horizontal="right"/>
      <protection locked="0"/>
    </xf>
    <xf numFmtId="3" fontId="55" fillId="11" borderId="59" xfId="5" applyNumberFormat="1" applyFont="1" applyFill="1" applyBorder="1" applyAlignment="1">
      <alignment horizontal="right"/>
    </xf>
    <xf numFmtId="3" fontId="55" fillId="11" borderId="47" xfId="5" applyNumberFormat="1" applyFont="1" applyFill="1" applyBorder="1" applyAlignment="1">
      <alignment horizontal="right"/>
    </xf>
    <xf numFmtId="3" fontId="55" fillId="11" borderId="62" xfId="5" applyNumberFormat="1" applyFont="1" applyFill="1" applyBorder="1" applyAlignment="1">
      <alignment horizontal="right"/>
    </xf>
    <xf numFmtId="3" fontId="55" fillId="11" borderId="28" xfId="5" applyNumberFormat="1" applyFont="1" applyFill="1" applyBorder="1" applyAlignment="1">
      <alignment horizontal="right"/>
    </xf>
    <xf numFmtId="3" fontId="55" fillId="11" borderId="93" xfId="5" applyNumberFormat="1" applyFont="1" applyFill="1" applyBorder="1" applyAlignment="1">
      <alignment horizontal="right"/>
    </xf>
    <xf numFmtId="3" fontId="55" fillId="11" borderId="40" xfId="5" applyNumberFormat="1" applyFont="1" applyFill="1" applyBorder="1" applyAlignment="1">
      <alignment horizontal="right"/>
    </xf>
    <xf numFmtId="3" fontId="55" fillId="11" borderId="66" xfId="5" applyNumberFormat="1" applyFont="1" applyFill="1" applyBorder="1" applyAlignment="1">
      <alignment horizontal="right"/>
    </xf>
    <xf numFmtId="3" fontId="55" fillId="11" borderId="55" xfId="5" applyNumberFormat="1" applyFont="1" applyFill="1" applyBorder="1" applyAlignment="1">
      <alignment horizontal="center"/>
    </xf>
    <xf numFmtId="3" fontId="55" fillId="11" borderId="58" xfId="5" applyNumberFormat="1" applyFont="1" applyFill="1" applyBorder="1" applyAlignment="1">
      <alignment horizontal="right"/>
    </xf>
    <xf numFmtId="0" fontId="57" fillId="11" borderId="57" xfId="5" applyFont="1" applyFill="1" applyBorder="1" applyAlignment="1">
      <alignment horizontal="left" indent="1"/>
    </xf>
    <xf numFmtId="3" fontId="55" fillId="11" borderId="51" xfId="5" applyNumberFormat="1" applyFont="1" applyFill="1" applyBorder="1" applyAlignment="1">
      <alignment horizontal="right"/>
    </xf>
    <xf numFmtId="0" fontId="57" fillId="11" borderId="71" xfId="5" applyFont="1" applyFill="1" applyBorder="1" applyAlignment="1">
      <alignment horizontal="left" indent="1"/>
    </xf>
    <xf numFmtId="3" fontId="55" fillId="11" borderId="53" xfId="5" applyNumberFormat="1" applyFont="1" applyFill="1" applyBorder="1" applyAlignment="1">
      <alignment horizontal="center"/>
    </xf>
    <xf numFmtId="0" fontId="58" fillId="0" borderId="0" xfId="5" applyFont="1" applyFill="1" applyBorder="1" applyAlignment="1">
      <alignment horizontal="left" indent="1"/>
    </xf>
    <xf numFmtId="0" fontId="57" fillId="0" borderId="0" xfId="5" applyFont="1" applyFill="1" applyBorder="1" applyAlignment="1">
      <alignment horizontal="left" indent="1"/>
    </xf>
    <xf numFmtId="0" fontId="57" fillId="0" borderId="0" xfId="5" applyFont="1" applyAlignment="1">
      <alignment horizontal="left" indent="1"/>
    </xf>
    <xf numFmtId="0" fontId="54" fillId="7" borderId="4" xfId="5" applyFont="1" applyFill="1" applyBorder="1" applyAlignment="1">
      <alignment horizontal="left" vertical="center" indent="1"/>
    </xf>
    <xf numFmtId="0" fontId="54" fillId="7" borderId="7" xfId="5" applyFont="1" applyFill="1" applyBorder="1" applyAlignment="1">
      <alignment horizontal="left" vertical="center" indent="1"/>
    </xf>
    <xf numFmtId="0" fontId="55" fillId="0" borderId="7" xfId="7" applyFont="1" applyBorder="1" applyAlignment="1">
      <alignment horizontal="left" vertical="center" indent="1"/>
    </xf>
    <xf numFmtId="0" fontId="55" fillId="0" borderId="94" xfId="7" applyFont="1" applyBorder="1" applyAlignment="1">
      <alignment horizontal="left" vertical="center" indent="1"/>
    </xf>
    <xf numFmtId="0" fontId="39" fillId="8" borderId="19" xfId="5" applyFont="1" applyFill="1" applyBorder="1"/>
    <xf numFmtId="0" fontId="39" fillId="8" borderId="48" xfId="5" applyFont="1" applyFill="1" applyBorder="1" applyAlignment="1">
      <alignment horizontal="center"/>
    </xf>
    <xf numFmtId="3" fontId="39" fillId="8" borderId="50" xfId="5" applyNumberFormat="1" applyFont="1" applyFill="1" applyBorder="1" applyAlignment="1">
      <alignment horizontal="center"/>
    </xf>
    <xf numFmtId="0" fontId="39" fillId="8" borderId="51" xfId="5" applyFont="1" applyFill="1" applyBorder="1" applyAlignment="1"/>
    <xf numFmtId="0" fontId="39" fillId="8" borderId="52" xfId="5" applyFont="1" applyFill="1" applyBorder="1" applyAlignment="1"/>
    <xf numFmtId="0" fontId="39" fillId="8" borderId="49" xfId="5" applyFont="1" applyFill="1" applyBorder="1" applyAlignment="1">
      <alignment horizontal="center"/>
    </xf>
    <xf numFmtId="0" fontId="44" fillId="8" borderId="53" xfId="7" applyFont="1" applyFill="1" applyBorder="1" applyAlignment="1">
      <alignment horizontal="left" vertical="center" indent="1"/>
    </xf>
    <xf numFmtId="0" fontId="44" fillId="8" borderId="53" xfId="7" applyFont="1" applyFill="1" applyBorder="1" applyAlignment="1">
      <alignment horizontal="center" vertical="center"/>
    </xf>
    <xf numFmtId="0" fontId="39" fillId="8" borderId="54" xfId="5" applyFont="1" applyFill="1" applyBorder="1" applyAlignment="1">
      <alignment horizontal="center"/>
    </xf>
    <xf numFmtId="0" fontId="39" fillId="8" borderId="53" xfId="5" applyFont="1" applyFill="1" applyBorder="1" applyAlignment="1">
      <alignment horizontal="center"/>
    </xf>
    <xf numFmtId="3" fontId="39" fillId="8" borderId="28" xfId="5" applyNumberFormat="1" applyFont="1" applyFill="1" applyBorder="1" applyAlignment="1">
      <alignment horizontal="center"/>
    </xf>
    <xf numFmtId="3" fontId="39" fillId="8" borderId="70" xfId="5" applyNumberFormat="1" applyFont="1" applyFill="1" applyBorder="1" applyAlignment="1">
      <alignment horizontal="center"/>
    </xf>
    <xf numFmtId="3" fontId="39" fillId="8" borderId="48" xfId="5" applyNumberFormat="1" applyFont="1" applyFill="1" applyBorder="1" applyAlignment="1">
      <alignment horizontal="center"/>
    </xf>
    <xf numFmtId="0" fontId="39" fillId="8" borderId="55" xfId="5" applyFont="1" applyFill="1" applyBorder="1" applyAlignment="1">
      <alignment horizontal="center"/>
    </xf>
    <xf numFmtId="0" fontId="36" fillId="8" borderId="41" xfId="5" applyFont="1" applyFill="1" applyBorder="1" applyAlignment="1">
      <alignment horizontal="left" indent="1"/>
    </xf>
    <xf numFmtId="165" fontId="37" fillId="8" borderId="55" xfId="5" applyNumberFormat="1" applyFont="1" applyFill="1" applyBorder="1" applyAlignment="1">
      <alignment horizontal="center"/>
    </xf>
    <xf numFmtId="4" fontId="37" fillId="8" borderId="57" xfId="5" applyNumberFormat="1" applyFont="1" applyFill="1" applyBorder="1" applyAlignment="1">
      <alignment horizontal="right"/>
    </xf>
    <xf numFmtId="4" fontId="39" fillId="8" borderId="40" xfId="5" applyNumberFormat="1" applyFont="1" applyFill="1" applyBorder="1" applyAlignment="1">
      <alignment horizontal="right"/>
    </xf>
    <xf numFmtId="4" fontId="39" fillId="8" borderId="48" xfId="5" applyNumberFormat="1" applyFont="1" applyFill="1" applyBorder="1" applyAlignment="1">
      <alignment horizontal="right"/>
    </xf>
    <xf numFmtId="4" fontId="39" fillId="8" borderId="0" xfId="5" applyNumberFormat="1" applyFont="1" applyFill="1" applyBorder="1" applyAlignment="1" applyProtection="1">
      <alignment horizontal="right"/>
      <protection locked="0"/>
    </xf>
    <xf numFmtId="4" fontId="39" fillId="8" borderId="56" xfId="5" applyNumberFormat="1" applyFont="1" applyFill="1" applyBorder="1" applyAlignment="1" applyProtection="1">
      <alignment horizontal="right"/>
      <protection locked="0"/>
    </xf>
    <xf numFmtId="4" fontId="39" fillId="8" borderId="73" xfId="5" applyNumberFormat="1" applyFont="1" applyFill="1" applyBorder="1" applyAlignment="1" applyProtection="1">
      <alignment horizontal="right"/>
      <protection locked="0"/>
    </xf>
    <xf numFmtId="165" fontId="39" fillId="8" borderId="55" xfId="5" applyNumberFormat="1" applyFont="1" applyFill="1" applyBorder="1" applyAlignment="1">
      <alignment horizontal="right"/>
    </xf>
    <xf numFmtId="3" fontId="39" fillId="8" borderId="60" xfId="5" applyNumberFormat="1" applyFont="1" applyFill="1" applyBorder="1" applyAlignment="1">
      <alignment horizontal="right"/>
    </xf>
    <xf numFmtId="4" fontId="39" fillId="8" borderId="56" xfId="5" applyNumberFormat="1" applyFont="1" applyFill="1" applyBorder="1" applyAlignment="1">
      <alignment horizontal="right"/>
    </xf>
    <xf numFmtId="4" fontId="39" fillId="8" borderId="49" xfId="5" applyNumberFormat="1" applyFont="1" applyFill="1" applyBorder="1" applyAlignment="1">
      <alignment horizontal="right"/>
    </xf>
    <xf numFmtId="0" fontId="36" fillId="8" borderId="63" xfId="5" applyFont="1" applyFill="1" applyBorder="1" applyAlignment="1">
      <alignment horizontal="left" indent="1"/>
    </xf>
    <xf numFmtId="165" fontId="37" fillId="8" borderId="61" xfId="5" applyNumberFormat="1" applyFont="1" applyFill="1" applyBorder="1" applyAlignment="1">
      <alignment horizontal="center"/>
    </xf>
    <xf numFmtId="4" fontId="37" fillId="8" borderId="63" xfId="5" applyNumberFormat="1" applyFont="1" applyFill="1" applyBorder="1" applyAlignment="1">
      <alignment horizontal="right"/>
    </xf>
    <xf numFmtId="4" fontId="39" fillId="8" borderId="63" xfId="5" applyNumberFormat="1" applyFont="1" applyFill="1" applyBorder="1" applyAlignment="1">
      <alignment horizontal="right"/>
    </xf>
    <xf numFmtId="4" fontId="39" fillId="8" borderId="61" xfId="5" applyNumberFormat="1" applyFont="1" applyFill="1" applyBorder="1" applyAlignment="1">
      <alignment horizontal="right"/>
    </xf>
    <xf numFmtId="4" fontId="39" fillId="8" borderId="74" xfId="5" applyNumberFormat="1" applyFont="1" applyFill="1" applyBorder="1" applyAlignment="1" applyProtection="1">
      <alignment horizontal="right"/>
      <protection locked="0"/>
    </xf>
    <xf numFmtId="4" fontId="39" fillId="8" borderId="65" xfId="5" applyNumberFormat="1" applyFont="1" applyFill="1" applyBorder="1" applyAlignment="1" applyProtection="1">
      <alignment horizontal="right"/>
      <protection locked="0"/>
    </xf>
    <xf numFmtId="165" fontId="39" fillId="8" borderId="61" xfId="5" applyNumberFormat="1" applyFont="1" applyFill="1" applyBorder="1" applyAlignment="1">
      <alignment horizontal="right"/>
    </xf>
    <xf numFmtId="3" fontId="39" fillId="8" borderId="62" xfId="5" applyNumberFormat="1" applyFont="1" applyFill="1" applyBorder="1" applyAlignment="1">
      <alignment horizontal="right"/>
    </xf>
    <xf numFmtId="4" fontId="39" fillId="8" borderId="65" xfId="5" applyNumberFormat="1" applyFont="1" applyFill="1" applyBorder="1" applyAlignment="1">
      <alignment horizontal="right"/>
    </xf>
    <xf numFmtId="4" fontId="39" fillId="8" borderId="62" xfId="5" applyNumberFormat="1" applyFont="1" applyFill="1" applyBorder="1" applyAlignment="1">
      <alignment horizontal="right"/>
    </xf>
    <xf numFmtId="0" fontId="36" fillId="8" borderId="40" xfId="5" applyFont="1" applyFill="1" applyBorder="1" applyAlignment="1">
      <alignment horizontal="left" indent="1"/>
    </xf>
    <xf numFmtId="3" fontId="37" fillId="8" borderId="67" xfId="5" applyNumberFormat="1" applyFont="1" applyFill="1" applyBorder="1" applyAlignment="1">
      <alignment horizontal="center"/>
    </xf>
    <xf numFmtId="3" fontId="37" fillId="8" borderId="68" xfId="5" applyNumberFormat="1" applyFont="1" applyFill="1" applyBorder="1" applyAlignment="1">
      <alignment horizontal="right"/>
    </xf>
    <xf numFmtId="3" fontId="39" fillId="8" borderId="40" xfId="5" applyNumberFormat="1" applyFont="1" applyFill="1" applyBorder="1" applyAlignment="1">
      <alignment horizontal="right"/>
    </xf>
    <xf numFmtId="3" fontId="39" fillId="8" borderId="66" xfId="5" applyNumberFormat="1" applyFont="1" applyFill="1" applyBorder="1" applyAlignment="1">
      <alignment horizontal="right"/>
    </xf>
    <xf numFmtId="3" fontId="37" fillId="8" borderId="7" xfId="5" applyNumberFormat="1" applyFont="1" applyFill="1" applyBorder="1" applyAlignment="1" applyProtection="1">
      <alignment horizontal="right"/>
      <protection locked="0"/>
    </xf>
    <xf numFmtId="3" fontId="37" fillId="8" borderId="70" xfId="5" applyNumberFormat="1" applyFont="1" applyFill="1" applyBorder="1" applyAlignment="1" applyProtection="1">
      <alignment horizontal="right"/>
      <protection locked="0"/>
    </xf>
    <xf numFmtId="3" fontId="37" fillId="8" borderId="56" xfId="5" applyNumberFormat="1" applyFont="1" applyFill="1" applyBorder="1" applyAlignment="1" applyProtection="1">
      <alignment horizontal="right"/>
      <protection locked="0"/>
    </xf>
    <xf numFmtId="3" fontId="39" fillId="8" borderId="67" xfId="5" applyNumberFormat="1" applyFont="1" applyFill="1" applyBorder="1" applyAlignment="1">
      <alignment horizontal="right"/>
    </xf>
    <xf numFmtId="3" fontId="39" fillId="8" borderId="47" xfId="5" applyNumberFormat="1" applyFont="1" applyFill="1" applyBorder="1" applyAlignment="1">
      <alignment horizontal="right"/>
    </xf>
    <xf numFmtId="3" fontId="37" fillId="8" borderId="56" xfId="5" applyNumberFormat="1" applyFont="1" applyFill="1" applyBorder="1" applyAlignment="1">
      <alignment horizontal="right"/>
    </xf>
    <xf numFmtId="3" fontId="37" fillId="8" borderId="47" xfId="5" applyNumberFormat="1" applyFont="1" applyFill="1" applyBorder="1" applyAlignment="1">
      <alignment horizontal="right"/>
    </xf>
    <xf numFmtId="0" fontId="36" fillId="8" borderId="68" xfId="5" applyFont="1" applyFill="1" applyBorder="1" applyAlignment="1">
      <alignment horizontal="left" indent="1"/>
    </xf>
    <xf numFmtId="3" fontId="39" fillId="8" borderId="68" xfId="5" applyNumberFormat="1" applyFont="1" applyFill="1" applyBorder="1" applyAlignment="1">
      <alignment horizontal="right"/>
    </xf>
    <xf numFmtId="3" fontId="37" fillId="8" borderId="66" xfId="5" applyNumberFormat="1" applyFont="1" applyFill="1" applyBorder="1" applyAlignment="1" applyProtection="1">
      <alignment horizontal="right"/>
      <protection locked="0"/>
    </xf>
    <xf numFmtId="3" fontId="37" fillId="8" borderId="67" xfId="5" applyNumberFormat="1" applyFont="1" applyFill="1" applyBorder="1" applyAlignment="1" applyProtection="1">
      <alignment horizontal="right"/>
      <protection locked="0"/>
    </xf>
    <xf numFmtId="3" fontId="37" fillId="8" borderId="67" xfId="5" applyNumberFormat="1" applyFont="1" applyFill="1" applyBorder="1" applyAlignment="1">
      <alignment horizontal="right"/>
    </xf>
    <xf numFmtId="3" fontId="37" fillId="8" borderId="55" xfId="5" applyNumberFormat="1" applyFont="1" applyFill="1" applyBorder="1" applyAlignment="1">
      <alignment horizontal="center"/>
    </xf>
    <xf numFmtId="3" fontId="37" fillId="8" borderId="41" xfId="5" applyNumberFormat="1" applyFont="1" applyFill="1" applyBorder="1" applyAlignment="1">
      <alignment horizontal="right"/>
    </xf>
    <xf numFmtId="3" fontId="39" fillId="8" borderId="69" xfId="5" applyNumberFormat="1" applyFont="1" applyFill="1" applyBorder="1" applyAlignment="1">
      <alignment horizontal="right"/>
    </xf>
    <xf numFmtId="3" fontId="39" fillId="8" borderId="55" xfId="5" applyNumberFormat="1" applyFont="1" applyFill="1" applyBorder="1" applyAlignment="1">
      <alignment horizontal="right"/>
    </xf>
    <xf numFmtId="3" fontId="37" fillId="8" borderId="65" xfId="5" applyNumberFormat="1" applyFont="1" applyFill="1" applyBorder="1" applyAlignment="1" applyProtection="1">
      <alignment horizontal="right"/>
      <protection locked="0"/>
    </xf>
    <xf numFmtId="3" fontId="37" fillId="8" borderId="61" xfId="5" applyNumberFormat="1" applyFont="1" applyFill="1" applyBorder="1" applyAlignment="1">
      <alignment horizontal="right"/>
    </xf>
    <xf numFmtId="3" fontId="37" fillId="8" borderId="60" xfId="5" applyNumberFormat="1" applyFont="1" applyFill="1" applyBorder="1" applyAlignment="1">
      <alignment horizontal="right"/>
    </xf>
    <xf numFmtId="0" fontId="36" fillId="8" borderId="50" xfId="5" applyFont="1" applyFill="1" applyBorder="1" applyAlignment="1">
      <alignment horizontal="left" indent="1"/>
    </xf>
    <xf numFmtId="3" fontId="37" fillId="8" borderId="50" xfId="5" applyNumberFormat="1" applyFont="1" applyFill="1" applyBorder="1" applyAlignment="1">
      <alignment horizontal="right"/>
    </xf>
    <xf numFmtId="3" fontId="39" fillId="8" borderId="50" xfId="5" applyNumberFormat="1" applyFont="1" applyFill="1" applyBorder="1" applyAlignment="1">
      <alignment horizontal="right"/>
    </xf>
    <xf numFmtId="3" fontId="39" fillId="8" borderId="70" xfId="5" applyNumberFormat="1" applyFont="1" applyFill="1" applyBorder="1" applyAlignment="1">
      <alignment horizontal="right"/>
    </xf>
    <xf numFmtId="3" fontId="39" fillId="8" borderId="52" xfId="5" applyNumberFormat="1" applyFont="1" applyFill="1" applyBorder="1" applyAlignment="1">
      <alignment horizontal="right"/>
    </xf>
    <xf numFmtId="3" fontId="37" fillId="8" borderId="68" xfId="5" applyNumberFormat="1" applyFont="1" applyFill="1" applyBorder="1" applyAlignment="1" applyProtection="1">
      <alignment horizontal="right"/>
      <protection locked="0"/>
    </xf>
    <xf numFmtId="3" fontId="37" fillId="8" borderId="66" xfId="5" applyNumberFormat="1" applyFont="1" applyFill="1" applyBorder="1" applyAlignment="1">
      <alignment horizontal="right"/>
    </xf>
    <xf numFmtId="3" fontId="37" fillId="8" borderId="61" xfId="5" applyNumberFormat="1" applyFont="1" applyFill="1" applyBorder="1" applyAlignment="1">
      <alignment horizontal="center"/>
    </xf>
    <xf numFmtId="3" fontId="39" fillId="8" borderId="65" xfId="5" applyNumberFormat="1" applyFont="1" applyFill="1" applyBorder="1" applyAlignment="1">
      <alignment horizontal="right"/>
    </xf>
    <xf numFmtId="3" fontId="37" fillId="8" borderId="75" xfId="5" applyNumberFormat="1" applyFont="1" applyFill="1" applyBorder="1" applyAlignment="1" applyProtection="1">
      <alignment horizontal="right"/>
      <protection locked="0"/>
    </xf>
    <xf numFmtId="3" fontId="37" fillId="8" borderId="63" xfId="5" applyNumberFormat="1" applyFont="1" applyFill="1" applyBorder="1" applyAlignment="1" applyProtection="1">
      <alignment horizontal="right"/>
      <protection locked="0"/>
    </xf>
    <xf numFmtId="3" fontId="37" fillId="8" borderId="61" xfId="5" applyNumberFormat="1" applyFont="1" applyFill="1" applyBorder="1" applyAlignment="1" applyProtection="1">
      <alignment horizontal="right"/>
      <protection locked="0"/>
    </xf>
    <xf numFmtId="3" fontId="39" fillId="8" borderId="64" xfId="5" applyNumberFormat="1" applyFont="1" applyFill="1" applyBorder="1" applyAlignment="1">
      <alignment horizontal="right"/>
    </xf>
    <xf numFmtId="3" fontId="37" fillId="8" borderId="65" xfId="5" applyNumberFormat="1" applyFont="1" applyFill="1" applyBorder="1" applyAlignment="1">
      <alignment horizontal="right"/>
    </xf>
    <xf numFmtId="3" fontId="37" fillId="8" borderId="64" xfId="5" applyNumberFormat="1" applyFont="1" applyFill="1" applyBorder="1" applyAlignment="1">
      <alignment horizontal="right"/>
    </xf>
    <xf numFmtId="3" fontId="37" fillId="8" borderId="66" xfId="5" applyNumberFormat="1" applyFont="1" applyFill="1" applyBorder="1" applyAlignment="1">
      <alignment horizontal="center"/>
    </xf>
    <xf numFmtId="3" fontId="37" fillId="8" borderId="58" xfId="5" applyNumberFormat="1" applyFont="1" applyFill="1" applyBorder="1" applyAlignment="1">
      <alignment horizontal="right"/>
    </xf>
    <xf numFmtId="3" fontId="39" fillId="8" borderId="58" xfId="5" applyNumberFormat="1" applyFont="1" applyFill="1" applyBorder="1" applyAlignment="1" applyProtection="1">
      <alignment horizontal="right"/>
      <protection locked="0"/>
    </xf>
    <xf numFmtId="3" fontId="39" fillId="8" borderId="56" xfId="5" applyNumberFormat="1" applyFont="1" applyFill="1" applyBorder="1" applyAlignment="1" applyProtection="1">
      <alignment horizontal="right"/>
      <protection locked="0"/>
    </xf>
    <xf numFmtId="3" fontId="39" fillId="8" borderId="66" xfId="5" applyNumberFormat="1" applyFont="1" applyFill="1" applyBorder="1" applyAlignment="1" applyProtection="1">
      <alignment horizontal="right"/>
      <protection locked="0"/>
    </xf>
    <xf numFmtId="3" fontId="39" fillId="8" borderId="95" xfId="5" applyNumberFormat="1" applyFont="1" applyFill="1" applyBorder="1" applyAlignment="1">
      <alignment horizontal="right"/>
    </xf>
    <xf numFmtId="164" fontId="39" fillId="8" borderId="56" xfId="5" applyNumberFormat="1" applyFont="1" applyFill="1" applyBorder="1" applyAlignment="1">
      <alignment horizontal="right"/>
    </xf>
    <xf numFmtId="3" fontId="37" fillId="8" borderId="59" xfId="5" applyNumberFormat="1" applyFont="1" applyFill="1" applyBorder="1" applyAlignment="1">
      <alignment horizontal="right"/>
    </xf>
    <xf numFmtId="3" fontId="39" fillId="8" borderId="68" xfId="5" applyNumberFormat="1" applyFont="1" applyFill="1" applyBorder="1" applyAlignment="1" applyProtection="1">
      <alignment horizontal="right"/>
      <protection locked="0"/>
    </xf>
    <xf numFmtId="3" fontId="39" fillId="8" borderId="67" xfId="5" applyNumberFormat="1" applyFont="1" applyFill="1" applyBorder="1" applyAlignment="1" applyProtection="1">
      <alignment horizontal="right"/>
      <protection locked="0"/>
    </xf>
    <xf numFmtId="3" fontId="39" fillId="8" borderId="40" xfId="5" applyNumberFormat="1" applyFont="1" applyFill="1" applyBorder="1" applyAlignment="1" applyProtection="1">
      <alignment horizontal="right"/>
      <protection locked="0"/>
    </xf>
    <xf numFmtId="3" fontId="39" fillId="8" borderId="7" xfId="5" applyNumberFormat="1" applyFont="1" applyFill="1" applyBorder="1" applyAlignment="1">
      <alignment horizontal="right"/>
    </xf>
    <xf numFmtId="164" fontId="39" fillId="8" borderId="67" xfId="5" applyNumberFormat="1" applyFont="1" applyFill="1" applyBorder="1" applyAlignment="1">
      <alignment horizontal="right"/>
    </xf>
    <xf numFmtId="3" fontId="37" fillId="8" borderId="71" xfId="5" applyNumberFormat="1" applyFont="1" applyFill="1" applyBorder="1" applyAlignment="1">
      <alignment horizontal="right"/>
    </xf>
    <xf numFmtId="3" fontId="39" fillId="8" borderId="63" xfId="5" applyNumberFormat="1" applyFont="1" applyFill="1" applyBorder="1" applyAlignment="1" applyProtection="1">
      <alignment horizontal="right"/>
      <protection locked="0"/>
    </xf>
    <xf numFmtId="3" fontId="39" fillId="8" borderId="71" xfId="5" applyNumberFormat="1" applyFont="1" applyFill="1" applyBorder="1" applyAlignment="1" applyProtection="1">
      <alignment horizontal="right"/>
      <protection locked="0"/>
    </xf>
    <xf numFmtId="3" fontId="39" fillId="8" borderId="65" xfId="5" applyNumberFormat="1" applyFont="1" applyFill="1" applyBorder="1" applyAlignment="1" applyProtection="1">
      <alignment horizontal="right"/>
      <protection locked="0"/>
    </xf>
    <xf numFmtId="3" fontId="39" fillId="8" borderId="61" xfId="5" applyNumberFormat="1" applyFont="1" applyFill="1" applyBorder="1" applyAlignment="1" applyProtection="1">
      <alignment horizontal="right"/>
      <protection locked="0"/>
    </xf>
    <xf numFmtId="3" fontId="39" fillId="8" borderId="74" xfId="5" applyNumberFormat="1" applyFont="1" applyFill="1" applyBorder="1" applyAlignment="1">
      <alignment horizontal="right"/>
    </xf>
    <xf numFmtId="164" fontId="39" fillId="8" borderId="61" xfId="5" applyNumberFormat="1" applyFont="1" applyFill="1" applyBorder="1" applyAlignment="1">
      <alignment horizontal="right"/>
    </xf>
    <xf numFmtId="3" fontId="37" fillId="8" borderId="62" xfId="5" applyNumberFormat="1" applyFont="1" applyFill="1" applyBorder="1" applyAlignment="1">
      <alignment horizontal="right"/>
    </xf>
    <xf numFmtId="3" fontId="37" fillId="8" borderId="46" xfId="5" applyNumberFormat="1" applyFont="1" applyFill="1" applyBorder="1" applyAlignment="1" applyProtection="1">
      <alignment horizontal="right"/>
      <protection locked="0"/>
    </xf>
    <xf numFmtId="3" fontId="37" fillId="8" borderId="72" xfId="5" applyNumberFormat="1" applyFont="1" applyFill="1" applyBorder="1" applyAlignment="1">
      <alignment horizontal="right"/>
    </xf>
    <xf numFmtId="3" fontId="37" fillId="8" borderId="65" xfId="5" applyNumberFormat="1" applyFont="1" applyFill="1" applyBorder="1" applyAlignment="1">
      <alignment horizontal="center"/>
    </xf>
    <xf numFmtId="3" fontId="39" fillId="8" borderId="69" xfId="5" applyNumberFormat="1" applyFont="1" applyFill="1" applyBorder="1" applyAlignment="1" applyProtection="1">
      <alignment horizontal="right"/>
      <protection locked="0"/>
    </xf>
    <xf numFmtId="3" fontId="39" fillId="8" borderId="41" xfId="5" applyNumberFormat="1" applyFont="1" applyFill="1" applyBorder="1" applyAlignment="1" applyProtection="1">
      <alignment horizontal="right"/>
      <protection locked="0"/>
    </xf>
    <xf numFmtId="3" fontId="39" fillId="8" borderId="50" xfId="5" applyNumberFormat="1" applyFont="1" applyFill="1" applyBorder="1" applyAlignment="1" applyProtection="1">
      <alignment horizontal="right"/>
    </xf>
    <xf numFmtId="3" fontId="39" fillId="8" borderId="51" xfId="5" applyNumberFormat="1" applyFont="1" applyFill="1" applyBorder="1" applyAlignment="1">
      <alignment horizontal="right"/>
    </xf>
    <xf numFmtId="164" fontId="39" fillId="8" borderId="70" xfId="5" applyNumberFormat="1" applyFont="1" applyFill="1" applyBorder="1" applyAlignment="1">
      <alignment horizontal="right"/>
    </xf>
    <xf numFmtId="3" fontId="37" fillId="8" borderId="40" xfId="5" applyNumberFormat="1" applyFont="1" applyFill="1" applyBorder="1" applyAlignment="1">
      <alignment horizontal="right"/>
    </xf>
    <xf numFmtId="164" fontId="39" fillId="8" borderId="14" xfId="5" applyNumberFormat="1" applyFont="1" applyFill="1" applyBorder="1" applyAlignment="1">
      <alignment horizontal="right"/>
    </xf>
    <xf numFmtId="164" fontId="39" fillId="8" borderId="9" xfId="5" applyNumberFormat="1" applyFont="1" applyFill="1" applyBorder="1" applyAlignment="1">
      <alignment horizontal="right"/>
    </xf>
    <xf numFmtId="3" fontId="39" fillId="8" borderId="28" xfId="5" applyNumberFormat="1" applyFont="1" applyFill="1" applyBorder="1" applyAlignment="1">
      <alignment horizontal="right"/>
    </xf>
    <xf numFmtId="3" fontId="39" fillId="8" borderId="23" xfId="5" applyNumberFormat="1" applyFont="1" applyFill="1" applyBorder="1" applyAlignment="1">
      <alignment horizontal="right"/>
    </xf>
    <xf numFmtId="164" fontId="39" fillId="8" borderId="66" xfId="5" applyNumberFormat="1" applyFont="1" applyFill="1" applyBorder="1" applyAlignment="1">
      <alignment horizontal="right"/>
    </xf>
    <xf numFmtId="3" fontId="39" fillId="8" borderId="55" xfId="5" applyNumberFormat="1" applyFont="1" applyFill="1" applyBorder="1" applyAlignment="1">
      <alignment horizontal="center"/>
    </xf>
    <xf numFmtId="3" fontId="37" fillId="8" borderId="55" xfId="5" applyNumberFormat="1" applyFont="1" applyFill="1" applyBorder="1" applyAlignment="1">
      <alignment horizontal="right"/>
    </xf>
    <xf numFmtId="3" fontId="37" fillId="8" borderId="0" xfId="5" applyNumberFormat="1" applyFont="1" applyFill="1" applyBorder="1" applyAlignment="1">
      <alignment horizontal="right"/>
    </xf>
    <xf numFmtId="3" fontId="37" fillId="8" borderId="48" xfId="5" applyNumberFormat="1" applyFont="1" applyFill="1" applyBorder="1" applyAlignment="1" applyProtection="1">
      <alignment horizontal="right"/>
      <protection locked="0"/>
    </xf>
    <xf numFmtId="3" fontId="39" fillId="8" borderId="58" xfId="5" applyNumberFormat="1" applyFont="1" applyFill="1" applyBorder="1" applyAlignment="1">
      <alignment horizontal="right"/>
    </xf>
    <xf numFmtId="0" fontId="36" fillId="8" borderId="57" xfId="5" applyFont="1" applyFill="1" applyBorder="1" applyAlignment="1">
      <alignment horizontal="left" indent="1"/>
    </xf>
    <xf numFmtId="0" fontId="36" fillId="8" borderId="71" xfId="5" applyFont="1" applyFill="1" applyBorder="1" applyAlignment="1">
      <alignment horizontal="left" indent="1"/>
    </xf>
    <xf numFmtId="3" fontId="39" fillId="8" borderId="53" xfId="5" applyNumberFormat="1" applyFont="1" applyFill="1" applyBorder="1" applyAlignment="1">
      <alignment horizontal="center"/>
    </xf>
    <xf numFmtId="166" fontId="61" fillId="0" borderId="0" xfId="12" applyFont="1" applyFill="1" applyAlignment="1">
      <alignment horizontal="left" vertical="center" indent="1"/>
    </xf>
    <xf numFmtId="166" fontId="62" fillId="0" borderId="0" xfId="13" applyFont="1" applyFill="1" applyAlignment="1">
      <alignment horizontal="right"/>
    </xf>
    <xf numFmtId="166" fontId="63" fillId="0" borderId="0" xfId="14" applyFont="1" applyFill="1" applyAlignment="1"/>
    <xf numFmtId="166" fontId="63" fillId="0" borderId="0" xfId="14" applyFont="1" applyFill="1" applyAlignment="1">
      <alignment horizontal="left" vertical="center" indent="1"/>
    </xf>
    <xf numFmtId="167" fontId="63" fillId="0" borderId="0" xfId="14" applyNumberFormat="1" applyFont="1" applyFill="1" applyAlignment="1">
      <alignment horizontal="left" vertical="center" indent="1"/>
    </xf>
    <xf numFmtId="166" fontId="63" fillId="15" borderId="0" xfId="15" applyFont="1" applyFill="1" applyAlignment="1" applyProtection="1">
      <alignment horizontal="left" vertical="center" wrapText="1" indent="1"/>
      <protection locked="0"/>
    </xf>
    <xf numFmtId="166" fontId="64" fillId="0" borderId="0" xfId="14" applyFont="1" applyFill="1" applyAlignment="1">
      <alignment horizontal="left" vertical="center" indent="1"/>
    </xf>
    <xf numFmtId="167" fontId="65" fillId="0" borderId="0" xfId="14" applyNumberFormat="1" applyFont="1" applyFill="1" applyAlignment="1">
      <alignment horizontal="left" vertical="center" indent="1"/>
    </xf>
    <xf numFmtId="166" fontId="66" fillId="0" borderId="0" xfId="14" applyFont="1" applyFill="1" applyAlignment="1">
      <alignment horizontal="left" vertical="center" indent="1"/>
    </xf>
    <xf numFmtId="166" fontId="65" fillId="0" borderId="0" xfId="14" applyFont="1" applyFill="1" applyAlignment="1">
      <alignment horizontal="left" vertical="center" indent="1"/>
    </xf>
    <xf numFmtId="166" fontId="67" fillId="0" borderId="0" xfId="14" applyFont="1" applyFill="1" applyAlignment="1">
      <alignment horizontal="left" vertical="center" indent="1"/>
    </xf>
    <xf numFmtId="166" fontId="67" fillId="16" borderId="76" xfId="14" applyFont="1" applyFill="1" applyBorder="1" applyAlignment="1">
      <alignment horizontal="left" vertical="center" indent="1"/>
    </xf>
    <xf numFmtId="166" fontId="68" fillId="13" borderId="76" xfId="14" applyFont="1" applyFill="1" applyBorder="1" applyAlignment="1">
      <alignment horizontal="left" vertical="center" indent="1" shrinkToFit="1"/>
    </xf>
    <xf numFmtId="166" fontId="65" fillId="13" borderId="76" xfId="14" applyFont="1" applyFill="1" applyBorder="1" applyAlignment="1">
      <alignment horizontal="center" vertical="center" shrinkToFit="1"/>
    </xf>
    <xf numFmtId="166" fontId="65" fillId="13" borderId="90" xfId="14" applyFont="1" applyFill="1" applyBorder="1" applyAlignment="1">
      <alignment shrinkToFit="1"/>
    </xf>
    <xf numFmtId="166" fontId="65" fillId="13" borderId="78" xfId="14" applyFont="1" applyFill="1" applyBorder="1" applyAlignment="1">
      <alignment horizontal="center" shrinkToFit="1"/>
    </xf>
    <xf numFmtId="166" fontId="65" fillId="16" borderId="79" xfId="14" applyFont="1" applyFill="1" applyBorder="1" applyAlignment="1">
      <alignment horizontal="center" shrinkToFit="1"/>
    </xf>
    <xf numFmtId="167" fontId="65" fillId="13" borderId="76" xfId="14" applyNumberFormat="1" applyFont="1" applyFill="1" applyBorder="1" applyAlignment="1">
      <alignment horizontal="center" shrinkToFit="1"/>
    </xf>
    <xf numFmtId="166" fontId="65" fillId="13" borderId="79" xfId="14" applyFont="1" applyFill="1" applyBorder="1" applyAlignment="1">
      <alignment horizontal="center" shrinkToFit="1"/>
    </xf>
    <xf numFmtId="166" fontId="65" fillId="0" borderId="0" xfId="14" applyFont="1" applyFill="1" applyAlignment="1"/>
    <xf numFmtId="166" fontId="65" fillId="13" borderId="90" xfId="14" applyFont="1" applyFill="1" applyBorder="1" applyAlignment="1">
      <alignment horizontal="center"/>
    </xf>
    <xf numFmtId="166" fontId="65" fillId="13" borderId="78" xfId="14" applyFont="1" applyFill="1" applyBorder="1" applyAlignment="1">
      <alignment horizontal="center"/>
    </xf>
    <xf numFmtId="166" fontId="65" fillId="16" borderId="79" xfId="14" applyFont="1" applyFill="1" applyBorder="1" applyAlignment="1">
      <alignment horizontal="center"/>
    </xf>
    <xf numFmtId="166" fontId="65" fillId="13" borderId="81" xfId="14" applyFont="1" applyFill="1" applyBorder="1" applyAlignment="1">
      <alignment horizontal="center" shrinkToFit="1"/>
    </xf>
    <xf numFmtId="166" fontId="65" fillId="16" borderId="80" xfId="14" applyFont="1" applyFill="1" applyBorder="1" applyAlignment="1">
      <alignment horizontal="center" shrinkToFit="1"/>
    </xf>
    <xf numFmtId="167" fontId="65" fillId="13" borderId="82" xfId="14" applyNumberFormat="1" applyFont="1" applyFill="1" applyBorder="1" applyAlignment="1">
      <alignment horizontal="center" shrinkToFit="1"/>
    </xf>
    <xf numFmtId="167" fontId="65" fillId="13" borderId="78" xfId="14" applyNumberFormat="1" applyFont="1" applyFill="1" applyBorder="1" applyAlignment="1">
      <alignment horizontal="center" shrinkToFit="1"/>
    </xf>
    <xf numFmtId="166" fontId="65" fillId="13" borderId="80" xfId="14" applyFont="1" applyFill="1" applyBorder="1" applyAlignment="1">
      <alignment horizontal="center" shrinkToFit="1"/>
    </xf>
    <xf numFmtId="166" fontId="65" fillId="13" borderId="85" xfId="14" applyFont="1" applyFill="1" applyBorder="1" applyAlignment="1">
      <alignment horizontal="center"/>
    </xf>
    <xf numFmtId="166" fontId="65" fillId="13" borderId="81" xfId="14" applyFont="1" applyFill="1" applyBorder="1" applyAlignment="1">
      <alignment horizontal="center"/>
    </xf>
    <xf numFmtId="166" fontId="65" fillId="16" borderId="80" xfId="14" applyFont="1" applyFill="1" applyBorder="1" applyAlignment="1">
      <alignment horizontal="center"/>
    </xf>
    <xf numFmtId="166" fontId="68" fillId="13" borderId="84" xfId="14" applyFont="1" applyFill="1" applyBorder="1" applyAlignment="1">
      <alignment horizontal="left" indent="1" shrinkToFit="1"/>
    </xf>
    <xf numFmtId="165" fontId="65" fillId="13" borderId="83" xfId="14" applyNumberFormat="1" applyFont="1" applyFill="1" applyBorder="1" applyAlignment="1">
      <alignment horizontal="center"/>
    </xf>
    <xf numFmtId="2" fontId="65" fillId="13" borderId="84" xfId="14" applyNumberFormat="1" applyFont="1" applyFill="1" applyBorder="1" applyAlignment="1">
      <alignment horizontal="right"/>
    </xf>
    <xf numFmtId="2" fontId="65" fillId="13" borderId="85" xfId="14" applyNumberFormat="1" applyFont="1" applyFill="1" applyBorder="1" applyAlignment="1">
      <alignment horizontal="right"/>
    </xf>
    <xf numFmtId="2" fontId="65" fillId="0" borderId="85" xfId="14" applyNumberFormat="1" applyFont="1" applyFill="1" applyBorder="1" applyAlignment="1">
      <alignment horizontal="right"/>
    </xf>
    <xf numFmtId="2" fontId="65" fillId="13" borderId="83" xfId="14" applyNumberFormat="1" applyFont="1" applyFill="1" applyBorder="1" applyAlignment="1">
      <alignment horizontal="right"/>
    </xf>
    <xf numFmtId="2" fontId="65" fillId="13" borderId="0" xfId="14" applyNumberFormat="1" applyFont="1" applyFill="1" applyAlignment="1" applyProtection="1">
      <alignment horizontal="right"/>
      <protection locked="0"/>
    </xf>
    <xf numFmtId="2" fontId="65" fillId="13" borderId="76" xfId="14" applyNumberFormat="1" applyFont="1" applyFill="1" applyBorder="1" applyAlignment="1" applyProtection="1">
      <alignment horizontal="right"/>
      <protection locked="0"/>
    </xf>
    <xf numFmtId="2" fontId="65" fillId="13" borderId="86" xfId="14" applyNumberFormat="1" applyFont="1" applyFill="1" applyBorder="1" applyAlignment="1" applyProtection="1">
      <alignment horizontal="right"/>
      <protection locked="0"/>
    </xf>
    <xf numFmtId="165" fontId="65" fillId="13" borderId="83" xfId="14" applyNumberFormat="1" applyFont="1" applyFill="1" applyBorder="1" applyAlignment="1">
      <alignment horizontal="right"/>
    </xf>
    <xf numFmtId="167" fontId="65" fillId="13" borderId="86" xfId="14" applyNumberFormat="1" applyFont="1" applyFill="1" applyBorder="1" applyAlignment="1">
      <alignment horizontal="right"/>
    </xf>
    <xf numFmtId="166" fontId="63" fillId="0" borderId="0" xfId="14" applyFont="1" applyFill="1" applyAlignment="1">
      <alignment horizontal="right"/>
    </xf>
    <xf numFmtId="4" fontId="65" fillId="13" borderId="85" xfId="14" applyNumberFormat="1" applyFont="1" applyFill="1" applyBorder="1" applyAlignment="1">
      <alignment horizontal="right"/>
    </xf>
    <xf numFmtId="4" fontId="65" fillId="13" borderId="83" xfId="14" applyNumberFormat="1" applyFont="1" applyFill="1" applyBorder="1" applyAlignment="1">
      <alignment horizontal="right"/>
    </xf>
    <xf numFmtId="4" fontId="65" fillId="0" borderId="86" xfId="14" applyNumberFormat="1" applyFont="1" applyFill="1" applyBorder="1" applyAlignment="1">
      <alignment horizontal="right"/>
    </xf>
    <xf numFmtId="166" fontId="68" fillId="13" borderId="87" xfId="14" applyFont="1" applyFill="1" applyBorder="1" applyAlignment="1">
      <alignment horizontal="left" indent="1" shrinkToFit="1"/>
    </xf>
    <xf numFmtId="165" fontId="65" fillId="13" borderId="76" xfId="14" applyNumberFormat="1" applyFont="1" applyFill="1" applyBorder="1" applyAlignment="1">
      <alignment horizontal="center"/>
    </xf>
    <xf numFmtId="2" fontId="65" fillId="13" borderId="87" xfId="14" applyNumberFormat="1" applyFont="1" applyFill="1" applyBorder="1" applyAlignment="1">
      <alignment horizontal="right"/>
    </xf>
    <xf numFmtId="2" fontId="65" fillId="0" borderId="87" xfId="14" applyNumberFormat="1" applyFont="1" applyFill="1" applyBorder="1" applyAlignment="1">
      <alignment horizontal="right"/>
    </xf>
    <xf numFmtId="2" fontId="65" fillId="13" borderId="76" xfId="14" applyNumberFormat="1" applyFont="1" applyFill="1" applyBorder="1" applyAlignment="1">
      <alignment horizontal="right"/>
    </xf>
    <xf numFmtId="2" fontId="65" fillId="13" borderId="88" xfId="14" applyNumberFormat="1" applyFont="1" applyFill="1" applyBorder="1" applyAlignment="1" applyProtection="1">
      <alignment horizontal="right"/>
      <protection locked="0"/>
    </xf>
    <xf numFmtId="165" fontId="65" fillId="13" borderId="76" xfId="14" applyNumberFormat="1" applyFont="1" applyFill="1" applyBorder="1" applyAlignment="1">
      <alignment horizontal="right"/>
    </xf>
    <xf numFmtId="167" fontId="65" fillId="13" borderId="89" xfId="14" applyNumberFormat="1" applyFont="1" applyFill="1" applyBorder="1" applyAlignment="1">
      <alignment horizontal="right"/>
    </xf>
    <xf numFmtId="4" fontId="65" fillId="13" borderId="90" xfId="14" applyNumberFormat="1" applyFont="1" applyFill="1" applyBorder="1" applyAlignment="1">
      <alignment horizontal="right"/>
    </xf>
    <xf numFmtId="4" fontId="65" fillId="13" borderId="76" xfId="14" applyNumberFormat="1" applyFont="1" applyFill="1" applyBorder="1" applyAlignment="1">
      <alignment horizontal="right"/>
    </xf>
    <xf numFmtId="4" fontId="65" fillId="0" borderId="89" xfId="14" applyNumberFormat="1" applyFont="1" applyFill="1" applyBorder="1" applyAlignment="1">
      <alignment horizontal="right"/>
    </xf>
    <xf numFmtId="166" fontId="68" fillId="13" borderId="85" xfId="14" applyFont="1" applyFill="1" applyBorder="1" applyAlignment="1">
      <alignment horizontal="left" indent="1" shrinkToFit="1"/>
    </xf>
    <xf numFmtId="167" fontId="63" fillId="13" borderId="76" xfId="14" applyNumberFormat="1" applyFont="1" applyFill="1" applyBorder="1" applyAlignment="1">
      <alignment horizontal="center"/>
    </xf>
    <xf numFmtId="167" fontId="65" fillId="13" borderId="87" xfId="14" applyNumberFormat="1" applyFont="1" applyFill="1" applyBorder="1" applyAlignment="1">
      <alignment horizontal="right"/>
    </xf>
    <xf numFmtId="167" fontId="65" fillId="13" borderId="85" xfId="14" applyNumberFormat="1" applyFont="1" applyFill="1" applyBorder="1" applyAlignment="1">
      <alignment horizontal="right"/>
    </xf>
    <xf numFmtId="167" fontId="63" fillId="13" borderId="81" xfId="14" applyNumberFormat="1" applyFont="1" applyFill="1" applyBorder="1" applyAlignment="1">
      <alignment horizontal="right"/>
    </xf>
    <xf numFmtId="167" fontId="63" fillId="13" borderId="88" xfId="14" applyNumberFormat="1" applyFont="1" applyFill="1" applyBorder="1" applyAlignment="1" applyProtection="1">
      <alignment horizontal="right"/>
      <protection locked="0"/>
    </xf>
    <xf numFmtId="3" fontId="63" fillId="13" borderId="81" xfId="14" applyNumberFormat="1" applyFont="1" applyFill="1" applyBorder="1" applyAlignment="1" applyProtection="1">
      <alignment horizontal="right"/>
      <protection locked="0"/>
    </xf>
    <xf numFmtId="167" fontId="65" fillId="13" borderId="76" xfId="14" applyNumberFormat="1" applyFont="1" applyFill="1" applyBorder="1" applyAlignment="1">
      <alignment horizontal="right"/>
    </xf>
    <xf numFmtId="3" fontId="63" fillId="13" borderId="87" xfId="14" applyNumberFormat="1" applyFont="1" applyFill="1" applyBorder="1" applyAlignment="1">
      <alignment horizontal="right"/>
    </xf>
    <xf numFmtId="3" fontId="63" fillId="13" borderId="76" xfId="14" applyNumberFormat="1" applyFont="1" applyFill="1" applyBorder="1" applyAlignment="1">
      <alignment horizontal="right"/>
    </xf>
    <xf numFmtId="3" fontId="63" fillId="0" borderId="89" xfId="14" applyNumberFormat="1" applyFont="1" applyFill="1" applyBorder="1" applyAlignment="1">
      <alignment horizontal="right"/>
    </xf>
    <xf numFmtId="167" fontId="63" fillId="13" borderId="76" xfId="14" applyNumberFormat="1" applyFont="1" applyFill="1" applyBorder="1" applyAlignment="1">
      <alignment horizontal="right"/>
    </xf>
    <xf numFmtId="3" fontId="63" fillId="13" borderId="76" xfId="14" applyNumberFormat="1" applyFont="1" applyFill="1" applyBorder="1" applyAlignment="1" applyProtection="1">
      <alignment horizontal="right"/>
      <protection locked="0"/>
    </xf>
    <xf numFmtId="167" fontId="63" fillId="13" borderId="83" xfId="14" applyNumberFormat="1" applyFont="1" applyFill="1" applyBorder="1" applyAlignment="1">
      <alignment horizontal="center"/>
    </xf>
    <xf numFmtId="167" fontId="65" fillId="13" borderId="84" xfId="14" applyNumberFormat="1" applyFont="1" applyFill="1" applyBorder="1" applyAlignment="1">
      <alignment horizontal="right"/>
    </xf>
    <xf numFmtId="167" fontId="65" fillId="13" borderId="90" xfId="14" applyNumberFormat="1" applyFont="1" applyFill="1" applyBorder="1" applyAlignment="1">
      <alignment horizontal="right"/>
    </xf>
    <xf numFmtId="167" fontId="63" fillId="13" borderId="83" xfId="14" applyNumberFormat="1" applyFont="1" applyFill="1" applyBorder="1" applyAlignment="1">
      <alignment horizontal="right"/>
    </xf>
    <xf numFmtId="167" fontId="63" fillId="13" borderId="77" xfId="14" applyNumberFormat="1" applyFont="1" applyFill="1" applyBorder="1" applyAlignment="1" applyProtection="1">
      <alignment horizontal="right"/>
      <protection locked="0"/>
    </xf>
    <xf numFmtId="3" fontId="63" fillId="13" borderId="78" xfId="14" applyNumberFormat="1" applyFont="1" applyFill="1" applyBorder="1" applyAlignment="1" applyProtection="1">
      <alignment horizontal="right"/>
      <protection locked="0"/>
    </xf>
    <xf numFmtId="167" fontId="65" fillId="13" borderId="83" xfId="14" applyNumberFormat="1" applyFont="1" applyFill="1" applyBorder="1" applyAlignment="1">
      <alignment horizontal="right"/>
    </xf>
    <xf numFmtId="3" fontId="63" fillId="13" borderId="90" xfId="14" applyNumberFormat="1" applyFont="1" applyFill="1" applyBorder="1" applyAlignment="1">
      <alignment horizontal="right"/>
    </xf>
    <xf numFmtId="3" fontId="63" fillId="13" borderId="83" xfId="14" applyNumberFormat="1" applyFont="1" applyFill="1" applyBorder="1" applyAlignment="1">
      <alignment horizontal="right"/>
    </xf>
    <xf numFmtId="3" fontId="63" fillId="0" borderId="86" xfId="14" applyNumberFormat="1" applyFont="1" applyFill="1" applyBorder="1" applyAlignment="1">
      <alignment horizontal="right"/>
    </xf>
    <xf numFmtId="167" fontId="65" fillId="13" borderId="76" xfId="14" applyNumberFormat="1" applyFont="1" applyFill="1" applyBorder="1" applyAlignment="1">
      <alignment horizontal="center"/>
    </xf>
    <xf numFmtId="3" fontId="65" fillId="13" borderId="76" xfId="14" applyNumberFormat="1" applyFont="1" applyFill="1" applyBorder="1" applyAlignment="1">
      <alignment horizontal="right"/>
    </xf>
    <xf numFmtId="3" fontId="65" fillId="13" borderId="87" xfId="14" applyNumberFormat="1" applyFont="1" applyFill="1" applyBorder="1" applyAlignment="1">
      <alignment horizontal="right"/>
    </xf>
    <xf numFmtId="167" fontId="63" fillId="13" borderId="82" xfId="14" applyNumberFormat="1" applyFont="1" applyFill="1" applyBorder="1" applyAlignment="1" applyProtection="1">
      <alignment horizontal="right"/>
      <protection locked="0"/>
    </xf>
    <xf numFmtId="3" fontId="63" fillId="13" borderId="85" xfId="14" applyNumberFormat="1" applyFont="1" applyFill="1" applyBorder="1" applyAlignment="1">
      <alignment horizontal="right"/>
    </xf>
    <xf numFmtId="167" fontId="63" fillId="13" borderId="78" xfId="14" applyNumberFormat="1" applyFont="1" applyFill="1" applyBorder="1" applyAlignment="1">
      <alignment horizontal="right"/>
    </xf>
    <xf numFmtId="167" fontId="65" fillId="13" borderId="78" xfId="14" applyNumberFormat="1" applyFont="1" applyFill="1" applyBorder="1" applyAlignment="1">
      <alignment horizontal="right"/>
    </xf>
    <xf numFmtId="167" fontId="65" fillId="13" borderId="79" xfId="14" applyNumberFormat="1" applyFont="1" applyFill="1" applyBorder="1" applyAlignment="1">
      <alignment horizontal="right"/>
    </xf>
    <xf numFmtId="3" fontId="63" fillId="13" borderId="78" xfId="14" applyNumberFormat="1" applyFont="1" applyFill="1" applyBorder="1" applyAlignment="1">
      <alignment horizontal="right"/>
    </xf>
    <xf numFmtId="3" fontId="63" fillId="0" borderId="79" xfId="14" applyNumberFormat="1" applyFont="1" applyFill="1" applyBorder="1" applyAlignment="1">
      <alignment horizontal="right"/>
    </xf>
    <xf numFmtId="167" fontId="63" fillId="13" borderId="81" xfId="14" applyNumberFormat="1" applyFont="1" applyFill="1" applyBorder="1" applyAlignment="1">
      <alignment horizontal="center"/>
    </xf>
    <xf numFmtId="167" fontId="65" fillId="13" borderId="87" xfId="14" applyNumberFormat="1" applyFont="1" applyFill="1" applyBorder="1" applyAlignment="1" applyProtection="1">
      <alignment horizontal="right"/>
      <protection locked="0"/>
    </xf>
    <xf numFmtId="167" fontId="65" fillId="0" borderId="87" xfId="14" applyNumberFormat="1" applyFont="1" applyFill="1" applyBorder="1" applyAlignment="1" applyProtection="1">
      <alignment horizontal="right"/>
      <protection locked="0"/>
    </xf>
    <xf numFmtId="167" fontId="63" fillId="13" borderId="76" xfId="14" applyNumberFormat="1" applyFont="1" applyFill="1" applyBorder="1" applyAlignment="1" applyProtection="1">
      <alignment horizontal="right"/>
      <protection locked="0"/>
    </xf>
    <xf numFmtId="167" fontId="65" fillId="13" borderId="89" xfId="14" applyNumberFormat="1" applyFont="1" applyFill="1" applyBorder="1" applyAlignment="1" applyProtection="1">
      <alignment horizontal="right"/>
      <protection locked="0"/>
    </xf>
    <xf numFmtId="164" fontId="65" fillId="13" borderId="76" xfId="14" applyNumberFormat="1" applyFont="1" applyFill="1" applyBorder="1" applyAlignment="1">
      <alignment horizontal="right"/>
    </xf>
    <xf numFmtId="3" fontId="65" fillId="0" borderId="89" xfId="14" applyNumberFormat="1" applyFont="1" applyFill="1" applyBorder="1" applyAlignment="1">
      <alignment horizontal="right"/>
    </xf>
    <xf numFmtId="167" fontId="63" fillId="13" borderId="81" xfId="14" applyNumberFormat="1" applyFont="1" applyFill="1" applyBorder="1" applyAlignment="1" applyProtection="1">
      <alignment horizontal="right"/>
      <protection locked="0"/>
    </xf>
    <xf numFmtId="167" fontId="65" fillId="13" borderId="85" xfId="14" applyNumberFormat="1" applyFont="1" applyFill="1" applyBorder="1" applyAlignment="1" applyProtection="1">
      <alignment horizontal="right"/>
      <protection locked="0"/>
    </xf>
    <xf numFmtId="167" fontId="65" fillId="0" borderId="85" xfId="14" applyNumberFormat="1" applyFont="1" applyFill="1" applyBorder="1" applyAlignment="1" applyProtection="1">
      <alignment horizontal="right"/>
      <protection locked="0"/>
    </xf>
    <xf numFmtId="3" fontId="63" fillId="13" borderId="81" xfId="14" applyNumberFormat="1" applyFont="1" applyFill="1" applyBorder="1" applyAlignment="1">
      <alignment horizontal="right"/>
    </xf>
    <xf numFmtId="3" fontId="63" fillId="0" borderId="80" xfId="14" applyNumberFormat="1" applyFont="1" applyFill="1" applyBorder="1" applyAlignment="1">
      <alignment horizontal="right"/>
    </xf>
    <xf numFmtId="167" fontId="63" fillId="13" borderId="78" xfId="14" applyNumberFormat="1" applyFont="1" applyFill="1" applyBorder="1" applyAlignment="1">
      <alignment horizontal="center"/>
    </xf>
    <xf numFmtId="167" fontId="65" fillId="13" borderId="90" xfId="14" applyNumberFormat="1" applyFont="1" applyFill="1" applyBorder="1" applyAlignment="1" applyProtection="1">
      <alignment horizontal="right"/>
      <protection locked="0"/>
    </xf>
    <xf numFmtId="167" fontId="65" fillId="0" borderId="90" xfId="14" applyNumberFormat="1" applyFont="1" applyFill="1" applyBorder="1" applyAlignment="1" applyProtection="1">
      <alignment horizontal="right"/>
      <protection locked="0"/>
    </xf>
    <xf numFmtId="167" fontId="63" fillId="13" borderId="83" xfId="14" applyNumberFormat="1" applyFont="1" applyFill="1" applyBorder="1" applyAlignment="1" applyProtection="1">
      <alignment horizontal="right"/>
      <protection locked="0"/>
    </xf>
    <xf numFmtId="164" fontId="65" fillId="13" borderId="78" xfId="14" applyNumberFormat="1" applyFont="1" applyFill="1" applyBorder="1" applyAlignment="1">
      <alignment horizontal="right"/>
    </xf>
    <xf numFmtId="164" fontId="65" fillId="13" borderId="81" xfId="14" applyNumberFormat="1" applyFont="1" applyFill="1" applyBorder="1" applyAlignment="1">
      <alignment horizontal="right"/>
    </xf>
    <xf numFmtId="167" fontId="65" fillId="13" borderId="88" xfId="14" applyNumberFormat="1" applyFont="1" applyFill="1" applyBorder="1" applyAlignment="1">
      <alignment horizontal="right"/>
    </xf>
    <xf numFmtId="167" fontId="65" fillId="13" borderId="81" xfId="14" applyNumberFormat="1" applyFont="1" applyFill="1" applyBorder="1" applyAlignment="1">
      <alignment horizontal="right"/>
    </xf>
    <xf numFmtId="167" fontId="65" fillId="13" borderId="83" xfId="14" applyNumberFormat="1" applyFont="1" applyFill="1" applyBorder="1" applyAlignment="1">
      <alignment horizontal="center"/>
    </xf>
    <xf numFmtId="167" fontId="65" fillId="13" borderId="0" xfId="14" applyNumberFormat="1" applyFont="1" applyFill="1" applyAlignment="1">
      <alignment horizontal="right"/>
    </xf>
    <xf numFmtId="167" fontId="65" fillId="13" borderId="78" xfId="14" applyNumberFormat="1" applyFont="1" applyFill="1" applyBorder="1" applyAlignment="1" applyProtection="1">
      <alignment horizontal="right"/>
      <protection locked="0"/>
    </xf>
    <xf numFmtId="3" fontId="63" fillId="13" borderId="84" xfId="14" applyNumberFormat="1" applyFont="1" applyFill="1" applyBorder="1" applyAlignment="1">
      <alignment horizontal="right"/>
    </xf>
    <xf numFmtId="166" fontId="68" fillId="13" borderId="90" xfId="14" applyFont="1" applyFill="1" applyBorder="1" applyAlignment="1">
      <alignment horizontal="left" indent="1" shrinkToFit="1"/>
    </xf>
    <xf numFmtId="167" fontId="65" fillId="13" borderId="81" xfId="14" applyNumberFormat="1" applyFont="1" applyFill="1" applyBorder="1" applyAlignment="1">
      <alignment horizontal="center"/>
    </xf>
    <xf numFmtId="166" fontId="69" fillId="0" borderId="0" xfId="14" applyFont="1" applyFill="1" applyAlignment="1">
      <alignment horizontal="left" indent="1"/>
    </xf>
    <xf numFmtId="166" fontId="63" fillId="0" borderId="0" xfId="14" applyFont="1" applyFill="1" applyAlignment="1">
      <alignment horizontal="center"/>
    </xf>
    <xf numFmtId="167" fontId="63" fillId="0" borderId="0" xfId="14" applyNumberFormat="1" applyFont="1" applyFill="1" applyAlignment="1"/>
    <xf numFmtId="166" fontId="70" fillId="0" borderId="0" xfId="14" applyFont="1" applyFill="1" applyAlignment="1">
      <alignment horizontal="left" indent="1"/>
    </xf>
    <xf numFmtId="166" fontId="65" fillId="0" borderId="0" xfId="14" applyFont="1" applyFill="1" applyAlignment="1">
      <alignment horizontal="center"/>
    </xf>
    <xf numFmtId="167" fontId="65" fillId="0" borderId="0" xfId="14" applyNumberFormat="1" applyFont="1" applyFill="1" applyAlignment="1"/>
    <xf numFmtId="166" fontId="71" fillId="0" borderId="0" xfId="14" applyFont="1" applyFill="1" applyAlignment="1">
      <alignment horizontal="left" indent="1"/>
    </xf>
    <xf numFmtId="166" fontId="72" fillId="0" borderId="0" xfId="12" applyFont="1" applyFill="1" applyAlignment="1"/>
    <xf numFmtId="166" fontId="73" fillId="0" borderId="0" xfId="14" applyFont="1" applyFill="1" applyAlignment="1"/>
    <xf numFmtId="166" fontId="63" fillId="0" borderId="0" xfId="14" applyFont="1" applyFill="1" applyAlignment="1">
      <alignment horizontal="left" indent="1"/>
    </xf>
    <xf numFmtId="0" fontId="60" fillId="0" borderId="0" xfId="16"/>
    <xf numFmtId="0" fontId="38" fillId="0" borderId="0" xfId="5" applyFont="1" applyAlignment="1">
      <alignment horizontal="right" vertical="center"/>
    </xf>
    <xf numFmtId="0" fontId="51" fillId="0" borderId="0" xfId="6" applyFont="1" applyAlignment="1">
      <alignment horizontal="right" vertical="center"/>
    </xf>
    <xf numFmtId="0" fontId="43" fillId="7" borderId="9" xfId="5" applyFont="1" applyFill="1" applyBorder="1" applyAlignment="1">
      <alignment horizontal="left" vertical="center" indent="1" shrinkToFit="1"/>
    </xf>
    <xf numFmtId="0" fontId="55" fillId="7" borderId="9" xfId="7" applyFont="1" applyFill="1" applyBorder="1" applyAlignment="1">
      <alignment horizontal="left" vertical="center" indent="1" shrinkToFit="1"/>
    </xf>
    <xf numFmtId="0" fontId="74" fillId="7" borderId="9" xfId="7" applyFont="1" applyFill="1" applyBorder="1" applyAlignment="1">
      <alignment horizontal="left" vertical="center" indent="1"/>
    </xf>
    <xf numFmtId="0" fontId="39" fillId="11" borderId="19" xfId="5" applyFont="1" applyFill="1" applyBorder="1" applyAlignment="1">
      <alignment horizontal="center" vertical="center"/>
    </xf>
    <xf numFmtId="3" fontId="39" fillId="11" borderId="50" xfId="5" applyNumberFormat="1" applyFont="1" applyFill="1" applyBorder="1" applyAlignment="1">
      <alignment horizontal="center" vertical="center"/>
    </xf>
    <xf numFmtId="0" fontId="39" fillId="11" borderId="53" xfId="7" applyFont="1" applyFill="1" applyBorder="1" applyAlignment="1">
      <alignment horizontal="left" vertical="center" indent="1"/>
    </xf>
    <xf numFmtId="0" fontId="39" fillId="11" borderId="53" xfId="7" applyFont="1" applyFill="1" applyBorder="1" applyAlignment="1">
      <alignment horizontal="center" vertical="center"/>
    </xf>
    <xf numFmtId="3" fontId="39" fillId="11" borderId="0" xfId="5" applyNumberFormat="1" applyFont="1" applyFill="1" applyBorder="1" applyAlignment="1">
      <alignment horizontal="center" vertical="center"/>
    </xf>
    <xf numFmtId="0" fontId="36" fillId="11" borderId="48" xfId="5" applyFont="1" applyFill="1" applyBorder="1" applyAlignment="1">
      <alignment horizontal="left" vertical="center" indent="1"/>
    </xf>
    <xf numFmtId="165" fontId="37" fillId="11" borderId="48" xfId="5" applyNumberFormat="1" applyFont="1" applyFill="1" applyBorder="1" applyAlignment="1">
      <alignment horizontal="center" vertical="center"/>
    </xf>
    <xf numFmtId="4" fontId="39" fillId="11" borderId="49" xfId="5" applyNumberFormat="1" applyFont="1" applyFill="1" applyBorder="1" applyAlignment="1">
      <alignment horizontal="right" vertical="center"/>
    </xf>
    <xf numFmtId="4" fontId="39" fillId="11" borderId="57" xfId="5" applyNumberFormat="1" applyFont="1" applyFill="1" applyBorder="1" applyAlignment="1">
      <alignment vertical="center"/>
    </xf>
    <xf numFmtId="4" fontId="39" fillId="11" borderId="58" xfId="5" applyNumberFormat="1" applyFont="1" applyFill="1" applyBorder="1" applyAlignment="1" applyProtection="1">
      <alignment horizontal="right" vertical="center"/>
      <protection locked="0"/>
    </xf>
    <xf numFmtId="4" fontId="39" fillId="11" borderId="56" xfId="5" applyNumberFormat="1" applyFont="1" applyFill="1" applyBorder="1" applyAlignment="1" applyProtection="1">
      <alignment horizontal="right" vertical="center"/>
      <protection locked="0"/>
    </xf>
    <xf numFmtId="4" fontId="39" fillId="11" borderId="59" xfId="5" applyNumberFormat="1" applyFont="1" applyFill="1" applyBorder="1" applyAlignment="1" applyProtection="1">
      <alignment horizontal="right" vertical="center"/>
      <protection locked="0"/>
    </xf>
    <xf numFmtId="165" fontId="39" fillId="11" borderId="60" xfId="5" applyNumberFormat="1" applyFont="1" applyFill="1" applyBorder="1" applyAlignment="1">
      <alignment horizontal="right" vertical="center"/>
    </xf>
    <xf numFmtId="3" fontId="39" fillId="11" borderId="60" xfId="5" applyNumberFormat="1" applyFont="1" applyFill="1" applyBorder="1" applyAlignment="1">
      <alignment horizontal="right" vertical="center"/>
    </xf>
    <xf numFmtId="4" fontId="39" fillId="11" borderId="56" xfId="5" applyNumberFormat="1" applyFont="1" applyFill="1" applyBorder="1" applyAlignment="1">
      <alignment horizontal="right" vertical="center"/>
    </xf>
    <xf numFmtId="0" fontId="36" fillId="11" borderId="61" xfId="5" applyFont="1" applyFill="1" applyBorder="1" applyAlignment="1">
      <alignment horizontal="left" vertical="center" indent="1"/>
    </xf>
    <xf numFmtId="165" fontId="37" fillId="11" borderId="61" xfId="5" applyNumberFormat="1" applyFont="1" applyFill="1" applyBorder="1" applyAlignment="1">
      <alignment horizontal="center" vertical="center"/>
    </xf>
    <xf numFmtId="4" fontId="39" fillId="11" borderId="62" xfId="5" applyNumberFormat="1" applyFont="1" applyFill="1" applyBorder="1" applyAlignment="1">
      <alignment horizontal="right" vertical="center"/>
    </xf>
    <xf numFmtId="3" fontId="39" fillId="11" borderId="63" xfId="5" applyNumberFormat="1" applyFont="1" applyFill="1" applyBorder="1" applyAlignment="1">
      <alignment horizontal="right"/>
    </xf>
    <xf numFmtId="4" fontId="39" fillId="11" borderId="63" xfId="5" applyNumberFormat="1" applyFont="1" applyFill="1" applyBorder="1" applyAlignment="1">
      <alignment horizontal="right" vertical="center"/>
    </xf>
    <xf numFmtId="4" fontId="39" fillId="11" borderId="69" xfId="5" applyNumberFormat="1" applyFont="1" applyFill="1" applyBorder="1" applyAlignment="1" applyProtection="1">
      <alignment horizontal="right" vertical="center"/>
      <protection locked="0"/>
    </xf>
    <xf numFmtId="4" fontId="39" fillId="11" borderId="65" xfId="5" applyNumberFormat="1" applyFont="1" applyFill="1" applyBorder="1" applyAlignment="1" applyProtection="1">
      <alignment horizontal="right" vertical="center"/>
      <protection locked="0"/>
    </xf>
    <xf numFmtId="4" fontId="39" fillId="11" borderId="64" xfId="5" applyNumberFormat="1" applyFont="1" applyFill="1" applyBorder="1" applyAlignment="1" applyProtection="1">
      <alignment horizontal="right" vertical="center"/>
      <protection locked="0"/>
    </xf>
    <xf numFmtId="165" fontId="39" fillId="11" borderId="62" xfId="5" applyNumberFormat="1" applyFont="1" applyFill="1" applyBorder="1" applyAlignment="1">
      <alignment horizontal="right" vertical="center"/>
    </xf>
    <xf numFmtId="3" fontId="39" fillId="11" borderId="62" xfId="5" applyNumberFormat="1" applyFont="1" applyFill="1" applyBorder="1" applyAlignment="1">
      <alignment horizontal="right" vertical="center"/>
    </xf>
    <xf numFmtId="4" fontId="39" fillId="11" borderId="65" xfId="5" applyNumberFormat="1" applyFont="1" applyFill="1" applyBorder="1" applyAlignment="1">
      <alignment horizontal="right" vertical="center"/>
    </xf>
    <xf numFmtId="0" fontId="36" fillId="11" borderId="66" xfId="5" applyFont="1" applyFill="1" applyBorder="1" applyAlignment="1">
      <alignment horizontal="left" vertical="center" indent="1"/>
    </xf>
    <xf numFmtId="3" fontId="37" fillId="11" borderId="56" xfId="5" applyNumberFormat="1" applyFont="1" applyFill="1" applyBorder="1" applyAlignment="1">
      <alignment horizontal="center" vertical="center"/>
    </xf>
    <xf numFmtId="3" fontId="37" fillId="11" borderId="47" xfId="5" applyNumberFormat="1" applyFont="1" applyFill="1" applyBorder="1" applyAlignment="1">
      <alignment horizontal="right" vertical="center"/>
    </xf>
    <xf numFmtId="3" fontId="37" fillId="11" borderId="40" xfId="5" applyNumberFormat="1" applyFont="1" applyFill="1" applyBorder="1" applyAlignment="1">
      <alignment horizontal="right" vertical="center"/>
    </xf>
    <xf numFmtId="3" fontId="37" fillId="11" borderId="58" xfId="5" applyNumberFormat="1" applyFont="1" applyFill="1" applyBorder="1" applyAlignment="1" applyProtection="1">
      <alignment horizontal="right" vertical="center"/>
      <protection locked="0"/>
    </xf>
    <xf numFmtId="3" fontId="37" fillId="11" borderId="56" xfId="5" applyNumberFormat="1" applyFont="1" applyFill="1" applyBorder="1" applyAlignment="1" applyProtection="1">
      <alignment horizontal="right" vertical="center"/>
      <protection locked="0"/>
    </xf>
    <xf numFmtId="3" fontId="39" fillId="11" borderId="47" xfId="5" applyNumberFormat="1" applyFont="1" applyFill="1" applyBorder="1" applyAlignment="1">
      <alignment horizontal="right" vertical="center"/>
    </xf>
    <xf numFmtId="3" fontId="37" fillId="11" borderId="56" xfId="5" applyNumberFormat="1" applyFont="1" applyFill="1" applyBorder="1" applyAlignment="1">
      <alignment horizontal="right" vertical="center"/>
    </xf>
    <xf numFmtId="0" fontId="36" fillId="11" borderId="67" xfId="5" applyFont="1" applyFill="1" applyBorder="1" applyAlignment="1">
      <alignment horizontal="left" vertical="center" indent="1"/>
    </xf>
    <xf numFmtId="3" fontId="37" fillId="11" borderId="67" xfId="5" applyNumberFormat="1" applyFont="1" applyFill="1" applyBorder="1" applyAlignment="1">
      <alignment horizontal="center" vertical="center"/>
    </xf>
    <xf numFmtId="3" fontId="37" fillId="11" borderId="68" xfId="5" applyNumberFormat="1" applyFont="1" applyFill="1" applyBorder="1" applyAlignment="1">
      <alignment horizontal="right" vertical="center"/>
    </xf>
    <xf numFmtId="3" fontId="37" fillId="11" borderId="68" xfId="5" applyNumberFormat="1" applyFont="1" applyFill="1" applyBorder="1" applyAlignment="1" applyProtection="1">
      <alignment horizontal="right" vertical="center"/>
      <protection locked="0"/>
    </xf>
    <xf numFmtId="3" fontId="37" fillId="11" borderId="67" xfId="5" applyNumberFormat="1" applyFont="1" applyFill="1" applyBorder="1" applyAlignment="1" applyProtection="1">
      <alignment horizontal="right" vertical="center"/>
      <protection locked="0"/>
    </xf>
    <xf numFmtId="3" fontId="37" fillId="11" borderId="67" xfId="5" applyNumberFormat="1" applyFont="1" applyFill="1" applyBorder="1" applyAlignment="1">
      <alignment horizontal="right" vertical="center"/>
    </xf>
    <xf numFmtId="0" fontId="36" fillId="11" borderId="55" xfId="5" applyFont="1" applyFill="1" applyBorder="1" applyAlignment="1">
      <alignment horizontal="left" vertical="center" indent="1"/>
    </xf>
    <xf numFmtId="3" fontId="37" fillId="11" borderId="53" xfId="5" applyNumberFormat="1" applyFont="1" applyFill="1" applyBorder="1" applyAlignment="1">
      <alignment horizontal="center" vertical="center"/>
    </xf>
    <xf numFmtId="3" fontId="37" fillId="11" borderId="60" xfId="5" applyNumberFormat="1" applyFont="1" applyFill="1" applyBorder="1" applyAlignment="1">
      <alignment horizontal="right" vertical="center"/>
    </xf>
    <xf numFmtId="3" fontId="37" fillId="11" borderId="69" xfId="5" applyNumberFormat="1" applyFont="1" applyFill="1" applyBorder="1" applyAlignment="1">
      <alignment horizontal="right" vertical="center"/>
    </xf>
    <xf numFmtId="3" fontId="37" fillId="11" borderId="61" xfId="5" applyNumberFormat="1" applyFont="1" applyFill="1" applyBorder="1" applyAlignment="1" applyProtection="1">
      <alignment horizontal="right" vertical="center"/>
      <protection locked="0"/>
    </xf>
    <xf numFmtId="3" fontId="37" fillId="11" borderId="61" xfId="5" applyNumberFormat="1" applyFont="1" applyFill="1" applyBorder="1" applyAlignment="1">
      <alignment horizontal="right" vertical="center"/>
    </xf>
    <xf numFmtId="0" fontId="36" fillId="11" borderId="70" xfId="5" applyFont="1" applyFill="1" applyBorder="1" applyAlignment="1">
      <alignment horizontal="left" vertical="center" indent="1"/>
    </xf>
    <xf numFmtId="3" fontId="39" fillId="11" borderId="51" xfId="5" applyNumberFormat="1" applyFont="1" applyFill="1" applyBorder="1" applyAlignment="1">
      <alignment horizontal="center" vertical="center"/>
    </xf>
    <xf numFmtId="3" fontId="39" fillId="11" borderId="70" xfId="5" applyNumberFormat="1" applyFont="1" applyFill="1" applyBorder="1" applyAlignment="1">
      <alignment horizontal="right" vertical="center"/>
    </xf>
    <xf numFmtId="3" fontId="39" fillId="11" borderId="50" xfId="5" applyNumberFormat="1" applyFont="1" applyFill="1" applyBorder="1" applyAlignment="1">
      <alignment horizontal="right" vertical="center"/>
    </xf>
    <xf numFmtId="3" fontId="39" fillId="11" borderId="52" xfId="5" applyNumberFormat="1" applyFont="1" applyFill="1" applyBorder="1" applyAlignment="1">
      <alignment horizontal="right" vertical="center"/>
    </xf>
    <xf numFmtId="3" fontId="37" fillId="11" borderId="48" xfId="5" applyNumberFormat="1" applyFont="1" applyFill="1" applyBorder="1" applyAlignment="1">
      <alignment horizontal="center" vertical="center"/>
    </xf>
    <xf numFmtId="3" fontId="37" fillId="11" borderId="41" xfId="5" applyNumberFormat="1" applyFont="1" applyFill="1" applyBorder="1" applyAlignment="1">
      <alignment horizontal="right" vertical="center"/>
    </xf>
    <xf numFmtId="3" fontId="37" fillId="11" borderId="66" xfId="5" applyNumberFormat="1" applyFont="1" applyFill="1" applyBorder="1" applyAlignment="1">
      <alignment horizontal="right" vertical="center"/>
    </xf>
    <xf numFmtId="3" fontId="37" fillId="11" borderId="61" xfId="5" applyNumberFormat="1" applyFont="1" applyFill="1" applyBorder="1" applyAlignment="1">
      <alignment horizontal="center" vertical="center"/>
    </xf>
    <xf numFmtId="3" fontId="37" fillId="11" borderId="64" xfId="5" applyNumberFormat="1" applyFont="1" applyFill="1" applyBorder="1" applyAlignment="1">
      <alignment horizontal="right" vertical="center"/>
    </xf>
    <xf numFmtId="3" fontId="37" fillId="11" borderId="63" xfId="5" applyNumberFormat="1" applyFont="1" applyFill="1" applyBorder="1" applyAlignment="1" applyProtection="1">
      <alignment horizontal="right" vertical="center"/>
      <protection locked="0"/>
    </xf>
    <xf numFmtId="3" fontId="39" fillId="11" borderId="64" xfId="5" applyNumberFormat="1" applyFont="1" applyFill="1" applyBorder="1" applyAlignment="1">
      <alignment horizontal="right" vertical="center"/>
    </xf>
    <xf numFmtId="3" fontId="37" fillId="11" borderId="65" xfId="5" applyNumberFormat="1" applyFont="1" applyFill="1" applyBorder="1" applyAlignment="1">
      <alignment horizontal="right" vertical="center"/>
    </xf>
    <xf numFmtId="0" fontId="36" fillId="11" borderId="56" xfId="5" applyFont="1" applyFill="1" applyBorder="1" applyAlignment="1">
      <alignment horizontal="left" vertical="center" indent="1"/>
    </xf>
    <xf numFmtId="3" fontId="39" fillId="11" borderId="56" xfId="5" applyNumberFormat="1" applyFont="1" applyFill="1" applyBorder="1" applyAlignment="1">
      <alignment horizontal="right" vertical="center"/>
    </xf>
    <xf numFmtId="3" fontId="39" fillId="11" borderId="58" xfId="5" applyNumberFormat="1" applyFont="1" applyFill="1" applyBorder="1" applyAlignment="1" applyProtection="1">
      <alignment horizontal="right" vertical="center"/>
      <protection locked="0"/>
    </xf>
    <xf numFmtId="3" fontId="39" fillId="11" borderId="56" xfId="5" applyNumberFormat="1" applyFont="1" applyFill="1" applyBorder="1" applyAlignment="1" applyProtection="1">
      <alignment horizontal="right" vertical="center"/>
      <protection locked="0"/>
    </xf>
    <xf numFmtId="164" fontId="39" fillId="11" borderId="56" xfId="5" applyNumberFormat="1" applyFont="1" applyFill="1" applyBorder="1" applyAlignment="1">
      <alignment horizontal="right" vertical="center"/>
    </xf>
    <xf numFmtId="3" fontId="39" fillId="11" borderId="59" xfId="5" applyNumberFormat="1" applyFont="1" applyFill="1" applyBorder="1" applyAlignment="1">
      <alignment horizontal="right" vertical="center"/>
    </xf>
    <xf numFmtId="3" fontId="39" fillId="11" borderId="67" xfId="5" applyNumberFormat="1" applyFont="1" applyFill="1" applyBorder="1" applyAlignment="1">
      <alignment horizontal="right" vertical="center"/>
    </xf>
    <xf numFmtId="3" fontId="39" fillId="11" borderId="68" xfId="5" applyNumberFormat="1" applyFont="1" applyFill="1" applyBorder="1" applyAlignment="1" applyProtection="1">
      <alignment horizontal="right" vertical="center"/>
      <protection locked="0"/>
    </xf>
    <xf numFmtId="3" fontId="39" fillId="11" borderId="66" xfId="5" applyNumberFormat="1" applyFont="1" applyFill="1" applyBorder="1" applyAlignment="1" applyProtection="1">
      <alignment horizontal="right" vertical="center"/>
      <protection locked="0"/>
    </xf>
    <xf numFmtId="164" fontId="39" fillId="11" borderId="67" xfId="5" applyNumberFormat="1" applyFont="1" applyFill="1" applyBorder="1" applyAlignment="1">
      <alignment horizontal="right" vertical="center"/>
    </xf>
    <xf numFmtId="3" fontId="39" fillId="11" borderId="61" xfId="5" applyNumberFormat="1" applyFont="1" applyFill="1" applyBorder="1" applyAlignment="1">
      <alignment horizontal="right" vertical="center"/>
    </xf>
    <xf numFmtId="3" fontId="39" fillId="11" borderId="63" xfId="5" applyNumberFormat="1" applyFont="1" applyFill="1" applyBorder="1" applyAlignment="1" applyProtection="1">
      <alignment horizontal="right"/>
      <protection locked="0"/>
    </xf>
    <xf numFmtId="3" fontId="39" fillId="11" borderId="71" xfId="5" applyNumberFormat="1" applyFont="1" applyFill="1" applyBorder="1" applyAlignment="1" applyProtection="1">
      <alignment horizontal="right" vertical="center"/>
      <protection locked="0"/>
    </xf>
    <xf numFmtId="3" fontId="39" fillId="11" borderId="53" xfId="5" applyNumberFormat="1" applyFont="1" applyFill="1" applyBorder="1" applyAlignment="1" applyProtection="1">
      <alignment horizontal="right" vertical="center"/>
      <protection locked="0"/>
    </xf>
    <xf numFmtId="164" fontId="39" fillId="11" borderId="61" xfId="5" applyNumberFormat="1" applyFont="1" applyFill="1" applyBorder="1" applyAlignment="1">
      <alignment horizontal="right" vertical="center"/>
    </xf>
    <xf numFmtId="3" fontId="37" fillId="11" borderId="66" xfId="5" applyNumberFormat="1" applyFont="1" applyFill="1" applyBorder="1" applyAlignment="1">
      <alignment horizontal="center" vertical="center"/>
    </xf>
    <xf numFmtId="3" fontId="37" fillId="11" borderId="40" xfId="5" applyNumberFormat="1" applyFont="1" applyFill="1" applyBorder="1" applyAlignment="1" applyProtection="1">
      <alignment horizontal="right" vertical="center"/>
      <protection locked="0"/>
    </xf>
    <xf numFmtId="3" fontId="37" fillId="11" borderId="66" xfId="5" applyNumberFormat="1" applyFont="1" applyFill="1" applyBorder="1" applyAlignment="1" applyProtection="1">
      <alignment horizontal="right" vertical="center"/>
      <protection locked="0"/>
    </xf>
    <xf numFmtId="3" fontId="39" fillId="11" borderId="66" xfId="5" applyNumberFormat="1" applyFont="1" applyFill="1" applyBorder="1" applyAlignment="1">
      <alignment horizontal="right" vertical="center"/>
    </xf>
    <xf numFmtId="164" fontId="39" fillId="11" borderId="66" xfId="5" applyNumberFormat="1" applyFont="1" applyFill="1" applyBorder="1" applyAlignment="1">
      <alignment horizontal="right" vertical="center"/>
    </xf>
    <xf numFmtId="3" fontId="37" fillId="11" borderId="72" xfId="5" applyNumberFormat="1" applyFont="1" applyFill="1" applyBorder="1" applyAlignment="1">
      <alignment horizontal="right" vertical="center"/>
    </xf>
    <xf numFmtId="0" fontId="36" fillId="11" borderId="53" xfId="5" applyFont="1" applyFill="1" applyBorder="1" applyAlignment="1">
      <alignment horizontal="left" vertical="center" indent="1"/>
    </xf>
    <xf numFmtId="3" fontId="37" fillId="11" borderId="65" xfId="5" applyNumberFormat="1" applyFont="1" applyFill="1" applyBorder="1" applyAlignment="1">
      <alignment horizontal="center" vertical="center"/>
    </xf>
    <xf numFmtId="3" fontId="37" fillId="11" borderId="69" xfId="5" applyNumberFormat="1" applyFont="1" applyFill="1" applyBorder="1" applyAlignment="1" applyProtection="1">
      <alignment horizontal="right"/>
      <protection locked="0"/>
    </xf>
    <xf numFmtId="3" fontId="37" fillId="11" borderId="41" xfId="5" applyNumberFormat="1" applyFont="1" applyFill="1" applyBorder="1" applyAlignment="1" applyProtection="1">
      <alignment horizontal="right" vertical="center"/>
      <protection locked="0"/>
    </xf>
    <xf numFmtId="0" fontId="36" fillId="11" borderId="50" xfId="5" applyFont="1" applyFill="1" applyBorder="1" applyAlignment="1">
      <alignment horizontal="left" vertical="center" indent="1"/>
    </xf>
    <xf numFmtId="3" fontId="39" fillId="11" borderId="70" xfId="5" applyNumberFormat="1" applyFont="1" applyFill="1" applyBorder="1" applyAlignment="1">
      <alignment horizontal="center" vertical="center"/>
    </xf>
    <xf numFmtId="3" fontId="39" fillId="11" borderId="50" xfId="5" applyNumberFormat="1" applyFont="1" applyFill="1" applyBorder="1" applyAlignment="1" applyProtection="1">
      <alignment horizontal="right" vertical="center"/>
    </xf>
    <xf numFmtId="3" fontId="39" fillId="11" borderId="70" xfId="5" applyNumberFormat="1" applyFont="1" applyFill="1" applyBorder="1" applyAlignment="1" applyProtection="1">
      <alignment horizontal="right" vertical="center"/>
    </xf>
    <xf numFmtId="164" fontId="39" fillId="11" borderId="70" xfId="5" applyNumberFormat="1" applyFont="1" applyFill="1" applyBorder="1" applyAlignment="1">
      <alignment horizontal="right" vertical="center"/>
    </xf>
    <xf numFmtId="0" fontId="36" fillId="11" borderId="40" xfId="5" applyFont="1" applyFill="1" applyBorder="1" applyAlignment="1">
      <alignment horizontal="left" vertical="center" indent="1"/>
    </xf>
    <xf numFmtId="3" fontId="37" fillId="0" borderId="56" xfId="5" applyNumberFormat="1" applyFont="1" applyFill="1" applyBorder="1" applyAlignment="1" applyProtection="1">
      <alignment horizontal="right" vertical="center"/>
      <protection locked="0"/>
    </xf>
    <xf numFmtId="0" fontId="36" fillId="11" borderId="68" xfId="5" applyFont="1" applyFill="1" applyBorder="1" applyAlignment="1">
      <alignment horizontal="left" vertical="center" indent="1"/>
    </xf>
    <xf numFmtId="3" fontId="37" fillId="0" borderId="67" xfId="5" applyNumberFormat="1" applyFont="1" applyFill="1" applyBorder="1" applyAlignment="1" applyProtection="1">
      <alignment horizontal="right" vertical="center"/>
      <protection locked="0"/>
    </xf>
    <xf numFmtId="0" fontId="36" fillId="11" borderId="41" xfId="5" applyFont="1" applyFill="1" applyBorder="1" applyAlignment="1">
      <alignment horizontal="left" vertical="center" indent="1"/>
    </xf>
    <xf numFmtId="3" fontId="37" fillId="0" borderId="61" xfId="5" applyNumberFormat="1" applyFont="1" applyFill="1" applyBorder="1" applyAlignment="1" applyProtection="1">
      <alignment horizontal="right" vertical="center"/>
      <protection locked="0"/>
    </xf>
    <xf numFmtId="3" fontId="37" fillId="11" borderId="53" xfId="5" applyNumberFormat="1" applyFont="1" applyFill="1" applyBorder="1" applyAlignment="1" applyProtection="1">
      <alignment horizontal="right" vertical="center"/>
      <protection locked="0"/>
    </xf>
    <xf numFmtId="164" fontId="39" fillId="11" borderId="65" xfId="5" applyNumberFormat="1" applyFont="1" applyFill="1" applyBorder="1" applyAlignment="1">
      <alignment horizontal="right" vertical="center"/>
    </xf>
    <xf numFmtId="3" fontId="39" fillId="11" borderId="28" xfId="5" applyNumberFormat="1" applyFont="1" applyFill="1" applyBorder="1" applyAlignment="1">
      <alignment horizontal="right" vertical="center"/>
    </xf>
    <xf numFmtId="3" fontId="39" fillId="11" borderId="93" xfId="5" applyNumberFormat="1" applyFont="1" applyFill="1" applyBorder="1" applyAlignment="1">
      <alignment horizontal="right" vertical="center"/>
    </xf>
    <xf numFmtId="3" fontId="39" fillId="11" borderId="55" xfId="5" applyNumberFormat="1" applyFont="1" applyFill="1" applyBorder="1" applyAlignment="1">
      <alignment horizontal="center" vertical="center"/>
    </xf>
    <xf numFmtId="3" fontId="37" fillId="11" borderId="55" xfId="5" applyNumberFormat="1" applyFont="1" applyFill="1" applyBorder="1" applyAlignment="1">
      <alignment horizontal="right" vertical="center"/>
    </xf>
    <xf numFmtId="3" fontId="37" fillId="11" borderId="0" xfId="5" applyNumberFormat="1" applyFont="1" applyFill="1" applyBorder="1" applyAlignment="1">
      <alignment horizontal="right" vertical="center"/>
    </xf>
    <xf numFmtId="3" fontId="37" fillId="11" borderId="48" xfId="5" applyNumberFormat="1" applyFont="1" applyFill="1" applyBorder="1" applyAlignment="1" applyProtection="1">
      <alignment horizontal="right" vertical="center"/>
      <protection locked="0"/>
    </xf>
    <xf numFmtId="3" fontId="39" fillId="11" borderId="58" xfId="5" applyNumberFormat="1" applyFont="1" applyFill="1" applyBorder="1" applyAlignment="1">
      <alignment horizontal="right" vertical="center"/>
    </xf>
    <xf numFmtId="0" fontId="36" fillId="11" borderId="57" xfId="5" applyFont="1" applyFill="1" applyBorder="1" applyAlignment="1">
      <alignment horizontal="left" vertical="center" indent="1"/>
    </xf>
    <xf numFmtId="3" fontId="39" fillId="11" borderId="51" xfId="5" applyNumberFormat="1" applyFont="1" applyFill="1" applyBorder="1" applyAlignment="1">
      <alignment horizontal="right" vertical="center"/>
    </xf>
    <xf numFmtId="0" fontId="36" fillId="11" borderId="71" xfId="5" applyFont="1" applyFill="1" applyBorder="1" applyAlignment="1">
      <alignment horizontal="left" vertical="center" indent="1"/>
    </xf>
    <xf numFmtId="3" fontId="39" fillId="11" borderId="53" xfId="5" applyNumberFormat="1" applyFont="1" applyFill="1" applyBorder="1" applyAlignment="1">
      <alignment horizontal="center" vertical="center"/>
    </xf>
    <xf numFmtId="0" fontId="58" fillId="0" borderId="0" xfId="5" applyFont="1" applyFill="1" applyBorder="1" applyAlignment="1">
      <alignment horizontal="left" vertical="center" indent="1"/>
    </xf>
    <xf numFmtId="0" fontId="57" fillId="0" borderId="0" xfId="5" applyFont="1" applyFill="1" applyBorder="1" applyAlignment="1">
      <alignment horizontal="left" vertical="center" indent="1"/>
    </xf>
    <xf numFmtId="0" fontId="57" fillId="0" borderId="0" xfId="5" applyFont="1" applyAlignment="1">
      <alignment horizontal="left" vertical="center" indent="1"/>
    </xf>
    <xf numFmtId="0" fontId="40" fillId="7" borderId="0" xfId="5" applyFont="1" applyFill="1" applyBorder="1" applyAlignment="1">
      <alignment horizontal="left" vertical="center" indent="1" shrinkToFit="1"/>
    </xf>
    <xf numFmtId="0" fontId="40" fillId="0" borderId="0" xfId="7" applyFont="1" applyBorder="1" applyAlignment="1">
      <alignment horizontal="left" vertical="center" indent="1" shrinkToFit="1"/>
    </xf>
    <xf numFmtId="0" fontId="75" fillId="0" borderId="0" xfId="7" applyFont="1" applyBorder="1" applyAlignment="1">
      <alignment horizontal="left" vertical="center" indent="1"/>
    </xf>
    <xf numFmtId="4" fontId="39" fillId="11" borderId="61" xfId="5" applyNumberFormat="1" applyFont="1" applyFill="1" applyBorder="1" applyAlignment="1">
      <alignment horizontal="right" vertical="center"/>
    </xf>
    <xf numFmtId="3" fontId="39" fillId="11" borderId="72" xfId="5" applyNumberFormat="1" applyFont="1" applyFill="1" applyBorder="1" applyAlignment="1" applyProtection="1">
      <alignment horizontal="right" vertical="center"/>
      <protection locked="0"/>
    </xf>
    <xf numFmtId="3" fontId="37" fillId="11" borderId="59" xfId="5" applyNumberFormat="1" applyFont="1" applyFill="1" applyBorder="1" applyAlignment="1">
      <alignment horizontal="right" vertical="center"/>
    </xf>
    <xf numFmtId="3" fontId="37" fillId="0" borderId="56" xfId="5" applyNumberFormat="1" applyFont="1" applyFill="1" applyBorder="1" applyAlignment="1">
      <alignment horizontal="right" vertical="center"/>
    </xf>
    <xf numFmtId="3" fontId="39" fillId="11" borderId="63" xfId="5" applyNumberFormat="1" applyFont="1" applyFill="1" applyBorder="1" applyAlignment="1" applyProtection="1">
      <alignment horizontal="right" vertical="center"/>
      <protection locked="0"/>
    </xf>
    <xf numFmtId="3" fontId="39" fillId="11" borderId="60" xfId="5" applyNumberFormat="1" applyFont="1" applyFill="1" applyBorder="1" applyAlignment="1" applyProtection="1">
      <alignment horizontal="right" vertical="center"/>
      <protection locked="0"/>
    </xf>
    <xf numFmtId="3" fontId="37" fillId="11" borderId="62" xfId="5" applyNumberFormat="1" applyFont="1" applyFill="1" applyBorder="1" applyAlignment="1">
      <alignment horizontal="right" vertical="center"/>
    </xf>
    <xf numFmtId="3" fontId="37" fillId="0" borderId="61" xfId="5" applyNumberFormat="1" applyFont="1" applyFill="1" applyBorder="1" applyAlignment="1">
      <alignment horizontal="right" vertical="center"/>
    </xf>
    <xf numFmtId="3" fontId="37" fillId="11" borderId="69" xfId="5" applyNumberFormat="1" applyFont="1" applyFill="1" applyBorder="1" applyAlignment="1" applyProtection="1">
      <alignment horizontal="right" vertical="center"/>
      <protection locked="0"/>
    </xf>
    <xf numFmtId="3" fontId="37" fillId="11" borderId="71" xfId="5" applyNumberFormat="1" applyFont="1" applyFill="1" applyBorder="1" applyAlignment="1" applyProtection="1">
      <alignment horizontal="right" vertical="center"/>
      <protection locked="0"/>
    </xf>
    <xf numFmtId="0" fontId="76" fillId="0" borderId="0" xfId="5" applyFont="1" applyAlignment="1">
      <alignment horizontal="left" vertical="center" indent="1"/>
    </xf>
    <xf numFmtId="0" fontId="57" fillId="11" borderId="48" xfId="5" applyFont="1" applyFill="1" applyBorder="1" applyAlignment="1">
      <alignment horizontal="left" vertical="center" indent="1"/>
    </xf>
    <xf numFmtId="0" fontId="55" fillId="11" borderId="48" xfId="5" applyFont="1" applyFill="1" applyBorder="1" applyAlignment="1">
      <alignment horizontal="center" vertical="center"/>
    </xf>
    <xf numFmtId="0" fontId="55" fillId="11" borderId="19" xfId="5" applyFont="1" applyFill="1" applyBorder="1" applyAlignment="1">
      <alignment shrinkToFit="1"/>
    </xf>
    <xf numFmtId="0" fontId="55" fillId="11" borderId="48" xfId="5" applyFont="1" applyFill="1" applyBorder="1" applyAlignment="1">
      <alignment horizontal="center"/>
    </xf>
    <xf numFmtId="0" fontId="55" fillId="7" borderId="49" xfId="5" applyFont="1" applyFill="1" applyBorder="1" applyAlignment="1">
      <alignment horizontal="center"/>
    </xf>
    <xf numFmtId="3" fontId="55" fillId="11" borderId="50" xfId="5" applyNumberFormat="1" applyFont="1" applyFill="1" applyBorder="1" applyAlignment="1">
      <alignment horizontal="center"/>
    </xf>
    <xf numFmtId="0" fontId="55" fillId="11" borderId="51" xfId="5" applyFont="1" applyFill="1" applyBorder="1" applyAlignment="1"/>
    <xf numFmtId="0" fontId="55" fillId="11" borderId="52" xfId="5" applyFont="1" applyFill="1" applyBorder="1" applyAlignment="1"/>
    <xf numFmtId="0" fontId="55" fillId="11" borderId="49" xfId="5" applyFont="1" applyFill="1" applyBorder="1" applyAlignment="1">
      <alignment horizontal="center"/>
    </xf>
    <xf numFmtId="0" fontId="55" fillId="0" borderId="0" xfId="5" applyFont="1"/>
    <xf numFmtId="0" fontId="55" fillId="7" borderId="48" xfId="5" applyFont="1" applyFill="1" applyBorder="1" applyAlignment="1">
      <alignment horizontal="center"/>
    </xf>
    <xf numFmtId="0" fontId="55" fillId="11" borderId="54" xfId="5" applyFont="1" applyFill="1" applyBorder="1" applyAlignment="1">
      <alignment horizontal="center"/>
    </xf>
    <xf numFmtId="0" fontId="55" fillId="11" borderId="53" xfId="5" applyFont="1" applyFill="1" applyBorder="1" applyAlignment="1">
      <alignment horizontal="center"/>
    </xf>
    <xf numFmtId="0" fontId="55" fillId="7" borderId="54" xfId="5" applyFont="1" applyFill="1" applyBorder="1" applyAlignment="1">
      <alignment horizontal="center"/>
    </xf>
    <xf numFmtId="3" fontId="55" fillId="11" borderId="28" xfId="5" applyNumberFormat="1" applyFont="1" applyFill="1" applyBorder="1" applyAlignment="1">
      <alignment horizontal="center"/>
    </xf>
    <xf numFmtId="3" fontId="55" fillId="11" borderId="48" xfId="5" applyNumberFormat="1" applyFont="1" applyFill="1" applyBorder="1" applyAlignment="1">
      <alignment horizontal="center"/>
    </xf>
    <xf numFmtId="0" fontId="55" fillId="11" borderId="55" xfId="5" applyFont="1" applyFill="1" applyBorder="1" applyAlignment="1">
      <alignment horizontal="center"/>
    </xf>
    <xf numFmtId="0" fontId="55" fillId="7" borderId="53" xfId="5" applyFont="1" applyFill="1" applyBorder="1" applyAlignment="1">
      <alignment horizontal="center"/>
    </xf>
    <xf numFmtId="0" fontId="57" fillId="11" borderId="41" xfId="5" applyFont="1" applyFill="1" applyBorder="1" applyAlignment="1">
      <alignment horizontal="left" indent="1"/>
    </xf>
    <xf numFmtId="165" fontId="55" fillId="11" borderId="55" xfId="5" applyNumberFormat="1" applyFont="1" applyFill="1" applyBorder="1" applyAlignment="1">
      <alignment horizontal="center"/>
    </xf>
    <xf numFmtId="4" fontId="55" fillId="11" borderId="57" xfId="5" applyNumberFormat="1" applyFont="1" applyFill="1" applyBorder="1" applyAlignment="1">
      <alignment horizontal="right"/>
    </xf>
    <xf numFmtId="4" fontId="55" fillId="11" borderId="40" xfId="5" applyNumberFormat="1" applyFont="1" applyFill="1" applyBorder="1" applyAlignment="1">
      <alignment horizontal="right"/>
    </xf>
    <xf numFmtId="4" fontId="55" fillId="0" borderId="40" xfId="5" applyNumberFormat="1" applyFont="1" applyFill="1" applyBorder="1" applyAlignment="1">
      <alignment horizontal="right"/>
    </xf>
    <xf numFmtId="4" fontId="55" fillId="11" borderId="56" xfId="5" applyNumberFormat="1" applyFont="1" applyFill="1" applyBorder="1" applyAlignment="1" applyProtection="1">
      <alignment horizontal="right"/>
      <protection locked="0"/>
    </xf>
    <xf numFmtId="4" fontId="55" fillId="11" borderId="59" xfId="5" applyNumberFormat="1" applyFont="1" applyFill="1" applyBorder="1" applyAlignment="1" applyProtection="1">
      <alignment horizontal="right"/>
      <protection locked="0"/>
    </xf>
    <xf numFmtId="4" fontId="55" fillId="11" borderId="73" xfId="5" applyNumberFormat="1" applyFont="1" applyFill="1" applyBorder="1" applyAlignment="1" applyProtection="1">
      <alignment horizontal="right"/>
      <protection locked="0"/>
    </xf>
    <xf numFmtId="165" fontId="55" fillId="11" borderId="55" xfId="5" applyNumberFormat="1" applyFont="1" applyFill="1" applyBorder="1" applyAlignment="1">
      <alignment horizontal="right"/>
    </xf>
    <xf numFmtId="3" fontId="55" fillId="11" borderId="60" xfId="5" applyNumberFormat="1" applyFont="1" applyFill="1" applyBorder="1" applyAlignment="1">
      <alignment horizontal="right"/>
    </xf>
    <xf numFmtId="0" fontId="56" fillId="0" borderId="0" xfId="5" applyFont="1" applyAlignment="1">
      <alignment horizontal="right"/>
    </xf>
    <xf numFmtId="4" fontId="55" fillId="11" borderId="56" xfId="5" applyNumberFormat="1" applyFont="1" applyFill="1" applyBorder="1" applyAlignment="1">
      <alignment horizontal="right"/>
    </xf>
    <xf numFmtId="4" fontId="55" fillId="11" borderId="49" xfId="5" applyNumberFormat="1" applyFont="1" applyFill="1" applyBorder="1" applyAlignment="1">
      <alignment horizontal="right"/>
    </xf>
    <xf numFmtId="4" fontId="55" fillId="0" borderId="49" xfId="5" applyNumberFormat="1" applyFont="1" applyFill="1" applyBorder="1" applyAlignment="1">
      <alignment horizontal="right"/>
    </xf>
    <xf numFmtId="0" fontId="57" fillId="11" borderId="63" xfId="5" applyFont="1" applyFill="1" applyBorder="1" applyAlignment="1">
      <alignment horizontal="left" indent="1"/>
    </xf>
    <xf numFmtId="165" fontId="55" fillId="11" borderId="61" xfId="5" applyNumberFormat="1" applyFont="1" applyFill="1" applyBorder="1" applyAlignment="1">
      <alignment horizontal="center"/>
    </xf>
    <xf numFmtId="4" fontId="55" fillId="11" borderId="63" xfId="5" applyNumberFormat="1" applyFont="1" applyFill="1" applyBorder="1" applyAlignment="1">
      <alignment horizontal="right"/>
    </xf>
    <xf numFmtId="4" fontId="55" fillId="0" borderId="63" xfId="5" applyNumberFormat="1" applyFont="1" applyFill="1" applyBorder="1" applyAlignment="1">
      <alignment horizontal="right"/>
    </xf>
    <xf numFmtId="4" fontId="55" fillId="11" borderId="61" xfId="5" applyNumberFormat="1" applyFont="1" applyFill="1" applyBorder="1" applyAlignment="1" applyProtection="1">
      <alignment horizontal="right"/>
      <protection locked="0"/>
    </xf>
    <xf numFmtId="4" fontId="55" fillId="11" borderId="64" xfId="5" applyNumberFormat="1" applyFont="1" applyFill="1" applyBorder="1" applyAlignment="1" applyProtection="1">
      <alignment horizontal="right"/>
      <protection locked="0"/>
    </xf>
    <xf numFmtId="4" fontId="55" fillId="11" borderId="74" xfId="5" applyNumberFormat="1" applyFont="1" applyFill="1" applyBorder="1" applyAlignment="1" applyProtection="1">
      <alignment horizontal="right"/>
      <protection locked="0"/>
    </xf>
    <xf numFmtId="165" fontId="55" fillId="11" borderId="61" xfId="5" applyNumberFormat="1" applyFont="1" applyFill="1" applyBorder="1" applyAlignment="1">
      <alignment horizontal="right"/>
    </xf>
    <xf numFmtId="4" fontId="55" fillId="11" borderId="65" xfId="5" applyNumberFormat="1" applyFont="1" applyFill="1" applyBorder="1" applyAlignment="1">
      <alignment horizontal="right"/>
    </xf>
    <xf numFmtId="4" fontId="55" fillId="11" borderId="62" xfId="5" applyNumberFormat="1" applyFont="1" applyFill="1" applyBorder="1" applyAlignment="1">
      <alignment horizontal="right"/>
    </xf>
    <xf numFmtId="4" fontId="55" fillId="0" borderId="62" xfId="5" applyNumberFormat="1" applyFont="1" applyFill="1" applyBorder="1" applyAlignment="1">
      <alignment horizontal="right"/>
    </xf>
    <xf numFmtId="0" fontId="57" fillId="11" borderId="40" xfId="5" applyFont="1" applyFill="1" applyBorder="1" applyAlignment="1">
      <alignment horizontal="left" indent="1" shrinkToFit="1"/>
    </xf>
    <xf numFmtId="3" fontId="56" fillId="11" borderId="68" xfId="5" applyNumberFormat="1" applyFont="1" applyFill="1" applyBorder="1" applyAlignment="1">
      <alignment horizontal="right"/>
    </xf>
    <xf numFmtId="3" fontId="56" fillId="11" borderId="40" xfId="5" applyNumberFormat="1" applyFont="1" applyFill="1" applyBorder="1" applyAlignment="1">
      <alignment horizontal="right"/>
    </xf>
    <xf numFmtId="3" fontId="56" fillId="11" borderId="56" xfId="5" applyNumberFormat="1" applyFont="1" applyFill="1" applyBorder="1" applyAlignment="1" applyProtection="1">
      <alignment horizontal="right"/>
      <protection locked="0"/>
    </xf>
    <xf numFmtId="3" fontId="55" fillId="9" borderId="67" xfId="5" applyNumberFormat="1" applyFont="1" applyFill="1" applyBorder="1" applyAlignment="1">
      <alignment horizontal="right"/>
    </xf>
    <xf numFmtId="3" fontId="55" fillId="9" borderId="47" xfId="5" applyNumberFormat="1" applyFont="1" applyFill="1" applyBorder="1" applyAlignment="1">
      <alignment horizontal="right"/>
    </xf>
    <xf numFmtId="3" fontId="56" fillId="11" borderId="56" xfId="5" applyNumberFormat="1" applyFont="1" applyFill="1" applyBorder="1" applyAlignment="1">
      <alignment horizontal="right"/>
    </xf>
    <xf numFmtId="3" fontId="56" fillId="0" borderId="47" xfId="5" applyNumberFormat="1" applyFont="1" applyFill="1" applyBorder="1" applyAlignment="1">
      <alignment horizontal="right"/>
    </xf>
    <xf numFmtId="0" fontId="57" fillId="11" borderId="68" xfId="5" applyFont="1" applyFill="1" applyBorder="1" applyAlignment="1">
      <alignment horizontal="left" indent="1"/>
    </xf>
    <xf numFmtId="3" fontId="56" fillId="11" borderId="67" xfId="5" applyNumberFormat="1" applyFont="1" applyFill="1" applyBorder="1" applyAlignment="1" applyProtection="1">
      <alignment horizontal="right"/>
      <protection locked="0"/>
    </xf>
    <xf numFmtId="3" fontId="56" fillId="11" borderId="67" xfId="5" applyNumberFormat="1" applyFont="1" applyFill="1" applyBorder="1" applyAlignment="1">
      <alignment horizontal="right"/>
    </xf>
    <xf numFmtId="3" fontId="56" fillId="11" borderId="55" xfId="5" applyNumberFormat="1" applyFont="1" applyFill="1" applyBorder="1" applyAlignment="1">
      <alignment horizontal="center"/>
    </xf>
    <xf numFmtId="3" fontId="56" fillId="11" borderId="41" xfId="5" applyNumberFormat="1" applyFont="1" applyFill="1" applyBorder="1" applyAlignment="1">
      <alignment horizontal="right"/>
    </xf>
    <xf numFmtId="3" fontId="56" fillId="11" borderId="69" xfId="5" applyNumberFormat="1" applyFont="1" applyFill="1" applyBorder="1" applyAlignment="1">
      <alignment horizontal="right"/>
    </xf>
    <xf numFmtId="3" fontId="55" fillId="9" borderId="55" xfId="5" applyNumberFormat="1" applyFont="1" applyFill="1" applyBorder="1" applyAlignment="1">
      <alignment horizontal="right"/>
    </xf>
    <xf numFmtId="3" fontId="55" fillId="9" borderId="60" xfId="5" applyNumberFormat="1" applyFont="1" applyFill="1" applyBorder="1" applyAlignment="1">
      <alignment horizontal="right"/>
    </xf>
    <xf numFmtId="3" fontId="56" fillId="11" borderId="61" xfId="5" applyNumberFormat="1" applyFont="1" applyFill="1" applyBorder="1" applyAlignment="1">
      <alignment horizontal="right"/>
    </xf>
    <xf numFmtId="3" fontId="56" fillId="11" borderId="60" xfId="5" applyNumberFormat="1" applyFont="1" applyFill="1" applyBorder="1" applyAlignment="1">
      <alignment horizontal="right"/>
    </xf>
    <xf numFmtId="3" fontId="56" fillId="0" borderId="60" xfId="5" applyNumberFormat="1" applyFont="1" applyFill="1" applyBorder="1" applyAlignment="1">
      <alignment horizontal="right"/>
    </xf>
    <xf numFmtId="3" fontId="55" fillId="9" borderId="70" xfId="5" applyNumberFormat="1" applyFont="1" applyFill="1" applyBorder="1" applyAlignment="1">
      <alignment horizontal="right"/>
    </xf>
    <xf numFmtId="3" fontId="55" fillId="9" borderId="52" xfId="5" applyNumberFormat="1" applyFont="1" applyFill="1" applyBorder="1" applyAlignment="1">
      <alignment horizontal="right"/>
    </xf>
    <xf numFmtId="3" fontId="56" fillId="11" borderId="66" xfId="5" applyNumberFormat="1" applyFont="1" applyFill="1" applyBorder="1" applyAlignment="1">
      <alignment horizontal="right"/>
    </xf>
    <xf numFmtId="3" fontId="56" fillId="11" borderId="63" xfId="5" applyNumberFormat="1" applyFont="1" applyFill="1" applyBorder="1" applyAlignment="1" applyProtection="1">
      <alignment horizontal="right"/>
      <protection locked="0"/>
    </xf>
    <xf numFmtId="3" fontId="56" fillId="11" borderId="61" xfId="5" applyNumberFormat="1" applyFont="1" applyFill="1" applyBorder="1" applyAlignment="1" applyProtection="1">
      <alignment horizontal="right"/>
      <protection locked="0"/>
    </xf>
    <xf numFmtId="3" fontId="56" fillId="11" borderId="65" xfId="5" applyNumberFormat="1" applyFont="1" applyFill="1" applyBorder="1" applyAlignment="1" applyProtection="1">
      <alignment horizontal="right"/>
      <protection locked="0"/>
    </xf>
    <xf numFmtId="3" fontId="55" fillId="9" borderId="65" xfId="5" applyNumberFormat="1" applyFont="1" applyFill="1" applyBorder="1" applyAlignment="1">
      <alignment horizontal="right"/>
    </xf>
    <xf numFmtId="3" fontId="55" fillId="9" borderId="64" xfId="5" applyNumberFormat="1" applyFont="1" applyFill="1" applyBorder="1" applyAlignment="1">
      <alignment horizontal="right"/>
    </xf>
    <xf numFmtId="3" fontId="56" fillId="11" borderId="65" xfId="5" applyNumberFormat="1" applyFont="1" applyFill="1" applyBorder="1" applyAlignment="1">
      <alignment horizontal="right"/>
    </xf>
    <xf numFmtId="3" fontId="56" fillId="0" borderId="64" xfId="5" applyNumberFormat="1" applyFont="1" applyFill="1" applyBorder="1" applyAlignment="1">
      <alignment horizontal="right"/>
    </xf>
    <xf numFmtId="0" fontId="57" fillId="11" borderId="40" xfId="5" applyFont="1" applyFill="1" applyBorder="1" applyAlignment="1">
      <alignment horizontal="left" indent="1"/>
    </xf>
    <xf numFmtId="3" fontId="55" fillId="11" borderId="56" xfId="5" applyNumberFormat="1" applyFont="1" applyFill="1" applyBorder="1" applyAlignment="1" applyProtection="1">
      <alignment horizontal="right"/>
      <protection locked="0"/>
    </xf>
    <xf numFmtId="3" fontId="55" fillId="11" borderId="40" xfId="5" applyNumberFormat="1" applyFont="1" applyFill="1" applyBorder="1" applyAlignment="1" applyProtection="1">
      <alignment horizontal="right"/>
      <protection locked="0"/>
    </xf>
    <xf numFmtId="3" fontId="55" fillId="9" borderId="59" xfId="5" applyNumberFormat="1" applyFont="1" applyFill="1" applyBorder="1" applyAlignment="1">
      <alignment horizontal="right"/>
    </xf>
    <xf numFmtId="164" fontId="55" fillId="9" borderId="56" xfId="5" applyNumberFormat="1" applyFont="1" applyFill="1" applyBorder="1" applyAlignment="1">
      <alignment horizontal="right"/>
    </xf>
    <xf numFmtId="0" fontId="57" fillId="11" borderId="68" xfId="5" applyFont="1" applyFill="1" applyBorder="1" applyAlignment="1">
      <alignment horizontal="left" indent="1" shrinkToFit="1"/>
    </xf>
    <xf numFmtId="3" fontId="55" fillId="11" borderId="68" xfId="5" applyNumberFormat="1" applyFont="1" applyFill="1" applyBorder="1" applyAlignment="1">
      <alignment horizontal="right"/>
    </xf>
    <xf numFmtId="3" fontId="55" fillId="11" borderId="67" xfId="5" applyNumberFormat="1" applyFont="1" applyFill="1" applyBorder="1" applyAlignment="1" applyProtection="1">
      <alignment horizontal="right"/>
      <protection locked="0"/>
    </xf>
    <xf numFmtId="3" fontId="55" fillId="11" borderId="66" xfId="5" applyNumberFormat="1" applyFont="1" applyFill="1" applyBorder="1" applyAlignment="1" applyProtection="1">
      <alignment horizontal="right"/>
      <protection locked="0"/>
    </xf>
    <xf numFmtId="164" fontId="55" fillId="9" borderId="67" xfId="5" applyNumberFormat="1" applyFont="1" applyFill="1" applyBorder="1" applyAlignment="1">
      <alignment horizontal="right"/>
    </xf>
    <xf numFmtId="0" fontId="57" fillId="11" borderId="63" xfId="5" applyFont="1" applyFill="1" applyBorder="1" applyAlignment="1">
      <alignment horizontal="left" indent="1" shrinkToFit="1"/>
    </xf>
    <xf numFmtId="3" fontId="55" fillId="11" borderId="71" xfId="5" applyNumberFormat="1" applyFont="1" applyFill="1" applyBorder="1" applyAlignment="1">
      <alignment horizontal="right"/>
    </xf>
    <xf numFmtId="3" fontId="55" fillId="11" borderId="53" xfId="5" applyNumberFormat="1" applyFont="1" applyFill="1" applyBorder="1" applyAlignment="1" applyProtection="1">
      <alignment horizontal="right"/>
      <protection locked="0"/>
    </xf>
    <xf numFmtId="3" fontId="55" fillId="11" borderId="61" xfId="5" applyNumberFormat="1" applyFont="1" applyFill="1" applyBorder="1" applyAlignment="1" applyProtection="1">
      <alignment horizontal="right"/>
      <protection locked="0"/>
    </xf>
    <xf numFmtId="3" fontId="55" fillId="9" borderId="62" xfId="5" applyNumberFormat="1" applyFont="1" applyFill="1" applyBorder="1" applyAlignment="1">
      <alignment horizontal="right"/>
    </xf>
    <xf numFmtId="164" fontId="55" fillId="9" borderId="61" xfId="5" applyNumberFormat="1" applyFont="1" applyFill="1" applyBorder="1" applyAlignment="1">
      <alignment horizontal="right"/>
    </xf>
    <xf numFmtId="3" fontId="56" fillId="11" borderId="66" xfId="5" applyNumberFormat="1" applyFont="1" applyFill="1" applyBorder="1" applyAlignment="1" applyProtection="1">
      <alignment horizontal="right"/>
      <protection locked="0"/>
    </xf>
    <xf numFmtId="3" fontId="56" fillId="11" borderId="55" xfId="5" applyNumberFormat="1" applyFont="1" applyFill="1" applyBorder="1" applyAlignment="1" applyProtection="1">
      <alignment horizontal="right"/>
      <protection locked="0"/>
    </xf>
    <xf numFmtId="164" fontId="55" fillId="9" borderId="65" xfId="5" applyNumberFormat="1" applyFont="1" applyFill="1" applyBorder="1" applyAlignment="1">
      <alignment horizontal="right"/>
    </xf>
    <xf numFmtId="3" fontId="55" fillId="11" borderId="70" xfId="5" applyNumberFormat="1" applyFont="1" applyFill="1" applyBorder="1" applyAlignment="1" applyProtection="1">
      <alignment horizontal="right"/>
      <protection locked="0"/>
    </xf>
    <xf numFmtId="164" fontId="55" fillId="9" borderId="70" xfId="5" applyNumberFormat="1" applyFont="1" applyFill="1" applyBorder="1" applyAlignment="1">
      <alignment horizontal="right"/>
    </xf>
    <xf numFmtId="3" fontId="55" fillId="9" borderId="72" xfId="5" applyNumberFormat="1" applyFont="1" applyFill="1" applyBorder="1" applyAlignment="1">
      <alignment horizontal="right"/>
    </xf>
    <xf numFmtId="164" fontId="55" fillId="9" borderId="66" xfId="5" applyNumberFormat="1" applyFont="1" applyFill="1" applyBorder="1" applyAlignment="1">
      <alignment horizontal="right"/>
    </xf>
    <xf numFmtId="3" fontId="55" fillId="11" borderId="23" xfId="5" applyNumberFormat="1" applyFont="1" applyFill="1" applyBorder="1" applyAlignment="1">
      <alignment horizontal="right"/>
    </xf>
    <xf numFmtId="3" fontId="55" fillId="9" borderId="40" xfId="5" applyNumberFormat="1" applyFont="1" applyFill="1" applyBorder="1" applyAlignment="1">
      <alignment horizontal="right"/>
    </xf>
    <xf numFmtId="3" fontId="56" fillId="11" borderId="55" xfId="5" applyNumberFormat="1" applyFont="1" applyFill="1" applyBorder="1" applyAlignment="1">
      <alignment horizontal="right"/>
    </xf>
    <xf numFmtId="3" fontId="56" fillId="11" borderId="0" xfId="5" applyNumberFormat="1" applyFont="1" applyFill="1" applyBorder="1" applyAlignment="1">
      <alignment horizontal="right"/>
    </xf>
    <xf numFmtId="3" fontId="56" fillId="11" borderId="48" xfId="5" applyNumberFormat="1" applyFont="1" applyFill="1" applyBorder="1" applyAlignment="1" applyProtection="1">
      <alignment horizontal="right"/>
      <protection locked="0"/>
    </xf>
    <xf numFmtId="3" fontId="55" fillId="9" borderId="58" xfId="5" applyNumberFormat="1" applyFont="1" applyFill="1" applyBorder="1" applyAlignment="1">
      <alignment horizontal="right"/>
    </xf>
    <xf numFmtId="0" fontId="43" fillId="0" borderId="0" xfId="5" applyFont="1" applyFill="1" applyBorder="1" applyAlignment="1">
      <alignment horizontal="left" vertical="center" indent="1"/>
    </xf>
    <xf numFmtId="0" fontId="74" fillId="0" borderId="9" xfId="7" applyFont="1" applyBorder="1" applyAlignment="1">
      <alignment horizontal="left" vertical="center" indent="1"/>
    </xf>
    <xf numFmtId="4" fontId="39" fillId="11" borderId="57" xfId="5" applyNumberFormat="1" applyFont="1" applyFill="1" applyBorder="1" applyAlignment="1">
      <alignment horizontal="right"/>
    </xf>
    <xf numFmtId="4" fontId="39" fillId="11" borderId="48" xfId="5" applyNumberFormat="1" applyFont="1" applyFill="1" applyBorder="1" applyAlignment="1">
      <alignment horizontal="right"/>
    </xf>
    <xf numFmtId="4" fontId="39" fillId="11" borderId="0" xfId="5" applyNumberFormat="1" applyFont="1" applyFill="1" applyBorder="1" applyAlignment="1" applyProtection="1">
      <alignment horizontal="right"/>
      <protection locked="0"/>
    </xf>
    <xf numFmtId="4" fontId="39" fillId="11" borderId="48" xfId="5" applyNumberFormat="1" applyFont="1" applyFill="1" applyBorder="1" applyAlignment="1" applyProtection="1">
      <alignment horizontal="right"/>
      <protection locked="0"/>
    </xf>
    <xf numFmtId="4" fontId="39" fillId="11" borderId="61" xfId="5" applyNumberFormat="1" applyFont="1" applyFill="1" applyBorder="1" applyAlignment="1">
      <alignment horizontal="right"/>
    </xf>
    <xf numFmtId="3" fontId="37" fillId="11" borderId="58" xfId="5" applyNumberFormat="1" applyFont="1" applyFill="1" applyBorder="1" applyAlignment="1">
      <alignment horizontal="right"/>
    </xf>
    <xf numFmtId="3" fontId="37" fillId="11" borderId="71" xfId="5" applyNumberFormat="1" applyFont="1" applyFill="1" applyBorder="1" applyAlignment="1">
      <alignment horizontal="right"/>
    </xf>
    <xf numFmtId="3" fontId="37" fillId="11" borderId="63" xfId="5" applyNumberFormat="1" applyFont="1" applyFill="1" applyBorder="1" applyAlignment="1" applyProtection="1">
      <alignment horizontal="right"/>
      <protection locked="0"/>
    </xf>
    <xf numFmtId="3" fontId="39" fillId="11" borderId="53" xfId="5" applyNumberFormat="1" applyFont="1" applyFill="1" applyBorder="1" applyAlignment="1">
      <alignment horizontal="right"/>
    </xf>
    <xf numFmtId="0" fontId="76" fillId="0" borderId="0" xfId="5" applyFont="1" applyAlignment="1">
      <alignment horizontal="left" indent="1"/>
    </xf>
    <xf numFmtId="14" fontId="37" fillId="0" borderId="0" xfId="5" applyNumberFormat="1" applyFont="1" applyAlignment="1">
      <alignment horizontal="left" indent="1"/>
    </xf>
    <xf numFmtId="0" fontId="40" fillId="7" borderId="9" xfId="5" applyFont="1" applyFill="1" applyBorder="1" applyAlignment="1">
      <alignment horizontal="left" vertical="center" indent="1" shrinkToFit="1"/>
    </xf>
    <xf numFmtId="0" fontId="40" fillId="0" borderId="9" xfId="7" applyFont="1" applyBorder="1" applyAlignment="1">
      <alignment horizontal="left" vertical="center" indent="1" shrinkToFit="1"/>
    </xf>
    <xf numFmtId="0" fontId="75" fillId="0" borderId="9" xfId="7" applyFont="1" applyBorder="1" applyAlignment="1">
      <alignment horizontal="left" vertical="center" indent="1"/>
    </xf>
    <xf numFmtId="0" fontId="59" fillId="8" borderId="53" xfId="7" applyFont="1" applyFill="1" applyBorder="1" applyAlignment="1">
      <alignment horizontal="left" vertical="center" indent="1"/>
    </xf>
    <xf numFmtId="0" fontId="59" fillId="8" borderId="53" xfId="7" applyFont="1" applyFill="1" applyBorder="1" applyAlignment="1">
      <alignment horizontal="center" vertical="center"/>
    </xf>
    <xf numFmtId="165" fontId="37" fillId="8" borderId="48" xfId="5" applyNumberFormat="1" applyFont="1" applyFill="1" applyBorder="1" applyAlignment="1">
      <alignment horizontal="center"/>
    </xf>
    <xf numFmtId="4" fontId="39" fillId="8" borderId="48" xfId="5" applyNumberFormat="1" applyFont="1" applyFill="1" applyBorder="1" applyAlignment="1" applyProtection="1">
      <alignment horizontal="right"/>
      <protection locked="0"/>
    </xf>
    <xf numFmtId="0" fontId="36" fillId="8" borderId="66" xfId="5" applyFont="1" applyFill="1" applyBorder="1" applyAlignment="1">
      <alignment horizontal="left" indent="1"/>
    </xf>
    <xf numFmtId="3" fontId="56" fillId="8" borderId="66" xfId="5" applyNumberFormat="1" applyFont="1" applyFill="1" applyBorder="1" applyAlignment="1">
      <alignment horizontal="center"/>
    </xf>
    <xf numFmtId="3" fontId="56" fillId="8" borderId="59" xfId="5" applyNumberFormat="1" applyFont="1" applyFill="1" applyBorder="1" applyAlignment="1">
      <alignment horizontal="right" vertical="center"/>
    </xf>
    <xf numFmtId="3" fontId="55" fillId="8" borderId="58" xfId="5" applyNumberFormat="1" applyFont="1" applyFill="1" applyBorder="1" applyAlignment="1" applyProtection="1">
      <alignment horizontal="right"/>
      <protection locked="0"/>
    </xf>
    <xf numFmtId="3" fontId="39" fillId="8" borderId="95" xfId="5" applyNumberFormat="1" applyFont="1" applyFill="1" applyBorder="1" applyAlignment="1" applyProtection="1">
      <alignment horizontal="right"/>
      <protection locked="0"/>
    </xf>
    <xf numFmtId="3" fontId="55" fillId="8" borderId="56" xfId="5" applyNumberFormat="1" applyFont="1" applyFill="1" applyBorder="1" applyAlignment="1">
      <alignment horizontal="right"/>
    </xf>
    <xf numFmtId="164" fontId="55" fillId="8" borderId="56" xfId="5" applyNumberFormat="1" applyFont="1" applyFill="1" applyBorder="1" applyAlignment="1">
      <alignment horizontal="right"/>
    </xf>
    <xf numFmtId="3" fontId="56" fillId="8" borderId="59" xfId="5" applyNumberFormat="1" applyFont="1" applyFill="1" applyBorder="1" applyAlignment="1">
      <alignment horizontal="right"/>
    </xf>
    <xf numFmtId="3" fontId="56" fillId="8" borderId="67" xfId="5" applyNumberFormat="1" applyFont="1" applyFill="1" applyBorder="1" applyAlignment="1">
      <alignment horizontal="center"/>
    </xf>
    <xf numFmtId="3" fontId="56" fillId="8" borderId="47" xfId="5" applyNumberFormat="1" applyFont="1" applyFill="1" applyBorder="1" applyAlignment="1">
      <alignment horizontal="right" vertical="center"/>
    </xf>
    <xf numFmtId="3" fontId="55" fillId="8" borderId="68" xfId="5" applyNumberFormat="1" applyFont="1" applyFill="1" applyBorder="1" applyAlignment="1" applyProtection="1">
      <alignment horizontal="right"/>
      <protection locked="0"/>
    </xf>
    <xf numFmtId="3" fontId="39" fillId="8" borderId="7" xfId="5" applyNumberFormat="1" applyFont="1" applyFill="1" applyBorder="1" applyAlignment="1" applyProtection="1">
      <alignment horizontal="right"/>
      <protection locked="0"/>
    </xf>
    <xf numFmtId="3" fontId="55" fillId="8" borderId="67" xfId="5" applyNumberFormat="1" applyFont="1" applyFill="1" applyBorder="1" applyAlignment="1">
      <alignment horizontal="right"/>
    </xf>
    <xf numFmtId="3" fontId="56" fillId="8" borderId="47" xfId="5" applyNumberFormat="1" applyFont="1" applyFill="1" applyBorder="1" applyAlignment="1">
      <alignment horizontal="right"/>
    </xf>
    <xf numFmtId="3" fontId="56" fillId="8" borderId="61" xfId="5" applyNumberFormat="1" applyFont="1" applyFill="1" applyBorder="1" applyAlignment="1">
      <alignment horizontal="center"/>
    </xf>
    <xf numFmtId="3" fontId="56" fillId="8" borderId="62" xfId="5" applyNumberFormat="1" applyFont="1" applyFill="1" applyBorder="1" applyAlignment="1">
      <alignment horizontal="right" vertical="center"/>
    </xf>
    <xf numFmtId="3" fontId="55" fillId="8" borderId="63" xfId="5" applyNumberFormat="1" applyFont="1" applyFill="1" applyBorder="1" applyAlignment="1" applyProtection="1">
      <alignment horizontal="right"/>
      <protection locked="0"/>
    </xf>
    <xf numFmtId="3" fontId="55" fillId="8" borderId="71" xfId="5" applyNumberFormat="1" applyFont="1" applyFill="1" applyBorder="1" applyAlignment="1" applyProtection="1">
      <alignment horizontal="right"/>
      <protection locked="0"/>
    </xf>
    <xf numFmtId="3" fontId="39" fillId="8" borderId="74" xfId="5" applyNumberFormat="1" applyFont="1" applyFill="1" applyBorder="1" applyAlignment="1" applyProtection="1">
      <alignment horizontal="right"/>
      <protection locked="0"/>
    </xf>
    <xf numFmtId="3" fontId="55" fillId="8" borderId="61" xfId="5" applyNumberFormat="1" applyFont="1" applyFill="1" applyBorder="1" applyAlignment="1">
      <alignment horizontal="right"/>
    </xf>
    <xf numFmtId="164" fontId="55" fillId="8" borderId="61" xfId="5" applyNumberFormat="1" applyFont="1" applyFill="1" applyBorder="1" applyAlignment="1">
      <alignment horizontal="right"/>
    </xf>
    <xf numFmtId="3" fontId="56" fillId="8" borderId="62" xfId="5" applyNumberFormat="1" applyFont="1" applyFill="1" applyBorder="1" applyAlignment="1">
      <alignment horizontal="right"/>
    </xf>
    <xf numFmtId="3" fontId="56" fillId="8" borderId="72" xfId="5" applyNumberFormat="1" applyFont="1" applyFill="1" applyBorder="1" applyAlignment="1">
      <alignment horizontal="right" vertical="center"/>
    </xf>
    <xf numFmtId="3" fontId="56" fillId="8" borderId="40" xfId="5" applyNumberFormat="1" applyFont="1" applyFill="1" applyBorder="1" applyAlignment="1" applyProtection="1">
      <alignment horizontal="right"/>
      <protection locked="0"/>
    </xf>
    <xf numFmtId="3" fontId="37" fillId="8" borderId="58" xfId="5" applyNumberFormat="1" applyFont="1" applyFill="1" applyBorder="1" applyAlignment="1" applyProtection="1">
      <alignment horizontal="right"/>
      <protection locked="0"/>
    </xf>
    <xf numFmtId="3" fontId="56" fillId="8" borderId="72" xfId="5" applyNumberFormat="1" applyFont="1" applyFill="1" applyBorder="1" applyAlignment="1">
      <alignment horizontal="right"/>
    </xf>
    <xf numFmtId="3" fontId="56" fillId="8" borderId="68" xfId="5" applyNumberFormat="1" applyFont="1" applyFill="1" applyBorder="1" applyAlignment="1" applyProtection="1">
      <alignment horizontal="right"/>
      <protection locked="0"/>
    </xf>
    <xf numFmtId="164" fontId="55" fillId="8" borderId="67" xfId="5" applyNumberFormat="1" applyFont="1" applyFill="1" applyBorder="1" applyAlignment="1">
      <alignment horizontal="right"/>
    </xf>
    <xf numFmtId="3" fontId="56" fillId="8" borderId="65" xfId="5" applyNumberFormat="1" applyFont="1" applyFill="1" applyBorder="1" applyAlignment="1">
      <alignment horizontal="center"/>
    </xf>
    <xf numFmtId="3" fontId="56" fillId="8" borderId="65" xfId="5" applyNumberFormat="1" applyFont="1" applyFill="1" applyBorder="1" applyAlignment="1">
      <alignment horizontal="right" vertical="center"/>
    </xf>
    <xf numFmtId="3" fontId="56" fillId="8" borderId="69" xfId="5" applyNumberFormat="1" applyFont="1" applyFill="1" applyBorder="1" applyAlignment="1" applyProtection="1">
      <alignment horizontal="right"/>
      <protection locked="0"/>
    </xf>
    <xf numFmtId="3" fontId="56" fillId="8" borderId="41" xfId="5" applyNumberFormat="1" applyFont="1" applyFill="1" applyBorder="1" applyAlignment="1" applyProtection="1">
      <alignment horizontal="right"/>
      <protection locked="0"/>
    </xf>
    <xf numFmtId="3" fontId="56" fillId="8" borderId="64" xfId="5" applyNumberFormat="1" applyFont="1" applyFill="1" applyBorder="1" applyAlignment="1">
      <alignment horizontal="right"/>
    </xf>
    <xf numFmtId="0" fontId="57" fillId="8" borderId="50" xfId="5" applyFont="1" applyFill="1" applyBorder="1" applyAlignment="1">
      <alignment horizontal="left" indent="1"/>
    </xf>
    <xf numFmtId="3" fontId="55" fillId="8" borderId="70" xfId="5" applyNumberFormat="1" applyFont="1" applyFill="1" applyBorder="1" applyAlignment="1">
      <alignment horizontal="center"/>
    </xf>
    <xf numFmtId="3" fontId="55" fillId="8" borderId="70" xfId="5" applyNumberFormat="1" applyFont="1" applyFill="1" applyBorder="1" applyAlignment="1">
      <alignment horizontal="right" vertical="center"/>
    </xf>
    <xf numFmtId="3" fontId="55" fillId="8" borderId="50" xfId="5" applyNumberFormat="1" applyFont="1" applyFill="1" applyBorder="1" applyAlignment="1" applyProtection="1">
      <alignment horizontal="right"/>
    </xf>
    <xf numFmtId="3" fontId="55" fillId="8" borderId="50" xfId="5" applyNumberFormat="1" applyFont="1" applyFill="1" applyBorder="1" applyAlignment="1">
      <alignment horizontal="right"/>
    </xf>
    <xf numFmtId="3" fontId="55" fillId="8" borderId="70" xfId="5" applyNumberFormat="1" applyFont="1" applyFill="1" applyBorder="1" applyAlignment="1">
      <alignment horizontal="right"/>
    </xf>
    <xf numFmtId="164" fontId="55" fillId="8" borderId="70" xfId="5" applyNumberFormat="1" applyFont="1" applyFill="1" applyBorder="1" applyAlignment="1">
      <alignment horizontal="right"/>
    </xf>
    <xf numFmtId="3" fontId="55" fillId="8" borderId="52" xfId="5" applyNumberFormat="1" applyFont="1" applyFill="1" applyBorder="1" applyAlignment="1">
      <alignment horizontal="right"/>
    </xf>
    <xf numFmtId="3" fontId="56" fillId="8" borderId="66" xfId="5" applyNumberFormat="1" applyFont="1" applyFill="1" applyBorder="1" applyAlignment="1">
      <alignment horizontal="right" vertical="center"/>
    </xf>
    <xf numFmtId="3" fontId="56" fillId="8" borderId="58" xfId="5" applyNumberFormat="1" applyFont="1" applyFill="1" applyBorder="1" applyAlignment="1" applyProtection="1">
      <alignment horizontal="right"/>
      <protection locked="0"/>
    </xf>
    <xf numFmtId="3" fontId="56" fillId="8" borderId="67" xfId="5" applyNumberFormat="1" applyFont="1" applyFill="1" applyBorder="1" applyAlignment="1">
      <alignment horizontal="right" vertical="center"/>
    </xf>
    <xf numFmtId="3" fontId="55" fillId="8" borderId="28" xfId="5" applyNumberFormat="1" applyFont="1" applyFill="1" applyBorder="1" applyAlignment="1">
      <alignment horizontal="right"/>
    </xf>
    <xf numFmtId="3" fontId="55" fillId="8" borderId="53" xfId="5" applyNumberFormat="1" applyFont="1" applyFill="1" applyBorder="1" applyAlignment="1">
      <alignment horizontal="right"/>
    </xf>
    <xf numFmtId="3" fontId="55" fillId="8" borderId="93" xfId="5" applyNumberFormat="1" applyFont="1" applyFill="1" applyBorder="1" applyAlignment="1">
      <alignment horizontal="right"/>
    </xf>
    <xf numFmtId="3" fontId="55" fillId="8" borderId="40" xfId="5" applyNumberFormat="1" applyFont="1" applyFill="1" applyBorder="1" applyAlignment="1">
      <alignment horizontal="right"/>
    </xf>
    <xf numFmtId="164" fontId="55" fillId="8" borderId="66" xfId="5" applyNumberFormat="1" applyFont="1" applyFill="1" applyBorder="1" applyAlignment="1">
      <alignment horizontal="right"/>
    </xf>
    <xf numFmtId="3" fontId="55" fillId="8" borderId="55" xfId="5" applyNumberFormat="1" applyFont="1" applyFill="1" applyBorder="1" applyAlignment="1">
      <alignment horizontal="center"/>
    </xf>
    <xf numFmtId="3" fontId="55" fillId="8" borderId="52" xfId="5" applyNumberFormat="1" applyFont="1" applyFill="1" applyBorder="1" applyAlignment="1">
      <alignment horizontal="right" vertical="center"/>
    </xf>
    <xf numFmtId="3" fontId="39" fillId="8" borderId="0" xfId="5" applyNumberFormat="1" applyFont="1" applyFill="1" applyBorder="1" applyAlignment="1">
      <alignment horizontal="right"/>
    </xf>
    <xf numFmtId="3" fontId="39" fillId="8" borderId="48" xfId="5" applyNumberFormat="1" applyFont="1" applyFill="1" applyBorder="1" applyAlignment="1" applyProtection="1">
      <alignment horizontal="right"/>
      <protection locked="0"/>
    </xf>
    <xf numFmtId="3" fontId="55" fillId="8" borderId="58" xfId="5" applyNumberFormat="1" applyFont="1" applyFill="1" applyBorder="1" applyAlignment="1">
      <alignment horizontal="right"/>
    </xf>
    <xf numFmtId="0" fontId="57" fillId="8" borderId="57" xfId="5" applyFont="1" applyFill="1" applyBorder="1" applyAlignment="1">
      <alignment horizontal="left" indent="1"/>
    </xf>
    <xf numFmtId="3" fontId="55" fillId="8" borderId="51" xfId="5" applyNumberFormat="1" applyFont="1" applyFill="1" applyBorder="1" applyAlignment="1">
      <alignment horizontal="right"/>
    </xf>
    <xf numFmtId="0" fontId="57" fillId="8" borderId="71" xfId="5" applyFont="1" applyFill="1" applyBorder="1" applyAlignment="1">
      <alignment horizontal="left" indent="1"/>
    </xf>
    <xf numFmtId="3" fontId="55" fillId="8" borderId="53" xfId="5" applyNumberFormat="1" applyFont="1" applyFill="1" applyBorder="1" applyAlignment="1">
      <alignment horizontal="center"/>
    </xf>
    <xf numFmtId="0" fontId="41" fillId="0" borderId="0" xfId="5" applyFont="1" applyAlignment="1">
      <alignment horizontal="left" indent="1"/>
    </xf>
    <xf numFmtId="0" fontId="59" fillId="7" borderId="9" xfId="7" applyFont="1" applyFill="1" applyBorder="1" applyAlignment="1">
      <alignment horizontal="left" vertical="center" indent="1"/>
    </xf>
    <xf numFmtId="3" fontId="39" fillId="11" borderId="48" xfId="5" applyNumberFormat="1" applyFont="1" applyFill="1" applyBorder="1" applyAlignment="1">
      <alignment horizontal="right"/>
    </xf>
    <xf numFmtId="3" fontId="39" fillId="11" borderId="61" xfId="5" applyNumberFormat="1" applyFont="1" applyFill="1" applyBorder="1" applyAlignment="1">
      <alignment horizontal="right"/>
    </xf>
    <xf numFmtId="0" fontId="59" fillId="0" borderId="9" xfId="7" applyFont="1" applyBorder="1" applyAlignment="1">
      <alignment horizontal="left" vertical="center" indent="1"/>
    </xf>
    <xf numFmtId="4" fontId="39" fillId="8" borderId="57" xfId="5" applyNumberFormat="1" applyFont="1" applyFill="1" applyBorder="1" applyAlignment="1">
      <alignment horizontal="right"/>
    </xf>
    <xf numFmtId="4" fontId="39" fillId="8" borderId="61" xfId="5" applyNumberFormat="1" applyFont="1" applyFill="1" applyBorder="1" applyAlignment="1" applyProtection="1">
      <alignment horizontal="right"/>
      <protection locked="0"/>
    </xf>
    <xf numFmtId="3" fontId="39" fillId="8" borderId="59" xfId="5" applyNumberFormat="1" applyFont="1" applyFill="1" applyBorder="1" applyAlignment="1">
      <alignment horizontal="right"/>
    </xf>
    <xf numFmtId="3" fontId="39" fillId="8" borderId="56" xfId="5" applyNumberFormat="1" applyFont="1" applyFill="1" applyBorder="1" applyAlignment="1">
      <alignment horizontal="right"/>
    </xf>
    <xf numFmtId="3" fontId="39" fillId="8" borderId="71" xfId="5" applyNumberFormat="1" applyFont="1" applyFill="1" applyBorder="1" applyAlignment="1">
      <alignment horizontal="right"/>
    </xf>
    <xf numFmtId="3" fontId="39" fillId="8" borderId="61" xfId="5" applyNumberFormat="1" applyFont="1" applyFill="1" applyBorder="1" applyAlignment="1">
      <alignment horizontal="right"/>
    </xf>
    <xf numFmtId="3" fontId="37" fillId="8" borderId="40" xfId="5" applyNumberFormat="1" applyFont="1" applyFill="1" applyBorder="1" applyAlignment="1" applyProtection="1">
      <alignment horizontal="right"/>
      <protection locked="0"/>
    </xf>
    <xf numFmtId="3" fontId="37" fillId="8" borderId="69" xfId="5" applyNumberFormat="1" applyFont="1" applyFill="1" applyBorder="1" applyAlignment="1" applyProtection="1">
      <alignment horizontal="right"/>
      <protection locked="0"/>
    </xf>
    <xf numFmtId="3" fontId="37" fillId="8" borderId="41" xfId="5" applyNumberFormat="1" applyFont="1" applyFill="1" applyBorder="1" applyAlignment="1" applyProtection="1">
      <alignment horizontal="right"/>
      <protection locked="0"/>
    </xf>
    <xf numFmtId="0" fontId="3" fillId="0" borderId="0" xfId="5" applyFont="1" applyAlignment="1">
      <alignment horizontal="left" vertical="center" indent="1"/>
    </xf>
    <xf numFmtId="3" fontId="3" fillId="0" borderId="0" xfId="5" applyNumberFormat="1" applyFont="1" applyAlignment="1">
      <alignment horizontal="left" vertical="center" indent="1"/>
    </xf>
    <xf numFmtId="0" fontId="3" fillId="3" borderId="0" xfId="7" applyFont="1" applyFill="1" applyAlignment="1" applyProtection="1">
      <alignment horizontal="left" vertical="center" wrapText="1" indent="1"/>
      <protection locked="0"/>
    </xf>
    <xf numFmtId="0" fontId="3" fillId="0" borderId="0" xfId="5" applyFont="1" applyAlignment="1">
      <alignment vertical="center"/>
    </xf>
    <xf numFmtId="0" fontId="77" fillId="0" borderId="0" xfId="5" applyFont="1" applyAlignment="1">
      <alignment horizontal="left" vertical="center" indent="1"/>
    </xf>
    <xf numFmtId="0" fontId="3" fillId="0" borderId="0" xfId="5" applyFont="1" applyBorder="1" applyAlignment="1">
      <alignment horizontal="left" vertical="center" indent="1"/>
    </xf>
    <xf numFmtId="0" fontId="78" fillId="7" borderId="0" xfId="5" applyFont="1" applyFill="1" applyBorder="1" applyAlignment="1">
      <alignment horizontal="left" vertical="center" indent="1" shrinkToFit="1"/>
    </xf>
    <xf numFmtId="0" fontId="79" fillId="0" borderId="0" xfId="7" applyFont="1" applyBorder="1" applyAlignment="1">
      <alignment horizontal="left" vertical="center" indent="1" shrinkToFit="1"/>
    </xf>
    <xf numFmtId="0" fontId="6" fillId="11" borderId="48" xfId="5" applyFont="1" applyFill="1" applyBorder="1" applyAlignment="1">
      <alignment horizontal="center" vertical="center"/>
    </xf>
    <xf numFmtId="0" fontId="6" fillId="11" borderId="19" xfId="5" applyFont="1" applyFill="1" applyBorder="1" applyAlignment="1">
      <alignment horizontal="center" vertical="center"/>
    </xf>
    <xf numFmtId="0" fontId="6" fillId="11" borderId="51" xfId="5" applyFont="1" applyFill="1" applyBorder="1" applyAlignment="1">
      <alignment vertical="center"/>
    </xf>
    <xf numFmtId="0" fontId="6" fillId="11" borderId="52" xfId="5" applyFont="1" applyFill="1" applyBorder="1" applyAlignment="1">
      <alignment vertical="center"/>
    </xf>
    <xf numFmtId="0" fontId="6" fillId="0" borderId="0" xfId="5" applyFont="1" applyAlignment="1">
      <alignment vertical="center"/>
    </xf>
    <xf numFmtId="0" fontId="6" fillId="11" borderId="48" xfId="5" applyFont="1" applyFill="1" applyBorder="1" applyAlignment="1">
      <alignment horizontal="center" vertical="center"/>
    </xf>
    <xf numFmtId="0" fontId="6" fillId="7" borderId="48" xfId="5" applyFont="1" applyFill="1" applyBorder="1" applyAlignment="1">
      <alignment horizontal="center" vertical="center"/>
    </xf>
    <xf numFmtId="0" fontId="6" fillId="11" borderId="54" xfId="5" applyFont="1" applyFill="1" applyBorder="1" applyAlignment="1">
      <alignment horizontal="center" vertical="center"/>
    </xf>
    <xf numFmtId="3" fontId="6" fillId="11" borderId="48" xfId="5" applyNumberFormat="1" applyFont="1" applyFill="1" applyBorder="1" applyAlignment="1">
      <alignment horizontal="center" vertical="center"/>
    </xf>
    <xf numFmtId="3" fontId="6" fillId="11" borderId="0" xfId="5" applyNumberFormat="1" applyFont="1" applyFill="1" applyBorder="1" applyAlignment="1">
      <alignment horizontal="center" vertical="center"/>
    </xf>
    <xf numFmtId="0" fontId="6" fillId="11" borderId="55" xfId="5" applyFont="1" applyFill="1" applyBorder="1" applyAlignment="1">
      <alignment horizontal="center" vertical="center"/>
    </xf>
    <xf numFmtId="0" fontId="6" fillId="11" borderId="53" xfId="5" applyFont="1" applyFill="1" applyBorder="1" applyAlignment="1">
      <alignment horizontal="center" vertical="center"/>
    </xf>
    <xf numFmtId="0" fontId="6" fillId="7" borderId="53" xfId="5" applyFont="1" applyFill="1" applyBorder="1" applyAlignment="1">
      <alignment horizontal="center" vertical="center"/>
    </xf>
    <xf numFmtId="165" fontId="6" fillId="11" borderId="48" xfId="5" applyNumberFormat="1" applyFont="1" applyFill="1" applyBorder="1" applyAlignment="1">
      <alignment horizontal="center" vertical="center"/>
    </xf>
    <xf numFmtId="4" fontId="6" fillId="11" borderId="57" xfId="5" applyNumberFormat="1" applyFont="1" applyFill="1" applyBorder="1" applyAlignment="1">
      <alignment vertical="center"/>
    </xf>
    <xf numFmtId="4" fontId="6" fillId="11" borderId="58" xfId="5" applyNumberFormat="1" applyFont="1" applyFill="1" applyBorder="1" applyAlignment="1" applyProtection="1">
      <alignment horizontal="right" vertical="center"/>
      <protection locked="0"/>
    </xf>
    <xf numFmtId="4" fontId="6" fillId="11" borderId="56" xfId="5" applyNumberFormat="1" applyFont="1" applyFill="1" applyBorder="1" applyAlignment="1" applyProtection="1">
      <alignment horizontal="right" vertical="center"/>
      <protection locked="0"/>
    </xf>
    <xf numFmtId="0" fontId="3" fillId="0" borderId="0" xfId="5" applyFont="1" applyAlignment="1">
      <alignment horizontal="right" vertical="center"/>
    </xf>
    <xf numFmtId="4" fontId="6" fillId="11" borderId="56" xfId="5" applyNumberFormat="1" applyFont="1" applyFill="1" applyBorder="1" applyAlignment="1">
      <alignment horizontal="right" vertical="center"/>
    </xf>
    <xf numFmtId="165" fontId="6" fillId="11" borderId="61" xfId="5" applyNumberFormat="1" applyFont="1" applyFill="1" applyBorder="1" applyAlignment="1">
      <alignment horizontal="center" vertical="center"/>
    </xf>
    <xf numFmtId="4" fontId="6" fillId="11" borderId="63" xfId="5" applyNumberFormat="1" applyFont="1" applyFill="1" applyBorder="1" applyAlignment="1" applyProtection="1">
      <alignment horizontal="right" vertical="center"/>
      <protection locked="0"/>
    </xf>
    <xf numFmtId="4" fontId="6" fillId="11" borderId="69" xfId="5" applyNumberFormat="1" applyFont="1" applyFill="1" applyBorder="1" applyAlignment="1" applyProtection="1">
      <alignment horizontal="right" vertical="center"/>
      <protection locked="0"/>
    </xf>
    <xf numFmtId="4" fontId="6" fillId="11" borderId="65" xfId="5" applyNumberFormat="1" applyFont="1" applyFill="1" applyBorder="1" applyAlignment="1" applyProtection="1">
      <alignment horizontal="right" vertical="center"/>
      <protection locked="0"/>
    </xf>
    <xf numFmtId="4" fontId="6" fillId="11" borderId="65" xfId="5" applyNumberFormat="1" applyFont="1" applyFill="1" applyBorder="1" applyAlignment="1">
      <alignment horizontal="right" vertical="center"/>
    </xf>
    <xf numFmtId="3" fontId="3" fillId="11" borderId="56" xfId="5" applyNumberFormat="1" applyFont="1" applyFill="1" applyBorder="1" applyAlignment="1">
      <alignment horizontal="center" vertical="center"/>
    </xf>
    <xf numFmtId="3" fontId="3" fillId="11" borderId="58" xfId="5" applyNumberFormat="1" applyFont="1" applyFill="1" applyBorder="1" applyAlignment="1" applyProtection="1">
      <alignment horizontal="right" vertical="center"/>
      <protection locked="0"/>
    </xf>
    <xf numFmtId="3" fontId="3" fillId="11" borderId="56" xfId="5" applyNumberFormat="1" applyFont="1" applyFill="1" applyBorder="1" applyAlignment="1" applyProtection="1">
      <alignment horizontal="right" vertical="center"/>
      <protection locked="0"/>
    </xf>
    <xf numFmtId="3" fontId="3" fillId="11" borderId="56" xfId="5" applyNumberFormat="1" applyFont="1" applyFill="1" applyBorder="1" applyAlignment="1">
      <alignment horizontal="right" vertical="center"/>
    </xf>
    <xf numFmtId="3" fontId="3" fillId="11" borderId="67" xfId="5" applyNumberFormat="1" applyFont="1" applyFill="1" applyBorder="1" applyAlignment="1">
      <alignment horizontal="center" vertical="center"/>
    </xf>
    <xf numFmtId="3" fontId="3" fillId="11" borderId="68" xfId="5" applyNumberFormat="1" applyFont="1" applyFill="1" applyBorder="1" applyAlignment="1" applyProtection="1">
      <alignment horizontal="right" vertical="center"/>
      <protection locked="0"/>
    </xf>
    <xf numFmtId="3" fontId="3" fillId="11" borderId="67" xfId="5" applyNumberFormat="1" applyFont="1" applyFill="1" applyBorder="1" applyAlignment="1" applyProtection="1">
      <alignment horizontal="right" vertical="center"/>
      <protection locked="0"/>
    </xf>
    <xf numFmtId="3" fontId="3" fillId="11" borderId="67" xfId="5" applyNumberFormat="1" applyFont="1" applyFill="1" applyBorder="1" applyAlignment="1">
      <alignment horizontal="right" vertical="center"/>
    </xf>
    <xf numFmtId="3" fontId="3" fillId="11" borderId="53" xfId="5" applyNumberFormat="1" applyFont="1" applyFill="1" applyBorder="1" applyAlignment="1">
      <alignment horizontal="center" vertical="center"/>
    </xf>
    <xf numFmtId="3" fontId="3" fillId="11" borderId="69" xfId="5" applyNumberFormat="1" applyFont="1" applyFill="1" applyBorder="1" applyAlignment="1" applyProtection="1">
      <alignment horizontal="right" vertical="center"/>
      <protection locked="0"/>
    </xf>
    <xf numFmtId="3" fontId="3" fillId="11" borderId="61" xfId="5" applyNumberFormat="1" applyFont="1" applyFill="1" applyBorder="1" applyAlignment="1">
      <alignment horizontal="right" vertical="center"/>
    </xf>
    <xf numFmtId="3" fontId="6" fillId="11" borderId="70" xfId="5" applyNumberFormat="1" applyFont="1" applyFill="1" applyBorder="1" applyAlignment="1">
      <alignment horizontal="right" vertical="center"/>
    </xf>
    <xf numFmtId="3" fontId="3" fillId="11" borderId="48" xfId="5" applyNumberFormat="1" applyFont="1" applyFill="1" applyBorder="1" applyAlignment="1">
      <alignment horizontal="center" vertical="center"/>
    </xf>
    <xf numFmtId="3" fontId="3" fillId="11" borderId="40" xfId="5" applyNumberFormat="1" applyFont="1" applyFill="1" applyBorder="1" applyAlignment="1" applyProtection="1">
      <alignment horizontal="right" vertical="center"/>
      <protection locked="0"/>
    </xf>
    <xf numFmtId="3" fontId="3" fillId="11" borderId="66" xfId="5" applyNumberFormat="1" applyFont="1" applyFill="1" applyBorder="1" applyAlignment="1">
      <alignment horizontal="right" vertical="center"/>
    </xf>
    <xf numFmtId="3" fontId="3" fillId="11" borderId="61" xfId="5" applyNumberFormat="1" applyFont="1" applyFill="1" applyBorder="1" applyAlignment="1">
      <alignment horizontal="center" vertical="center"/>
    </xf>
    <xf numFmtId="3" fontId="3" fillId="11" borderId="63" xfId="5" applyNumberFormat="1" applyFont="1" applyFill="1" applyBorder="1" applyAlignment="1" applyProtection="1">
      <alignment horizontal="right" vertical="center"/>
      <protection locked="0"/>
    </xf>
    <xf numFmtId="3" fontId="3" fillId="11" borderId="61" xfId="5" applyNumberFormat="1" applyFont="1" applyFill="1" applyBorder="1" applyAlignment="1" applyProtection="1">
      <alignment horizontal="right" vertical="center"/>
      <protection locked="0"/>
    </xf>
    <xf numFmtId="3" fontId="3" fillId="11" borderId="65" xfId="5" applyNumberFormat="1" applyFont="1" applyFill="1" applyBorder="1" applyAlignment="1">
      <alignment horizontal="right" vertical="center"/>
    </xf>
    <xf numFmtId="3" fontId="6" fillId="11" borderId="56" xfId="5" applyNumberFormat="1" applyFont="1" applyFill="1" applyBorder="1" applyAlignment="1" applyProtection="1">
      <alignment horizontal="right" vertical="center"/>
      <protection locked="0"/>
    </xf>
    <xf numFmtId="3" fontId="6" fillId="11" borderId="40" xfId="5" applyNumberFormat="1" applyFont="1" applyFill="1" applyBorder="1" applyAlignment="1" applyProtection="1">
      <alignment horizontal="right" vertical="center"/>
      <protection locked="0"/>
    </xf>
    <xf numFmtId="164" fontId="39" fillId="11" borderId="59" xfId="5" applyNumberFormat="1" applyFont="1" applyFill="1" applyBorder="1" applyAlignment="1">
      <alignment horizontal="right" vertical="center"/>
    </xf>
    <xf numFmtId="3" fontId="6" fillId="11" borderId="56" xfId="5" applyNumberFormat="1" applyFont="1" applyFill="1" applyBorder="1" applyAlignment="1">
      <alignment horizontal="right" vertical="center"/>
    </xf>
    <xf numFmtId="3" fontId="6" fillId="11" borderId="67" xfId="5" applyNumberFormat="1" applyFont="1" applyFill="1" applyBorder="1" applyAlignment="1" applyProtection="1">
      <alignment horizontal="right" vertical="center"/>
      <protection locked="0"/>
    </xf>
    <xf numFmtId="3" fontId="6" fillId="11" borderId="66" xfId="5" applyNumberFormat="1" applyFont="1" applyFill="1" applyBorder="1" applyAlignment="1" applyProtection="1">
      <alignment horizontal="right" vertical="center"/>
      <protection locked="0"/>
    </xf>
    <xf numFmtId="164" fontId="39" fillId="11" borderId="47" xfId="5" applyNumberFormat="1" applyFont="1" applyFill="1" applyBorder="1" applyAlignment="1">
      <alignment horizontal="right" vertical="center"/>
    </xf>
    <xf numFmtId="3" fontId="6" fillId="11" borderId="67" xfId="5" applyNumberFormat="1" applyFont="1" applyFill="1" applyBorder="1" applyAlignment="1">
      <alignment horizontal="right" vertical="center"/>
    </xf>
    <xf numFmtId="3" fontId="6" fillId="11" borderId="61" xfId="5" applyNumberFormat="1" applyFont="1" applyFill="1" applyBorder="1" applyAlignment="1" applyProtection="1">
      <alignment horizontal="right" vertical="center"/>
      <protection locked="0"/>
    </xf>
    <xf numFmtId="3" fontId="6" fillId="11" borderId="53" xfId="5" applyNumberFormat="1" applyFont="1" applyFill="1" applyBorder="1" applyAlignment="1" applyProtection="1">
      <alignment horizontal="right" vertical="center"/>
      <protection locked="0"/>
    </xf>
    <xf numFmtId="3" fontId="6" fillId="11" borderId="41" xfId="5" applyNumberFormat="1" applyFont="1" applyFill="1" applyBorder="1" applyAlignment="1" applyProtection="1">
      <alignment horizontal="right" vertical="center"/>
      <protection locked="0"/>
    </xf>
    <xf numFmtId="164" fontId="39" fillId="11" borderId="62" xfId="5" applyNumberFormat="1" applyFont="1" applyFill="1" applyBorder="1" applyAlignment="1">
      <alignment horizontal="right" vertical="center"/>
    </xf>
    <xf numFmtId="3" fontId="6" fillId="11" borderId="61" xfId="5" applyNumberFormat="1" applyFont="1" applyFill="1" applyBorder="1" applyAlignment="1">
      <alignment horizontal="right" vertical="center"/>
    </xf>
    <xf numFmtId="3" fontId="3" fillId="11" borderId="66" xfId="5" applyNumberFormat="1" applyFont="1" applyFill="1" applyBorder="1" applyAlignment="1" applyProtection="1">
      <alignment horizontal="right" vertical="center"/>
      <protection locked="0"/>
    </xf>
    <xf numFmtId="3" fontId="3" fillId="11" borderId="72" xfId="5" applyNumberFormat="1" applyFont="1" applyFill="1" applyBorder="1" applyAlignment="1" applyProtection="1">
      <alignment horizontal="right" vertical="center"/>
      <protection locked="0"/>
    </xf>
    <xf numFmtId="3" fontId="39" fillId="11" borderId="65" xfId="5" applyNumberFormat="1" applyFont="1" applyFill="1" applyBorder="1" applyAlignment="1">
      <alignment horizontal="right" vertical="center"/>
    </xf>
    <xf numFmtId="3" fontId="3" fillId="11" borderId="53" xfId="5" applyNumberFormat="1" applyFont="1" applyFill="1" applyBorder="1" applyAlignment="1" applyProtection="1">
      <alignment horizontal="right" vertical="center"/>
      <protection locked="0"/>
    </xf>
    <xf numFmtId="164" fontId="39" fillId="11" borderId="52" xfId="5" applyNumberFormat="1" applyFont="1" applyFill="1" applyBorder="1" applyAlignment="1">
      <alignment horizontal="right" vertical="center"/>
    </xf>
    <xf numFmtId="3" fontId="3" fillId="11" borderId="55" xfId="5" applyNumberFormat="1" applyFont="1" applyFill="1" applyBorder="1" applyAlignment="1">
      <alignment horizontal="right" vertical="center"/>
    </xf>
    <xf numFmtId="3" fontId="3" fillId="11" borderId="0" xfId="5" applyNumberFormat="1" applyFont="1" applyFill="1" applyBorder="1" applyAlignment="1">
      <alignment horizontal="right" vertical="center"/>
    </xf>
    <xf numFmtId="3" fontId="3" fillId="11" borderId="48" xfId="5" applyNumberFormat="1" applyFont="1" applyFill="1" applyBorder="1" applyAlignment="1" applyProtection="1">
      <alignment horizontal="right" vertical="center"/>
      <protection locked="0"/>
    </xf>
    <xf numFmtId="3" fontId="39" fillId="11" borderId="40" xfId="5" applyNumberFormat="1" applyFont="1" applyFill="1" applyBorder="1" applyAlignment="1">
      <alignment horizontal="right" vertical="center"/>
    </xf>
    <xf numFmtId="3" fontId="6" fillId="11" borderId="55" xfId="5" applyNumberFormat="1" applyFont="1" applyFill="1" applyBorder="1" applyAlignment="1">
      <alignment horizontal="right" vertical="center"/>
    </xf>
    <xf numFmtId="0" fontId="3" fillId="0" borderId="0" xfId="5" applyFont="1" applyAlignment="1">
      <alignment horizontal="center" vertical="center"/>
    </xf>
    <xf numFmtId="3" fontId="3" fillId="0" borderId="0" xfId="5" applyNumberFormat="1" applyFont="1" applyAlignment="1">
      <alignment vertical="center"/>
    </xf>
    <xf numFmtId="0" fontId="80" fillId="0" borderId="0" xfId="5" applyFont="1" applyAlignment="1">
      <alignment horizontal="left" vertical="center" indent="1"/>
    </xf>
    <xf numFmtId="0" fontId="6" fillId="0" borderId="0" xfId="5" applyFont="1" applyAlignment="1">
      <alignment horizontal="center" vertical="center"/>
    </xf>
    <xf numFmtId="3" fontId="6" fillId="0" borderId="0" xfId="5" applyNumberFormat="1" applyFont="1" applyAlignment="1">
      <alignment vertical="center"/>
    </xf>
    <xf numFmtId="0" fontId="81" fillId="0" borderId="0" xfId="5" applyFont="1" applyAlignment="1">
      <alignment horizontal="left" vertical="center" indent="1"/>
    </xf>
    <xf numFmtId="0" fontId="3" fillId="0" borderId="0" xfId="5" applyFont="1" applyAlignment="1">
      <alignment horizontal="left" vertical="center" indent="1"/>
    </xf>
    <xf numFmtId="0" fontId="19" fillId="0" borderId="0" xfId="6" applyFont="1" applyAlignment="1">
      <alignment horizontal="right"/>
    </xf>
    <xf numFmtId="0" fontId="3" fillId="0" borderId="0" xfId="5" applyFont="1"/>
    <xf numFmtId="0" fontId="82" fillId="0" borderId="0" xfId="5" applyFont="1" applyAlignment="1">
      <alignment horizontal="left" vertical="center" indent="1"/>
    </xf>
    <xf numFmtId="0" fontId="74" fillId="7" borderId="7" xfId="7" applyFont="1" applyFill="1" applyBorder="1" applyAlignment="1">
      <alignment horizontal="left" vertical="center" indent="1"/>
    </xf>
    <xf numFmtId="0" fontId="74" fillId="7" borderId="94" xfId="7" applyFont="1" applyFill="1" applyBorder="1" applyAlignment="1">
      <alignment horizontal="left" vertical="center" indent="1"/>
    </xf>
    <xf numFmtId="0" fontId="6" fillId="8" borderId="48" xfId="5" applyFont="1" applyFill="1" applyBorder="1" applyAlignment="1">
      <alignment horizontal="center" vertical="center"/>
    </xf>
    <xf numFmtId="0" fontId="6" fillId="8" borderId="19" xfId="5" applyFont="1" applyFill="1" applyBorder="1"/>
    <xf numFmtId="0" fontId="6" fillId="8" borderId="51" xfId="5" applyFont="1" applyFill="1" applyBorder="1" applyAlignment="1"/>
    <xf numFmtId="0" fontId="6" fillId="8" borderId="52" xfId="5" applyFont="1" applyFill="1" applyBorder="1" applyAlignment="1"/>
    <xf numFmtId="0" fontId="6" fillId="0" borderId="0" xfId="5" applyFont="1"/>
    <xf numFmtId="0" fontId="6" fillId="8" borderId="48" xfId="5" applyFont="1" applyFill="1" applyBorder="1" applyAlignment="1">
      <alignment horizontal="center"/>
    </xf>
    <xf numFmtId="0" fontId="6" fillId="7" borderId="48" xfId="5" applyFont="1" applyFill="1" applyBorder="1" applyAlignment="1">
      <alignment horizontal="center"/>
    </xf>
    <xf numFmtId="0" fontId="6" fillId="8" borderId="54" xfId="5" applyFont="1" applyFill="1" applyBorder="1" applyAlignment="1">
      <alignment horizontal="center"/>
    </xf>
    <xf numFmtId="3" fontId="6" fillId="8" borderId="70" xfId="5" applyNumberFormat="1" applyFont="1" applyFill="1" applyBorder="1" applyAlignment="1">
      <alignment horizontal="center"/>
    </xf>
    <xf numFmtId="3" fontId="6" fillId="8" borderId="28" xfId="5" applyNumberFormat="1" applyFont="1" applyFill="1" applyBorder="1" applyAlignment="1">
      <alignment horizontal="center"/>
    </xf>
    <xf numFmtId="0" fontId="6" fillId="8" borderId="55" xfId="5" applyFont="1" applyFill="1" applyBorder="1" applyAlignment="1">
      <alignment horizontal="center"/>
    </xf>
    <xf numFmtId="0" fontId="6" fillId="8" borderId="53" xfId="5" applyFont="1" applyFill="1" applyBorder="1" applyAlignment="1">
      <alignment horizontal="center"/>
    </xf>
    <xf numFmtId="0" fontId="6" fillId="7" borderId="53" xfId="5" applyFont="1" applyFill="1" applyBorder="1" applyAlignment="1">
      <alignment horizontal="center"/>
    </xf>
    <xf numFmtId="165" fontId="3" fillId="8" borderId="55" xfId="5" applyNumberFormat="1" applyFont="1" applyFill="1" applyBorder="1" applyAlignment="1">
      <alignment horizontal="center"/>
    </xf>
    <xf numFmtId="4" fontId="6" fillId="8" borderId="57" xfId="5" applyNumberFormat="1" applyFont="1" applyFill="1" applyBorder="1" applyAlignment="1">
      <alignment horizontal="right"/>
    </xf>
    <xf numFmtId="4" fontId="6" fillId="8" borderId="0" xfId="5" applyNumberFormat="1" applyFont="1" applyFill="1" applyBorder="1" applyAlignment="1" applyProtection="1">
      <alignment horizontal="right"/>
      <protection locked="0"/>
    </xf>
    <xf numFmtId="4" fontId="6" fillId="8" borderId="48" xfId="5" applyNumberFormat="1" applyFont="1" applyFill="1" applyBorder="1" applyAlignment="1" applyProtection="1">
      <alignment horizontal="right"/>
      <protection locked="0"/>
    </xf>
    <xf numFmtId="4" fontId="6" fillId="8" borderId="73" xfId="5" applyNumberFormat="1" applyFont="1" applyFill="1" applyBorder="1" applyAlignment="1" applyProtection="1">
      <alignment horizontal="right"/>
      <protection locked="0"/>
    </xf>
    <xf numFmtId="0" fontId="3" fillId="0" borderId="0" xfId="5" applyFont="1" applyAlignment="1">
      <alignment horizontal="right"/>
    </xf>
    <xf numFmtId="4" fontId="6" fillId="8" borderId="56" xfId="5" applyNumberFormat="1" applyFont="1" applyFill="1" applyBorder="1" applyAlignment="1">
      <alignment horizontal="right"/>
    </xf>
    <xf numFmtId="165" fontId="3" fillId="8" borderId="61" xfId="5" applyNumberFormat="1" applyFont="1" applyFill="1" applyBorder="1" applyAlignment="1">
      <alignment horizontal="center"/>
    </xf>
    <xf numFmtId="4" fontId="6" fillId="8" borderId="63" xfId="5" applyNumberFormat="1" applyFont="1" applyFill="1" applyBorder="1" applyAlignment="1">
      <alignment horizontal="right"/>
    </xf>
    <xf numFmtId="4" fontId="6" fillId="8" borderId="74" xfId="5" applyNumberFormat="1" applyFont="1" applyFill="1" applyBorder="1" applyAlignment="1" applyProtection="1">
      <alignment horizontal="right"/>
      <protection locked="0"/>
    </xf>
    <xf numFmtId="4" fontId="6" fillId="8" borderId="61" xfId="5" applyNumberFormat="1" applyFont="1" applyFill="1" applyBorder="1" applyAlignment="1" applyProtection="1">
      <alignment horizontal="right"/>
      <protection locked="0"/>
    </xf>
    <xf numFmtId="165" fontId="39" fillId="9" borderId="61" xfId="5" applyNumberFormat="1" applyFont="1" applyFill="1" applyBorder="1" applyAlignment="1">
      <alignment horizontal="right"/>
    </xf>
    <xf numFmtId="4" fontId="6" fillId="8" borderId="65" xfId="5" applyNumberFormat="1" applyFont="1" applyFill="1" applyBorder="1" applyAlignment="1">
      <alignment horizontal="right"/>
    </xf>
    <xf numFmtId="3" fontId="3" fillId="8" borderId="67" xfId="5" applyNumberFormat="1" applyFont="1" applyFill="1" applyBorder="1" applyAlignment="1">
      <alignment horizontal="center"/>
    </xf>
    <xf numFmtId="3" fontId="3" fillId="8" borderId="68" xfId="5" applyNumberFormat="1" applyFont="1" applyFill="1" applyBorder="1" applyAlignment="1">
      <alignment horizontal="right"/>
    </xf>
    <xf numFmtId="3" fontId="3" fillId="8" borderId="7" xfId="5" applyNumberFormat="1" applyFont="1" applyFill="1" applyBorder="1" applyAlignment="1" applyProtection="1">
      <alignment horizontal="right"/>
      <protection locked="0"/>
    </xf>
    <xf numFmtId="3" fontId="3" fillId="8" borderId="67" xfId="5" applyNumberFormat="1" applyFont="1" applyFill="1" applyBorder="1" applyAlignment="1" applyProtection="1">
      <alignment horizontal="right"/>
      <protection locked="0"/>
    </xf>
    <xf numFmtId="3" fontId="3" fillId="8" borderId="56" xfId="5" applyNumberFormat="1" applyFont="1" applyFill="1" applyBorder="1" applyAlignment="1">
      <alignment horizontal="right"/>
    </xf>
    <xf numFmtId="3" fontId="3" fillId="8" borderId="67" xfId="5" applyNumberFormat="1" applyFont="1" applyFill="1" applyBorder="1" applyAlignment="1">
      <alignment horizontal="right"/>
    </xf>
    <xf numFmtId="3" fontId="3" fillId="8" borderId="55" xfId="5" applyNumberFormat="1" applyFont="1" applyFill="1" applyBorder="1" applyAlignment="1">
      <alignment horizontal="center"/>
    </xf>
    <xf numFmtId="3" fontId="3" fillId="8" borderId="41" xfId="5" applyNumberFormat="1" applyFont="1" applyFill="1" applyBorder="1" applyAlignment="1">
      <alignment horizontal="right"/>
    </xf>
    <xf numFmtId="3" fontId="3" fillId="8" borderId="61" xfId="5" applyNumberFormat="1" applyFont="1" applyFill="1" applyBorder="1" applyAlignment="1">
      <alignment horizontal="right"/>
    </xf>
    <xf numFmtId="3" fontId="6" fillId="8" borderId="70" xfId="5" applyNumberFormat="1" applyFont="1" applyFill="1" applyBorder="1" applyAlignment="1">
      <alignment horizontal="right"/>
    </xf>
    <xf numFmtId="3" fontId="3" fillId="8" borderId="66" xfId="5" applyNumberFormat="1" applyFont="1" applyFill="1" applyBorder="1" applyAlignment="1">
      <alignment horizontal="right"/>
    </xf>
    <xf numFmtId="3" fontId="3" fillId="8" borderId="61" xfId="5" applyNumberFormat="1" applyFont="1" applyFill="1" applyBorder="1" applyAlignment="1">
      <alignment horizontal="center"/>
    </xf>
    <xf numFmtId="3" fontId="3" fillId="8" borderId="75" xfId="5" applyNumberFormat="1" applyFont="1" applyFill="1" applyBorder="1" applyAlignment="1" applyProtection="1">
      <alignment horizontal="right"/>
      <protection locked="0"/>
    </xf>
    <xf numFmtId="3" fontId="3" fillId="8" borderId="65" xfId="5" applyNumberFormat="1" applyFont="1" applyFill="1" applyBorder="1" applyAlignment="1" applyProtection="1">
      <alignment horizontal="right"/>
      <protection locked="0"/>
    </xf>
    <xf numFmtId="3" fontId="3" fillId="8" borderId="65" xfId="5" applyNumberFormat="1" applyFont="1" applyFill="1" applyBorder="1" applyAlignment="1">
      <alignment horizontal="right"/>
    </xf>
    <xf numFmtId="3" fontId="3" fillId="8" borderId="58" xfId="5" applyNumberFormat="1" applyFont="1" applyFill="1" applyBorder="1" applyAlignment="1">
      <alignment horizontal="right"/>
    </xf>
    <xf numFmtId="3" fontId="6" fillId="8" borderId="58" xfId="5" applyNumberFormat="1" applyFont="1" applyFill="1" applyBorder="1" applyAlignment="1" applyProtection="1">
      <alignment horizontal="right"/>
      <protection locked="0"/>
    </xf>
    <xf numFmtId="3" fontId="6" fillId="8" borderId="56" xfId="5" applyNumberFormat="1" applyFont="1" applyFill="1" applyBorder="1" applyAlignment="1" applyProtection="1">
      <alignment horizontal="right"/>
      <protection locked="0"/>
    </xf>
    <xf numFmtId="3" fontId="6" fillId="8" borderId="56" xfId="5" applyNumberFormat="1" applyFont="1" applyFill="1" applyBorder="1" applyAlignment="1">
      <alignment horizontal="right"/>
    </xf>
    <xf numFmtId="3" fontId="6" fillId="8" borderId="68" xfId="5" applyNumberFormat="1" applyFont="1" applyFill="1" applyBorder="1" applyAlignment="1" applyProtection="1">
      <alignment horizontal="right"/>
      <protection locked="0"/>
    </xf>
    <xf numFmtId="3" fontId="6" fillId="8" borderId="67" xfId="5" applyNumberFormat="1" applyFont="1" applyFill="1" applyBorder="1" applyAlignment="1" applyProtection="1">
      <alignment horizontal="right"/>
      <protection locked="0"/>
    </xf>
    <xf numFmtId="164" fontId="39" fillId="9" borderId="47" xfId="5" applyNumberFormat="1" applyFont="1" applyFill="1" applyBorder="1" applyAlignment="1">
      <alignment horizontal="right"/>
    </xf>
    <xf numFmtId="3" fontId="6" fillId="8" borderId="67" xfId="5" applyNumberFormat="1" applyFont="1" applyFill="1" applyBorder="1" applyAlignment="1">
      <alignment horizontal="right"/>
    </xf>
    <xf numFmtId="3" fontId="3" fillId="8" borderId="71" xfId="5" applyNumberFormat="1" applyFont="1" applyFill="1" applyBorder="1" applyAlignment="1">
      <alignment horizontal="right"/>
    </xf>
    <xf numFmtId="3" fontId="6" fillId="8" borderId="63" xfId="5" applyNumberFormat="1" applyFont="1" applyFill="1" applyBorder="1" applyAlignment="1" applyProtection="1">
      <alignment horizontal="right"/>
      <protection locked="0"/>
    </xf>
    <xf numFmtId="3" fontId="6" fillId="8" borderId="61" xfId="5" applyNumberFormat="1" applyFont="1" applyFill="1" applyBorder="1" applyAlignment="1" applyProtection="1">
      <alignment horizontal="right"/>
      <protection locked="0"/>
    </xf>
    <xf numFmtId="164" fontId="39" fillId="9" borderId="62" xfId="5" applyNumberFormat="1" applyFont="1" applyFill="1" applyBorder="1" applyAlignment="1">
      <alignment horizontal="right"/>
    </xf>
    <xf numFmtId="3" fontId="6" fillId="8" borderId="61" xfId="5" applyNumberFormat="1" applyFont="1" applyFill="1" applyBorder="1" applyAlignment="1">
      <alignment horizontal="right"/>
    </xf>
    <xf numFmtId="3" fontId="3" fillId="8" borderId="58" xfId="5" applyNumberFormat="1" applyFont="1" applyFill="1" applyBorder="1" applyAlignment="1" applyProtection="1">
      <alignment horizontal="right"/>
      <protection locked="0"/>
    </xf>
    <xf numFmtId="3" fontId="3" fillId="8" borderId="3" xfId="5" applyNumberFormat="1" applyFont="1" applyFill="1" applyBorder="1" applyAlignment="1" applyProtection="1">
      <alignment horizontal="right"/>
      <protection locked="0"/>
    </xf>
    <xf numFmtId="3" fontId="3" fillId="8" borderId="56" xfId="5" applyNumberFormat="1" applyFont="1" applyFill="1" applyBorder="1" applyAlignment="1" applyProtection="1">
      <alignment horizontal="right"/>
      <protection locked="0"/>
    </xf>
    <xf numFmtId="164" fontId="39" fillId="8" borderId="59" xfId="5" applyNumberFormat="1" applyFont="1" applyFill="1" applyBorder="1" applyAlignment="1">
      <alignment horizontal="right"/>
    </xf>
    <xf numFmtId="3" fontId="3" fillId="8" borderId="68" xfId="5" applyNumberFormat="1" applyFont="1" applyFill="1" applyBorder="1" applyAlignment="1" applyProtection="1">
      <alignment horizontal="right"/>
      <protection locked="0"/>
    </xf>
    <xf numFmtId="3" fontId="3" fillId="8" borderId="4" xfId="5" applyNumberFormat="1" applyFont="1" applyFill="1" applyBorder="1" applyAlignment="1" applyProtection="1">
      <alignment horizontal="right"/>
      <protection locked="0"/>
    </xf>
    <xf numFmtId="164" fontId="39" fillId="8" borderId="47" xfId="5" applyNumberFormat="1" applyFont="1" applyFill="1" applyBorder="1" applyAlignment="1">
      <alignment horizontal="right"/>
    </xf>
    <xf numFmtId="164" fontId="39" fillId="8" borderId="64" xfId="5" applyNumberFormat="1" applyFont="1" applyFill="1" applyBorder="1" applyAlignment="1">
      <alignment horizontal="right"/>
    </xf>
    <xf numFmtId="164" fontId="39" fillId="9" borderId="52" xfId="5" applyNumberFormat="1" applyFont="1" applyFill="1" applyBorder="1" applyAlignment="1">
      <alignment horizontal="right"/>
    </xf>
    <xf numFmtId="3" fontId="3" fillId="8" borderId="40" xfId="5" applyNumberFormat="1" applyFont="1" applyFill="1" applyBorder="1" applyAlignment="1">
      <alignment horizontal="right"/>
    </xf>
    <xf numFmtId="3" fontId="39" fillId="9" borderId="72" xfId="5" applyNumberFormat="1" applyFont="1" applyFill="1" applyBorder="1" applyAlignment="1">
      <alignment horizontal="right"/>
    </xf>
    <xf numFmtId="164" fontId="39" fillId="9" borderId="72" xfId="5" applyNumberFormat="1" applyFont="1" applyFill="1" applyBorder="1" applyAlignment="1">
      <alignment horizontal="right"/>
    </xf>
    <xf numFmtId="3" fontId="3" fillId="8" borderId="63" xfId="5" applyNumberFormat="1" applyFont="1" applyFill="1" applyBorder="1" applyAlignment="1" applyProtection="1">
      <alignment horizontal="right"/>
      <protection locked="0"/>
    </xf>
    <xf numFmtId="3" fontId="3" fillId="8" borderId="61" xfId="5" applyNumberFormat="1" applyFont="1" applyFill="1" applyBorder="1" applyAlignment="1" applyProtection="1">
      <alignment horizontal="right"/>
      <protection locked="0"/>
    </xf>
    <xf numFmtId="3" fontId="39" fillId="8" borderId="53" xfId="5" applyNumberFormat="1" applyFont="1" applyFill="1" applyBorder="1" applyAlignment="1">
      <alignment horizontal="right"/>
    </xf>
    <xf numFmtId="3" fontId="3" fillId="8" borderId="55" xfId="5" applyNumberFormat="1" applyFont="1" applyFill="1" applyBorder="1" applyAlignment="1">
      <alignment horizontal="right"/>
    </xf>
    <xf numFmtId="3" fontId="3" fillId="8" borderId="0" xfId="5" applyNumberFormat="1" applyFont="1" applyFill="1" applyBorder="1" applyAlignment="1">
      <alignment horizontal="right"/>
    </xf>
    <xf numFmtId="3" fontId="3" fillId="8" borderId="48" xfId="5" applyNumberFormat="1" applyFont="1" applyFill="1" applyBorder="1" applyAlignment="1" applyProtection="1">
      <alignment horizontal="right"/>
      <protection locked="0"/>
    </xf>
    <xf numFmtId="3" fontId="6" fillId="8" borderId="55" xfId="5" applyNumberFormat="1" applyFont="1" applyFill="1" applyBorder="1" applyAlignment="1">
      <alignment horizontal="right"/>
    </xf>
    <xf numFmtId="0" fontId="3" fillId="0" borderId="0" xfId="5" applyFont="1" applyAlignment="1">
      <alignment horizontal="center"/>
    </xf>
    <xf numFmtId="3" fontId="3" fillId="0" borderId="0" xfId="5" applyNumberFormat="1" applyFont="1"/>
    <xf numFmtId="0" fontId="83" fillId="0" borderId="0" xfId="5" applyFont="1" applyAlignment="1">
      <alignment horizontal="left" indent="1"/>
    </xf>
    <xf numFmtId="0" fontId="6" fillId="0" borderId="0" xfId="5" applyFont="1" applyAlignment="1">
      <alignment horizontal="center"/>
    </xf>
    <xf numFmtId="3" fontId="6" fillId="0" borderId="0" xfId="5" applyNumberFormat="1" applyFont="1"/>
    <xf numFmtId="0" fontId="3" fillId="0" borderId="0" xfId="5" applyFont="1" applyAlignment="1">
      <alignment horizontal="left" indent="1"/>
    </xf>
  </cellXfs>
  <cellStyles count="17">
    <cellStyle name="Excel Built-in Normal 1" xfId="11"/>
    <cellStyle name="Excel Built-in Normal 3" xfId="15"/>
    <cellStyle name="Excel Built-in Normal 4" xfId="12"/>
    <cellStyle name="Normální" xfId="0" builtinId="0"/>
    <cellStyle name="normální 2" xfId="1"/>
    <cellStyle name="Normální 2 2" xfId="6"/>
    <cellStyle name="Normální 2 3" xfId="9"/>
    <cellStyle name="Normální 2 4" xfId="13"/>
    <cellStyle name="normální 3" xfId="2"/>
    <cellStyle name="Normální 4" xfId="4"/>
    <cellStyle name="Normální 5" xfId="5"/>
    <cellStyle name="Normální 5 2" xfId="10"/>
    <cellStyle name="Normální 5 3" xfId="14"/>
    <cellStyle name="Normální 6" xfId="7"/>
    <cellStyle name="Normální 7" xfId="8"/>
    <cellStyle name="Normální 8" xfId="16"/>
    <cellStyle name="normální_Rezerva 2004 ORJ 110 - k 3110200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ahalova\Desktop\Final_ORJ%20010_tech.%20slu&#382;by_Rozpo&#269;et%202019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ké služby"/>
    </sheetNames>
    <sheetDataSet>
      <sheetData sheetId="0" refreshError="1">
        <row r="41">
          <cell r="AB41">
            <v>6100</v>
          </cell>
        </row>
        <row r="42">
          <cell r="AC42">
            <v>7020</v>
          </cell>
        </row>
        <row r="52">
          <cell r="AC52">
            <v>22550</v>
          </cell>
        </row>
        <row r="53">
          <cell r="AC53">
            <v>0</v>
          </cell>
          <cell r="AD53">
            <v>0</v>
          </cell>
        </row>
        <row r="54">
          <cell r="AC54">
            <v>20397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M16" sqref="M16"/>
    </sheetView>
  </sheetViews>
  <sheetFormatPr defaultRowHeight="12.75" x14ac:dyDescent="0.2"/>
  <cols>
    <col min="2" max="2" width="30.85546875" customWidth="1"/>
    <col min="3" max="3" width="22" customWidth="1"/>
    <col min="4" max="4" width="21.85546875" customWidth="1"/>
    <col min="5" max="5" width="19.5703125" customWidth="1"/>
  </cols>
  <sheetData>
    <row r="1" spans="1:7" x14ac:dyDescent="0.2">
      <c r="A1" s="152"/>
      <c r="B1" s="152"/>
      <c r="C1" s="152"/>
      <c r="D1" s="152"/>
      <c r="E1" s="152"/>
      <c r="F1" s="152"/>
      <c r="G1" s="152"/>
    </row>
    <row r="2" spans="1:7" ht="16.5" customHeight="1" x14ac:dyDescent="0.25">
      <c r="A2" s="153"/>
      <c r="B2" s="154"/>
      <c r="C2" s="152"/>
      <c r="D2" s="152"/>
      <c r="E2" s="152"/>
      <c r="F2" s="152"/>
      <c r="G2" s="152"/>
    </row>
    <row r="3" spans="1:7" ht="15.75" x14ac:dyDescent="0.25">
      <c r="A3" s="153"/>
      <c r="B3" s="153" t="s">
        <v>387</v>
      </c>
      <c r="C3" s="152"/>
      <c r="D3" s="152"/>
      <c r="E3" s="152"/>
      <c r="F3" s="152"/>
      <c r="G3" s="152"/>
    </row>
    <row r="4" spans="1:7" ht="15.75" x14ac:dyDescent="0.25">
      <c r="A4" s="153"/>
      <c r="B4" s="190"/>
      <c r="C4" s="152"/>
      <c r="D4" s="152"/>
      <c r="E4" s="152"/>
      <c r="F4" s="152"/>
      <c r="G4" s="152"/>
    </row>
    <row r="5" spans="1:7" ht="21.75" customHeight="1" x14ac:dyDescent="0.3">
      <c r="A5" s="341" t="s">
        <v>475</v>
      </c>
      <c r="B5" s="342"/>
      <c r="C5" s="343"/>
      <c r="D5" s="343"/>
      <c r="E5" s="343"/>
      <c r="F5" s="152"/>
      <c r="G5" s="152"/>
    </row>
    <row r="6" spans="1:7" ht="15.75" x14ac:dyDescent="0.25">
      <c r="A6" s="155"/>
      <c r="B6" s="156"/>
      <c r="C6" s="156"/>
      <c r="D6" s="156"/>
      <c r="E6" s="156"/>
    </row>
    <row r="7" spans="1:7" ht="15" customHeight="1" thickBot="1" x14ac:dyDescent="0.25">
      <c r="A7" s="157"/>
      <c r="C7" s="158"/>
      <c r="D7" s="158"/>
      <c r="E7" s="158" t="s">
        <v>388</v>
      </c>
    </row>
    <row r="8" spans="1:7" ht="14.25" x14ac:dyDescent="0.2">
      <c r="B8" s="344" t="s">
        <v>389</v>
      </c>
      <c r="C8" s="159" t="s">
        <v>390</v>
      </c>
      <c r="D8" s="159" t="s">
        <v>391</v>
      </c>
      <c r="E8" s="159" t="s">
        <v>0</v>
      </c>
      <c r="F8" s="160" t="s">
        <v>392</v>
      </c>
      <c r="G8" s="161"/>
    </row>
    <row r="9" spans="1:7" ht="15" thickBot="1" x14ac:dyDescent="0.25">
      <c r="B9" s="345"/>
      <c r="C9" s="162" t="s">
        <v>393</v>
      </c>
      <c r="D9" s="162" t="s">
        <v>393</v>
      </c>
      <c r="E9" s="162" t="s">
        <v>393</v>
      </c>
      <c r="F9" s="163" t="s">
        <v>394</v>
      </c>
      <c r="G9" s="161"/>
    </row>
    <row r="10" spans="1:7" s="188" customFormat="1" ht="15.95" customHeight="1" thickTop="1" x14ac:dyDescent="0.25">
      <c r="B10" s="166" t="s">
        <v>395</v>
      </c>
      <c r="C10" s="167">
        <v>412652</v>
      </c>
      <c r="D10" s="167">
        <v>416844</v>
      </c>
      <c r="E10" s="167">
        <v>438853</v>
      </c>
      <c r="F10" s="168">
        <f>(E10/D10)*100</f>
        <v>105.27991286908292</v>
      </c>
      <c r="G10" s="189"/>
    </row>
    <row r="11" spans="1:7" s="188" customFormat="1" ht="15.95" customHeight="1" x14ac:dyDescent="0.25">
      <c r="B11" s="169" t="s">
        <v>396</v>
      </c>
      <c r="C11" s="170">
        <v>60532</v>
      </c>
      <c r="D11" s="170">
        <v>61366.8</v>
      </c>
      <c r="E11" s="170">
        <v>72699.600000000006</v>
      </c>
      <c r="F11" s="168">
        <f t="shared" ref="F11:F14" si="0">(E11/D11)*100</f>
        <v>118.46731457400419</v>
      </c>
      <c r="G11" s="189"/>
    </row>
    <row r="12" spans="1:7" s="188" customFormat="1" ht="15.95" customHeight="1" x14ac:dyDescent="0.25">
      <c r="B12" s="169" t="s">
        <v>397</v>
      </c>
      <c r="C12" s="170">
        <v>19435</v>
      </c>
      <c r="D12" s="170">
        <v>19913.900000000001</v>
      </c>
      <c r="E12" s="170">
        <v>12436.9</v>
      </c>
      <c r="F12" s="168">
        <f t="shared" si="0"/>
        <v>62.453361722214126</v>
      </c>
      <c r="G12" s="189"/>
    </row>
    <row r="13" spans="1:7" s="188" customFormat="1" ht="15.95" customHeight="1" x14ac:dyDescent="0.25">
      <c r="B13" s="171" t="s">
        <v>398</v>
      </c>
      <c r="C13" s="170">
        <v>85113</v>
      </c>
      <c r="D13" s="170">
        <v>115593.2</v>
      </c>
      <c r="E13" s="170">
        <v>115208.9</v>
      </c>
      <c r="F13" s="168">
        <f t="shared" si="0"/>
        <v>99.66754099722128</v>
      </c>
      <c r="G13" s="189"/>
    </row>
    <row r="14" spans="1:7" s="188" customFormat="1" ht="15.95" customHeight="1" thickBot="1" x14ac:dyDescent="0.3">
      <c r="B14" s="172" t="s">
        <v>399</v>
      </c>
      <c r="C14" s="173">
        <f>SUM(C10:C13)</f>
        <v>577732</v>
      </c>
      <c r="D14" s="173">
        <f>SUM(D10:D13)</f>
        <v>613717.9</v>
      </c>
      <c r="E14" s="173">
        <f>SUM(E10:E13)</f>
        <v>639198.4</v>
      </c>
      <c r="F14" s="168">
        <f t="shared" si="0"/>
        <v>104.151826107728</v>
      </c>
      <c r="G14" s="189"/>
    </row>
    <row r="15" spans="1:7" s="188" customFormat="1" ht="15.95" customHeight="1" thickTop="1" x14ac:dyDescent="0.25">
      <c r="B15" s="174"/>
      <c r="C15" s="175"/>
      <c r="D15" s="175"/>
      <c r="E15" s="175"/>
      <c r="F15" s="176"/>
      <c r="G15" s="189"/>
    </row>
    <row r="16" spans="1:7" s="188" customFormat="1" ht="15.95" customHeight="1" x14ac:dyDescent="0.25">
      <c r="A16" s="189"/>
      <c r="B16" s="169" t="s">
        <v>400</v>
      </c>
      <c r="C16" s="170">
        <v>492959</v>
      </c>
      <c r="D16" s="170">
        <v>552040</v>
      </c>
      <c r="E16" s="170">
        <v>506241</v>
      </c>
      <c r="F16" s="177">
        <f>(E16/D16)*100</f>
        <v>91.703680892688936</v>
      </c>
      <c r="G16" s="189"/>
    </row>
    <row r="17" spans="1:7" s="188" customFormat="1" ht="15.95" customHeight="1" x14ac:dyDescent="0.25">
      <c r="A17" s="189"/>
      <c r="B17" s="171" t="s">
        <v>401</v>
      </c>
      <c r="C17" s="170">
        <v>103121</v>
      </c>
      <c r="D17" s="170">
        <v>125562.2</v>
      </c>
      <c r="E17" s="170">
        <v>88261</v>
      </c>
      <c r="F17" s="177">
        <f t="shared" ref="F17:F18" si="1">(E17/D17)*100</f>
        <v>70.292651769401942</v>
      </c>
      <c r="G17" s="189"/>
    </row>
    <row r="18" spans="1:7" s="188" customFormat="1" ht="15.95" customHeight="1" thickBot="1" x14ac:dyDescent="0.3">
      <c r="A18" s="189"/>
      <c r="B18" s="172" t="s">
        <v>402</v>
      </c>
      <c r="C18" s="173">
        <f>SUM(C16:C17)</f>
        <v>596080</v>
      </c>
      <c r="D18" s="173">
        <f>SUM(D16:D17)</f>
        <v>677602.2</v>
      </c>
      <c r="E18" s="173">
        <f>SUM(E16:E17)</f>
        <v>594502</v>
      </c>
      <c r="F18" s="177">
        <f t="shared" si="1"/>
        <v>87.736137810650561</v>
      </c>
      <c r="G18" s="189"/>
    </row>
    <row r="19" spans="1:7" s="188" customFormat="1" ht="11.25" customHeight="1" thickTop="1" x14ac:dyDescent="0.25">
      <c r="B19" s="178"/>
      <c r="C19" s="179"/>
      <c r="D19" s="179"/>
      <c r="E19" s="179"/>
      <c r="F19" s="176"/>
      <c r="G19" s="189"/>
    </row>
    <row r="20" spans="1:7" s="188" customFormat="1" ht="15.95" customHeight="1" x14ac:dyDescent="0.25">
      <c r="B20" s="180" t="s">
        <v>403</v>
      </c>
      <c r="C20" s="181"/>
      <c r="D20" s="181"/>
      <c r="E20" s="181"/>
      <c r="F20" s="182"/>
      <c r="G20" s="189"/>
    </row>
    <row r="21" spans="1:7" s="188" customFormat="1" ht="15.95" customHeight="1" x14ac:dyDescent="0.2">
      <c r="B21" s="180" t="s">
        <v>404</v>
      </c>
      <c r="C21" s="183"/>
      <c r="D21" s="183"/>
      <c r="E21" s="183">
        <v>44696.4</v>
      </c>
      <c r="F21" s="184"/>
    </row>
    <row r="22" spans="1:7" s="188" customFormat="1" ht="15.95" customHeight="1" thickBot="1" x14ac:dyDescent="0.25">
      <c r="B22" s="185" t="s">
        <v>405</v>
      </c>
      <c r="C22" s="186">
        <v>18348</v>
      </c>
      <c r="D22" s="186">
        <v>63884.3</v>
      </c>
      <c r="E22" s="186"/>
      <c r="F22" s="187"/>
    </row>
    <row r="25" spans="1:7" x14ac:dyDescent="0.2">
      <c r="B25" s="164" t="s">
        <v>406</v>
      </c>
    </row>
    <row r="26" spans="1:7" x14ac:dyDescent="0.2">
      <c r="B26" s="164" t="s">
        <v>407</v>
      </c>
      <c r="C26" s="164"/>
      <c r="D26" s="164"/>
      <c r="E26" s="164"/>
    </row>
    <row r="27" spans="1:7" ht="15" x14ac:dyDescent="0.2">
      <c r="B27" s="164"/>
      <c r="C27" s="165"/>
      <c r="D27" s="165"/>
      <c r="E27" s="165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7"/>
  <sheetViews>
    <sheetView workbookViewId="0">
      <selection activeCell="C35" sqref="C35"/>
    </sheetView>
  </sheetViews>
  <sheetFormatPr defaultRowHeight="14.25" x14ac:dyDescent="0.2"/>
  <cols>
    <col min="1" max="1" width="41.7109375" style="1058" customWidth="1"/>
    <col min="2" max="2" width="7.85546875" style="1052" customWidth="1"/>
    <col min="3" max="4" width="12.7109375" style="933" customWidth="1"/>
    <col min="5" max="5" width="12.7109375" style="1053" customWidth="1"/>
    <col min="6" max="6" width="12.5703125" style="1053" customWidth="1"/>
    <col min="7" max="7" width="10.85546875" style="1053" customWidth="1"/>
    <col min="8" max="10" width="10.140625" style="1053" customWidth="1"/>
    <col min="11" max="11" width="13.140625" style="933" customWidth="1"/>
    <col min="12" max="12" width="9.5703125" style="933" customWidth="1"/>
    <col min="13" max="13" width="13.140625" style="933" customWidth="1"/>
    <col min="14" max="14" width="13.85546875" style="933" customWidth="1"/>
    <col min="15" max="16" width="13.140625" style="933" customWidth="1"/>
    <col min="17" max="1024" width="9.5703125" style="933" customWidth="1"/>
    <col min="1025" max="16384" width="9.140625" style="1059"/>
  </cols>
  <sheetData>
    <row r="1" spans="1:16" ht="24" customHeight="1" x14ac:dyDescent="0.2">
      <c r="A1" s="931"/>
      <c r="B1" s="931"/>
      <c r="C1" s="931"/>
      <c r="D1" s="931"/>
      <c r="E1" s="931"/>
      <c r="F1" s="931"/>
      <c r="G1" s="931"/>
      <c r="H1" s="931"/>
      <c r="I1" s="931"/>
      <c r="J1" s="931"/>
      <c r="K1" s="931"/>
      <c r="L1" s="931"/>
      <c r="M1" s="931"/>
      <c r="N1" s="931"/>
      <c r="O1" s="931"/>
      <c r="P1" s="932"/>
    </row>
    <row r="2" spans="1:16" x14ac:dyDescent="0.2">
      <c r="A2" s="934"/>
      <c r="B2" s="934"/>
      <c r="C2" s="934"/>
      <c r="D2" s="934"/>
      <c r="E2" s="935"/>
      <c r="F2" s="935"/>
      <c r="G2" s="935"/>
      <c r="H2" s="935"/>
      <c r="I2" s="935"/>
      <c r="J2" s="935"/>
      <c r="K2" s="934"/>
      <c r="L2" s="934"/>
      <c r="M2" s="934"/>
      <c r="N2" s="934"/>
      <c r="O2" s="936"/>
    </row>
    <row r="3" spans="1:16" ht="18.75" x14ac:dyDescent="0.2">
      <c r="A3" s="937" t="s">
        <v>564</v>
      </c>
      <c r="B3" s="934"/>
      <c r="C3" s="934"/>
      <c r="D3" s="934"/>
      <c r="E3" s="935"/>
      <c r="F3" s="938"/>
      <c r="G3" s="938"/>
      <c r="H3" s="935"/>
      <c r="I3" s="935"/>
      <c r="J3" s="935"/>
      <c r="K3" s="934"/>
      <c r="L3" s="934"/>
      <c r="M3" s="934"/>
      <c r="N3" s="934"/>
      <c r="O3" s="934"/>
    </row>
    <row r="4" spans="1:16" x14ac:dyDescent="0.2">
      <c r="A4" s="939"/>
      <c r="B4" s="934"/>
      <c r="C4" s="934"/>
      <c r="D4" s="934"/>
      <c r="E4" s="935"/>
      <c r="F4" s="938"/>
      <c r="G4" s="938"/>
      <c r="H4" s="935"/>
      <c r="I4" s="935"/>
      <c r="J4" s="935"/>
      <c r="K4" s="934"/>
      <c r="L4" s="934"/>
      <c r="M4" s="934"/>
      <c r="N4" s="934"/>
      <c r="O4" s="934"/>
    </row>
    <row r="5" spans="1:16" ht="6" customHeight="1" x14ac:dyDescent="0.2">
      <c r="A5" s="934"/>
      <c r="B5" s="934"/>
      <c r="C5" s="934"/>
      <c r="D5" s="934"/>
      <c r="E5" s="935"/>
      <c r="F5" s="938"/>
      <c r="G5" s="938"/>
      <c r="H5" s="935"/>
      <c r="I5" s="935"/>
      <c r="J5" s="935"/>
      <c r="K5" s="934"/>
      <c r="L5" s="934"/>
      <c r="M5" s="934"/>
      <c r="N5" s="934"/>
      <c r="O5" s="934"/>
    </row>
    <row r="6" spans="1:16" ht="24.75" customHeight="1" x14ac:dyDescent="0.2">
      <c r="A6" s="940" t="s">
        <v>565</v>
      </c>
      <c r="B6" s="941"/>
      <c r="C6" s="942" t="s">
        <v>662</v>
      </c>
      <c r="D6" s="942"/>
      <c r="E6" s="942"/>
      <c r="F6" s="942"/>
      <c r="G6" s="942"/>
      <c r="H6" s="942"/>
      <c r="I6" s="942"/>
      <c r="J6" s="942"/>
      <c r="K6" s="942"/>
      <c r="L6" s="942"/>
      <c r="M6" s="942"/>
      <c r="N6" s="942"/>
      <c r="O6" s="942"/>
    </row>
    <row r="7" spans="1:16" ht="23.25" customHeight="1" x14ac:dyDescent="0.2">
      <c r="A7" s="939" t="s">
        <v>567</v>
      </c>
      <c r="B7" s="934"/>
      <c r="C7" s="934"/>
      <c r="D7" s="934"/>
      <c r="E7" s="935"/>
      <c r="F7" s="938"/>
      <c r="G7" s="938"/>
      <c r="H7" s="935"/>
      <c r="I7" s="935"/>
      <c r="J7" s="935"/>
      <c r="K7" s="934"/>
      <c r="L7" s="934"/>
      <c r="M7" s="934"/>
      <c r="N7" s="934"/>
      <c r="O7" s="934"/>
    </row>
    <row r="8" spans="1:16" x14ac:dyDescent="0.2">
      <c r="A8" s="943" t="s">
        <v>568</v>
      </c>
      <c r="B8" s="944" t="s">
        <v>569</v>
      </c>
      <c r="C8" s="945" t="s">
        <v>0</v>
      </c>
      <c r="D8" s="946" t="s">
        <v>570</v>
      </c>
      <c r="E8" s="947" t="s">
        <v>571</v>
      </c>
      <c r="F8" s="948" t="s">
        <v>572</v>
      </c>
      <c r="G8" s="948"/>
      <c r="H8" s="948"/>
      <c r="I8" s="948"/>
      <c r="J8" s="946" t="s">
        <v>663</v>
      </c>
      <c r="K8" s="949" t="s">
        <v>574</v>
      </c>
      <c r="L8" s="950"/>
      <c r="M8" s="946" t="s">
        <v>576</v>
      </c>
      <c r="N8" s="946" t="s">
        <v>576</v>
      </c>
      <c r="O8" s="951" t="s">
        <v>576</v>
      </c>
    </row>
    <row r="9" spans="1:16" x14ac:dyDescent="0.2">
      <c r="A9" s="943"/>
      <c r="B9" s="944"/>
      <c r="C9" s="952" t="s">
        <v>641</v>
      </c>
      <c r="D9" s="953">
        <v>2019</v>
      </c>
      <c r="E9" s="954">
        <v>2019</v>
      </c>
      <c r="F9" s="955" t="s">
        <v>578</v>
      </c>
      <c r="G9" s="956" t="s">
        <v>579</v>
      </c>
      <c r="H9" s="956" t="s">
        <v>580</v>
      </c>
      <c r="I9" s="955" t="s">
        <v>581</v>
      </c>
      <c r="J9" s="953" t="s">
        <v>582</v>
      </c>
      <c r="K9" s="952" t="s">
        <v>583</v>
      </c>
      <c r="L9" s="950"/>
      <c r="M9" s="957" t="s">
        <v>642</v>
      </c>
      <c r="N9" s="953" t="s">
        <v>643</v>
      </c>
      <c r="O9" s="958" t="s">
        <v>644</v>
      </c>
    </row>
    <row r="10" spans="1:16" x14ac:dyDescent="0.2">
      <c r="A10" s="959" t="s">
        <v>645</v>
      </c>
      <c r="B10" s="960"/>
      <c r="C10" s="961">
        <v>19</v>
      </c>
      <c r="D10" s="962">
        <v>19</v>
      </c>
      <c r="E10" s="963">
        <v>19</v>
      </c>
      <c r="F10" s="964">
        <v>20</v>
      </c>
      <c r="G10" s="965">
        <v>19</v>
      </c>
      <c r="H10" s="966">
        <f t="shared" ref="H10:I16" si="0">N10</f>
        <v>18</v>
      </c>
      <c r="I10" s="967">
        <f t="shared" si="0"/>
        <v>19</v>
      </c>
      <c r="J10" s="968" t="s">
        <v>588</v>
      </c>
      <c r="K10" s="969" t="s">
        <v>588</v>
      </c>
      <c r="L10" s="970"/>
      <c r="M10" s="971">
        <v>19</v>
      </c>
      <c r="N10" s="972">
        <v>18</v>
      </c>
      <c r="O10" s="973">
        <v>19</v>
      </c>
    </row>
    <row r="11" spans="1:16" x14ac:dyDescent="0.2">
      <c r="A11" s="974" t="s">
        <v>646</v>
      </c>
      <c r="B11" s="975"/>
      <c r="C11" s="976">
        <v>17</v>
      </c>
      <c r="D11" s="977">
        <v>17</v>
      </c>
      <c r="E11" s="978">
        <v>17</v>
      </c>
      <c r="F11" s="971">
        <v>17</v>
      </c>
      <c r="G11" s="979">
        <v>17</v>
      </c>
      <c r="H11" s="966">
        <f t="shared" si="0"/>
        <v>17</v>
      </c>
      <c r="I11" s="979">
        <f t="shared" si="0"/>
        <v>17</v>
      </c>
      <c r="J11" s="980"/>
      <c r="K11" s="981" t="s">
        <v>588</v>
      </c>
      <c r="L11" s="970"/>
      <c r="M11" s="964">
        <v>17</v>
      </c>
      <c r="N11" s="982">
        <v>17</v>
      </c>
      <c r="O11" s="983">
        <v>17</v>
      </c>
    </row>
    <row r="12" spans="1:16" x14ac:dyDescent="0.2">
      <c r="A12" s="984" t="s">
        <v>647</v>
      </c>
      <c r="B12" s="985" t="s">
        <v>648</v>
      </c>
      <c r="C12" s="986">
        <v>3983</v>
      </c>
      <c r="D12" s="987" t="s">
        <v>588</v>
      </c>
      <c r="E12" s="987" t="s">
        <v>588</v>
      </c>
      <c r="F12" s="988">
        <v>3922</v>
      </c>
      <c r="G12" s="989">
        <f>M12</f>
        <v>3923</v>
      </c>
      <c r="H12" s="990">
        <f t="shared" si="0"/>
        <v>3881</v>
      </c>
      <c r="I12" s="989">
        <f t="shared" si="0"/>
        <v>3885</v>
      </c>
      <c r="J12" s="991" t="s">
        <v>588</v>
      </c>
      <c r="K12" s="981" t="s">
        <v>588</v>
      </c>
      <c r="L12" s="970"/>
      <c r="M12" s="992">
        <v>3923</v>
      </c>
      <c r="N12" s="993">
        <v>3881</v>
      </c>
      <c r="O12" s="994">
        <v>3885</v>
      </c>
    </row>
    <row r="13" spans="1:16" x14ac:dyDescent="0.2">
      <c r="A13" s="974" t="s">
        <v>649</v>
      </c>
      <c r="B13" s="985" t="s">
        <v>650</v>
      </c>
      <c r="C13" s="986">
        <v>3864</v>
      </c>
      <c r="D13" s="995" t="s">
        <v>588</v>
      </c>
      <c r="E13" s="995" t="s">
        <v>588</v>
      </c>
      <c r="F13" s="992">
        <v>3808</v>
      </c>
      <c r="G13" s="989">
        <f>M13</f>
        <v>3814</v>
      </c>
      <c r="H13" s="990">
        <f t="shared" si="0"/>
        <v>3788</v>
      </c>
      <c r="I13" s="989">
        <f t="shared" si="0"/>
        <v>3801</v>
      </c>
      <c r="J13" s="991" t="s">
        <v>588</v>
      </c>
      <c r="K13" s="981" t="s">
        <v>588</v>
      </c>
      <c r="L13" s="970"/>
      <c r="M13" s="992">
        <v>3814</v>
      </c>
      <c r="N13" s="993">
        <v>3788</v>
      </c>
      <c r="O13" s="994">
        <v>3801</v>
      </c>
    </row>
    <row r="14" spans="1:16" x14ac:dyDescent="0.2">
      <c r="A14" s="974" t="s">
        <v>594</v>
      </c>
      <c r="B14" s="985" t="s">
        <v>595</v>
      </c>
      <c r="C14" s="986">
        <v>0</v>
      </c>
      <c r="D14" s="995" t="s">
        <v>588</v>
      </c>
      <c r="E14" s="995" t="s">
        <v>588</v>
      </c>
      <c r="F14" s="992">
        <v>0</v>
      </c>
      <c r="G14" s="989">
        <f>M14</f>
        <v>0</v>
      </c>
      <c r="H14" s="990">
        <f t="shared" si="0"/>
        <v>0</v>
      </c>
      <c r="I14" s="989">
        <f t="shared" si="0"/>
        <v>0</v>
      </c>
      <c r="J14" s="991" t="s">
        <v>588</v>
      </c>
      <c r="K14" s="981" t="s">
        <v>588</v>
      </c>
      <c r="L14" s="970"/>
      <c r="M14" s="992">
        <v>0</v>
      </c>
      <c r="N14" s="993">
        <v>0</v>
      </c>
      <c r="O14" s="994">
        <v>0</v>
      </c>
    </row>
    <row r="15" spans="1:16" x14ac:dyDescent="0.2">
      <c r="A15" s="974" t="s">
        <v>596</v>
      </c>
      <c r="B15" s="985" t="s">
        <v>588</v>
      </c>
      <c r="C15" s="986">
        <v>362</v>
      </c>
      <c r="D15" s="995" t="s">
        <v>588</v>
      </c>
      <c r="E15" s="995" t="s">
        <v>588</v>
      </c>
      <c r="F15" s="992">
        <v>1599</v>
      </c>
      <c r="G15" s="989">
        <f>M15</f>
        <v>768</v>
      </c>
      <c r="H15" s="990">
        <f t="shared" si="0"/>
        <v>361</v>
      </c>
      <c r="I15" s="989">
        <f t="shared" si="0"/>
        <v>363</v>
      </c>
      <c r="J15" s="991" t="s">
        <v>588</v>
      </c>
      <c r="K15" s="981" t="s">
        <v>588</v>
      </c>
      <c r="L15" s="970"/>
      <c r="M15" s="992">
        <v>768</v>
      </c>
      <c r="N15" s="993">
        <v>361</v>
      </c>
      <c r="O15" s="994">
        <v>363</v>
      </c>
    </row>
    <row r="16" spans="1:16" x14ac:dyDescent="0.2">
      <c r="A16" s="959" t="s">
        <v>597</v>
      </c>
      <c r="B16" s="996" t="s">
        <v>598</v>
      </c>
      <c r="C16" s="997">
        <v>1265</v>
      </c>
      <c r="D16" s="998" t="s">
        <v>588</v>
      </c>
      <c r="E16" s="998" t="s">
        <v>588</v>
      </c>
      <c r="F16" s="999">
        <v>2049</v>
      </c>
      <c r="G16" s="989">
        <f>M16</f>
        <v>3319</v>
      </c>
      <c r="H16" s="990">
        <f t="shared" si="0"/>
        <v>2312</v>
      </c>
      <c r="I16" s="989">
        <f t="shared" si="0"/>
        <v>1430</v>
      </c>
      <c r="J16" s="1000" t="s">
        <v>588</v>
      </c>
      <c r="K16" s="969" t="s">
        <v>588</v>
      </c>
      <c r="L16" s="970"/>
      <c r="M16" s="992">
        <v>3319</v>
      </c>
      <c r="N16" s="1001">
        <v>2312</v>
      </c>
      <c r="O16" s="1002">
        <v>1430</v>
      </c>
    </row>
    <row r="17" spans="1:15" ht="15" x14ac:dyDescent="0.25">
      <c r="A17" s="974" t="s">
        <v>599</v>
      </c>
      <c r="B17" s="956"/>
      <c r="C17" s="1003"/>
      <c r="D17" s="995" t="s">
        <v>588</v>
      </c>
      <c r="E17" s="995" t="s">
        <v>588</v>
      </c>
      <c r="F17" s="991">
        <f>F12-F13+F14+F15+F16</f>
        <v>3762</v>
      </c>
      <c r="G17" s="991">
        <f>G12-G13+G14+G15+G16</f>
        <v>4196</v>
      </c>
      <c r="H17" s="1004">
        <f>H12-H13+H14+H15+H16</f>
        <v>2766</v>
      </c>
      <c r="I17" s="1004">
        <f>I12-I13+I14+I15+I16</f>
        <v>1877</v>
      </c>
      <c r="J17" s="991" t="s">
        <v>588</v>
      </c>
      <c r="K17" s="981" t="s">
        <v>588</v>
      </c>
      <c r="L17" s="970"/>
      <c r="M17" s="991">
        <f>M12-M13+M14+M15+M16</f>
        <v>4196</v>
      </c>
      <c r="N17" s="991">
        <f>N12-N13+N14+N15+N16</f>
        <v>2766</v>
      </c>
      <c r="O17" s="991">
        <f>O12-O13+O14+O15+O16</f>
        <v>1877</v>
      </c>
    </row>
    <row r="18" spans="1:15" x14ac:dyDescent="0.2">
      <c r="A18" s="959" t="s">
        <v>600</v>
      </c>
      <c r="B18" s="996">
        <v>401</v>
      </c>
      <c r="C18" s="997">
        <v>119</v>
      </c>
      <c r="D18" s="987" t="s">
        <v>588</v>
      </c>
      <c r="E18" s="987" t="s">
        <v>588</v>
      </c>
      <c r="F18" s="999">
        <v>114</v>
      </c>
      <c r="G18" s="989">
        <f t="shared" ref="G18:I22" si="1">M18</f>
        <v>109</v>
      </c>
      <c r="H18" s="990">
        <f t="shared" si="1"/>
        <v>93</v>
      </c>
      <c r="I18" s="989">
        <f t="shared" si="1"/>
        <v>84</v>
      </c>
      <c r="J18" s="1000" t="s">
        <v>588</v>
      </c>
      <c r="K18" s="969" t="s">
        <v>588</v>
      </c>
      <c r="L18" s="970"/>
      <c r="M18" s="988">
        <v>109</v>
      </c>
      <c r="N18" s="1001">
        <v>93</v>
      </c>
      <c r="O18" s="1002">
        <v>84</v>
      </c>
    </row>
    <row r="19" spans="1:15" x14ac:dyDescent="0.2">
      <c r="A19" s="974" t="s">
        <v>601</v>
      </c>
      <c r="B19" s="985" t="s">
        <v>602</v>
      </c>
      <c r="C19" s="986">
        <v>422</v>
      </c>
      <c r="D19" s="995" t="s">
        <v>588</v>
      </c>
      <c r="E19" s="995" t="s">
        <v>588</v>
      </c>
      <c r="F19" s="992">
        <v>367</v>
      </c>
      <c r="G19" s="989">
        <f t="shared" si="1"/>
        <v>507</v>
      </c>
      <c r="H19" s="990">
        <f t="shared" si="1"/>
        <v>542</v>
      </c>
      <c r="I19" s="989">
        <f t="shared" si="1"/>
        <v>514</v>
      </c>
      <c r="J19" s="991" t="s">
        <v>588</v>
      </c>
      <c r="K19" s="981" t="s">
        <v>588</v>
      </c>
      <c r="L19" s="970"/>
      <c r="M19" s="992">
        <v>507</v>
      </c>
      <c r="N19" s="993">
        <v>542</v>
      </c>
      <c r="O19" s="994">
        <v>514</v>
      </c>
    </row>
    <row r="20" spans="1:15" x14ac:dyDescent="0.2">
      <c r="A20" s="974" t="s">
        <v>603</v>
      </c>
      <c r="B20" s="985" t="s">
        <v>588</v>
      </c>
      <c r="C20" s="986">
        <v>0</v>
      </c>
      <c r="D20" s="995" t="s">
        <v>588</v>
      </c>
      <c r="E20" s="995" t="s">
        <v>588</v>
      </c>
      <c r="F20" s="992">
        <v>0</v>
      </c>
      <c r="G20" s="989">
        <f t="shared" si="1"/>
        <v>0</v>
      </c>
      <c r="H20" s="990">
        <f t="shared" si="1"/>
        <v>0</v>
      </c>
      <c r="I20" s="989">
        <f t="shared" si="1"/>
        <v>0</v>
      </c>
      <c r="J20" s="991" t="s">
        <v>588</v>
      </c>
      <c r="K20" s="981" t="s">
        <v>588</v>
      </c>
      <c r="L20" s="970"/>
      <c r="M20" s="992">
        <v>0</v>
      </c>
      <c r="N20" s="993">
        <v>0</v>
      </c>
      <c r="O20" s="994">
        <v>0</v>
      </c>
    </row>
    <row r="21" spans="1:15" x14ac:dyDescent="0.2">
      <c r="A21" s="974" t="s">
        <v>604</v>
      </c>
      <c r="B21" s="985" t="s">
        <v>588</v>
      </c>
      <c r="C21" s="986">
        <v>805</v>
      </c>
      <c r="D21" s="995" t="s">
        <v>588</v>
      </c>
      <c r="E21" s="995" t="s">
        <v>588</v>
      </c>
      <c r="F21" s="992">
        <v>2619</v>
      </c>
      <c r="G21" s="989">
        <f t="shared" si="1"/>
        <v>2968</v>
      </c>
      <c r="H21" s="990">
        <f t="shared" si="1"/>
        <v>1627</v>
      </c>
      <c r="I21" s="989">
        <f t="shared" si="1"/>
        <v>1144</v>
      </c>
      <c r="J21" s="991" t="s">
        <v>588</v>
      </c>
      <c r="K21" s="981" t="s">
        <v>588</v>
      </c>
      <c r="L21" s="970"/>
      <c r="M21" s="992">
        <v>2968</v>
      </c>
      <c r="N21" s="993">
        <v>1627</v>
      </c>
      <c r="O21" s="994">
        <v>1144</v>
      </c>
    </row>
    <row r="22" spans="1:15" x14ac:dyDescent="0.2">
      <c r="A22" s="974" t="s">
        <v>605</v>
      </c>
      <c r="B22" s="985" t="s">
        <v>588</v>
      </c>
      <c r="C22" s="986">
        <v>0</v>
      </c>
      <c r="D22" s="998" t="s">
        <v>588</v>
      </c>
      <c r="E22" s="998" t="s">
        <v>588</v>
      </c>
      <c r="F22" s="1005">
        <v>0</v>
      </c>
      <c r="G22" s="1006">
        <f t="shared" si="1"/>
        <v>0</v>
      </c>
      <c r="H22" s="990">
        <f t="shared" si="1"/>
        <v>0</v>
      </c>
      <c r="I22" s="989">
        <f t="shared" si="1"/>
        <v>0</v>
      </c>
      <c r="J22" s="1007" t="s">
        <v>588</v>
      </c>
      <c r="K22" s="1008" t="s">
        <v>588</v>
      </c>
      <c r="L22" s="970"/>
      <c r="M22" s="1005">
        <v>0</v>
      </c>
      <c r="N22" s="1009">
        <v>0</v>
      </c>
      <c r="O22" s="1010">
        <v>0</v>
      </c>
    </row>
    <row r="23" spans="1:15" ht="15" x14ac:dyDescent="0.25">
      <c r="A23" s="984" t="s">
        <v>606</v>
      </c>
      <c r="B23" s="1011" t="s">
        <v>588</v>
      </c>
      <c r="C23" s="986">
        <v>8181</v>
      </c>
      <c r="D23" s="1012">
        <v>7224</v>
      </c>
      <c r="E23" s="1013">
        <v>8869</v>
      </c>
      <c r="F23" s="1012">
        <v>2556</v>
      </c>
      <c r="G23" s="1014">
        <f t="shared" ref="G23:G35" si="2">M23-F23</f>
        <v>2343</v>
      </c>
      <c r="H23" s="1015">
        <f t="shared" ref="H23:I35" si="3">N23-M23</f>
        <v>2102</v>
      </c>
      <c r="I23" s="1016">
        <f t="shared" si="3"/>
        <v>1868</v>
      </c>
      <c r="J23" s="1017">
        <f t="shared" ref="J23:J46" si="4">SUM(F23:I23)</f>
        <v>8869</v>
      </c>
      <c r="K23" s="1018">
        <f t="shared" ref="K23:K46" si="5">(J23/E23)*100</f>
        <v>100</v>
      </c>
      <c r="L23" s="970"/>
      <c r="M23" s="992">
        <v>4899</v>
      </c>
      <c r="N23" s="1019">
        <v>7001</v>
      </c>
      <c r="O23" s="1020">
        <v>8869</v>
      </c>
    </row>
    <row r="24" spans="1:15" ht="15" x14ac:dyDescent="0.25">
      <c r="A24" s="974" t="s">
        <v>607</v>
      </c>
      <c r="B24" s="1021" t="s">
        <v>588</v>
      </c>
      <c r="C24" s="986"/>
      <c r="D24" s="1012"/>
      <c r="E24" s="1013"/>
      <c r="F24" s="1012">
        <v>0</v>
      </c>
      <c r="G24" s="1014">
        <f t="shared" si="2"/>
        <v>0</v>
      </c>
      <c r="H24" s="1015">
        <f t="shared" si="3"/>
        <v>0</v>
      </c>
      <c r="I24" s="1016">
        <f t="shared" si="3"/>
        <v>0</v>
      </c>
      <c r="J24" s="1017">
        <f t="shared" si="4"/>
        <v>0</v>
      </c>
      <c r="K24" s="1018" t="e">
        <f t="shared" si="5"/>
        <v>#DIV/0!</v>
      </c>
      <c r="L24" s="970"/>
      <c r="M24" s="992">
        <v>0</v>
      </c>
      <c r="N24" s="1019">
        <v>0</v>
      </c>
      <c r="O24" s="1020">
        <v>0</v>
      </c>
    </row>
    <row r="25" spans="1:15" ht="15" x14ac:dyDescent="0.25">
      <c r="A25" s="974" t="s">
        <v>608</v>
      </c>
      <c r="B25" s="1021">
        <v>672</v>
      </c>
      <c r="C25" s="1022">
        <v>1800</v>
      </c>
      <c r="D25" s="1012">
        <v>1800</v>
      </c>
      <c r="E25" s="1013">
        <v>1800</v>
      </c>
      <c r="F25" s="1023">
        <v>900</v>
      </c>
      <c r="G25" s="1014">
        <f t="shared" si="2"/>
        <v>450</v>
      </c>
      <c r="H25" s="1015">
        <f t="shared" si="3"/>
        <v>450</v>
      </c>
      <c r="I25" s="1016">
        <f t="shared" si="3"/>
        <v>0</v>
      </c>
      <c r="J25" s="1017">
        <f t="shared" si="4"/>
        <v>1800</v>
      </c>
      <c r="K25" s="1018">
        <f t="shared" si="5"/>
        <v>100</v>
      </c>
      <c r="L25" s="970"/>
      <c r="M25" s="992">
        <v>1350</v>
      </c>
      <c r="N25" s="1019">
        <v>1800</v>
      </c>
      <c r="O25" s="1020">
        <v>1800</v>
      </c>
    </row>
    <row r="26" spans="1:15" ht="15" x14ac:dyDescent="0.25">
      <c r="A26" s="984" t="s">
        <v>609</v>
      </c>
      <c r="B26" s="1011">
        <v>501</v>
      </c>
      <c r="C26" s="986">
        <v>374</v>
      </c>
      <c r="D26" s="1024">
        <v>377</v>
      </c>
      <c r="E26" s="1025">
        <v>300</v>
      </c>
      <c r="F26" s="1024">
        <v>102</v>
      </c>
      <c r="G26" s="1026">
        <f t="shared" si="2"/>
        <v>69</v>
      </c>
      <c r="H26" s="1027">
        <f t="shared" si="3"/>
        <v>55</v>
      </c>
      <c r="I26" s="989">
        <f t="shared" si="3"/>
        <v>74</v>
      </c>
      <c r="J26" s="1017">
        <f t="shared" si="4"/>
        <v>300</v>
      </c>
      <c r="K26" s="1018">
        <f t="shared" si="5"/>
        <v>100</v>
      </c>
      <c r="L26" s="970"/>
      <c r="M26" s="988">
        <v>171</v>
      </c>
      <c r="N26" s="1028">
        <v>226</v>
      </c>
      <c r="O26" s="1029">
        <v>300</v>
      </c>
    </row>
    <row r="27" spans="1:15" ht="15" x14ac:dyDescent="0.25">
      <c r="A27" s="974" t="s">
        <v>610</v>
      </c>
      <c r="B27" s="1021">
        <v>502</v>
      </c>
      <c r="C27" s="986">
        <v>346</v>
      </c>
      <c r="D27" s="1030">
        <v>327</v>
      </c>
      <c r="E27" s="1031">
        <v>381</v>
      </c>
      <c r="F27" s="1030">
        <v>105</v>
      </c>
      <c r="G27" s="1026">
        <f t="shared" si="2"/>
        <v>66</v>
      </c>
      <c r="H27" s="1027">
        <f t="shared" si="3"/>
        <v>73</v>
      </c>
      <c r="I27" s="989">
        <f t="shared" si="3"/>
        <v>137</v>
      </c>
      <c r="J27" s="1017">
        <f t="shared" si="4"/>
        <v>381</v>
      </c>
      <c r="K27" s="1018">
        <f t="shared" si="5"/>
        <v>100</v>
      </c>
      <c r="L27" s="970"/>
      <c r="M27" s="992">
        <v>171</v>
      </c>
      <c r="N27" s="1019">
        <v>244</v>
      </c>
      <c r="O27" s="1020">
        <v>381</v>
      </c>
    </row>
    <row r="28" spans="1:15" ht="15" x14ac:dyDescent="0.25">
      <c r="A28" s="974" t="s">
        <v>611</v>
      </c>
      <c r="B28" s="1021">
        <v>504</v>
      </c>
      <c r="C28" s="986">
        <v>0</v>
      </c>
      <c r="D28" s="1030">
        <v>0</v>
      </c>
      <c r="E28" s="1031">
        <v>0</v>
      </c>
      <c r="F28" s="1030">
        <v>0</v>
      </c>
      <c r="G28" s="1026">
        <f t="shared" si="2"/>
        <v>0</v>
      </c>
      <c r="H28" s="1027">
        <f t="shared" si="3"/>
        <v>0</v>
      </c>
      <c r="I28" s="989">
        <f t="shared" si="3"/>
        <v>0</v>
      </c>
      <c r="J28" s="1017">
        <f t="shared" si="4"/>
        <v>0</v>
      </c>
      <c r="K28" s="1018" t="e">
        <f t="shared" si="5"/>
        <v>#DIV/0!</v>
      </c>
      <c r="L28" s="970"/>
      <c r="M28" s="992">
        <v>0</v>
      </c>
      <c r="N28" s="1019">
        <v>0</v>
      </c>
      <c r="O28" s="1020">
        <v>0</v>
      </c>
    </row>
    <row r="29" spans="1:15" ht="15" x14ac:dyDescent="0.25">
      <c r="A29" s="974" t="s">
        <v>612</v>
      </c>
      <c r="B29" s="1021">
        <v>511</v>
      </c>
      <c r="C29" s="986">
        <v>123</v>
      </c>
      <c r="D29" s="1030">
        <v>150</v>
      </c>
      <c r="E29" s="1031">
        <v>191</v>
      </c>
      <c r="F29" s="1030">
        <v>5</v>
      </c>
      <c r="G29" s="1026">
        <f t="shared" si="2"/>
        <v>13</v>
      </c>
      <c r="H29" s="1027">
        <f t="shared" si="3"/>
        <v>157</v>
      </c>
      <c r="I29" s="989">
        <f t="shared" si="3"/>
        <v>16</v>
      </c>
      <c r="J29" s="1017">
        <f t="shared" si="4"/>
        <v>191</v>
      </c>
      <c r="K29" s="1018">
        <f t="shared" si="5"/>
        <v>100</v>
      </c>
      <c r="L29" s="970"/>
      <c r="M29" s="992">
        <v>18</v>
      </c>
      <c r="N29" s="1019">
        <v>175</v>
      </c>
      <c r="O29" s="1020">
        <v>191</v>
      </c>
    </row>
    <row r="30" spans="1:15" ht="15" x14ac:dyDescent="0.25">
      <c r="A30" s="974" t="s">
        <v>613</v>
      </c>
      <c r="B30" s="1021">
        <v>518</v>
      </c>
      <c r="C30" s="986">
        <v>559</v>
      </c>
      <c r="D30" s="1030">
        <v>634</v>
      </c>
      <c r="E30" s="1031">
        <v>649</v>
      </c>
      <c r="F30" s="1030">
        <v>106</v>
      </c>
      <c r="G30" s="1026">
        <f t="shared" si="2"/>
        <v>225</v>
      </c>
      <c r="H30" s="1027">
        <f t="shared" si="3"/>
        <v>143</v>
      </c>
      <c r="I30" s="989">
        <f t="shared" si="3"/>
        <v>175</v>
      </c>
      <c r="J30" s="1017">
        <f t="shared" si="4"/>
        <v>649</v>
      </c>
      <c r="K30" s="1018">
        <f t="shared" si="5"/>
        <v>100</v>
      </c>
      <c r="L30" s="970"/>
      <c r="M30" s="992">
        <v>331</v>
      </c>
      <c r="N30" s="1019">
        <v>474</v>
      </c>
      <c r="O30" s="1020">
        <v>649</v>
      </c>
    </row>
    <row r="31" spans="1:15" ht="15" x14ac:dyDescent="0.25">
      <c r="A31" s="974" t="s">
        <v>664</v>
      </c>
      <c r="B31" s="1021">
        <v>521</v>
      </c>
      <c r="C31" s="986">
        <v>5110</v>
      </c>
      <c r="D31" s="1030">
        <v>4310</v>
      </c>
      <c r="E31" s="1031">
        <v>5412</v>
      </c>
      <c r="F31" s="1030">
        <v>1278</v>
      </c>
      <c r="G31" s="1026">
        <f t="shared" si="2"/>
        <v>1456</v>
      </c>
      <c r="H31" s="1027">
        <f t="shared" si="3"/>
        <v>1283</v>
      </c>
      <c r="I31" s="989">
        <f t="shared" si="3"/>
        <v>1395</v>
      </c>
      <c r="J31" s="1017">
        <f t="shared" si="4"/>
        <v>5412</v>
      </c>
      <c r="K31" s="1018">
        <f t="shared" si="5"/>
        <v>100</v>
      </c>
      <c r="L31" s="970"/>
      <c r="M31" s="992">
        <v>2734</v>
      </c>
      <c r="N31" s="1019">
        <v>4017</v>
      </c>
      <c r="O31" s="1020">
        <v>5412</v>
      </c>
    </row>
    <row r="32" spans="1:15" ht="15" x14ac:dyDescent="0.25">
      <c r="A32" s="974" t="s">
        <v>615</v>
      </c>
      <c r="B32" s="1021" t="s">
        <v>616</v>
      </c>
      <c r="C32" s="986">
        <v>1899</v>
      </c>
      <c r="D32" s="1030">
        <v>1705</v>
      </c>
      <c r="E32" s="1031">
        <v>2052</v>
      </c>
      <c r="F32" s="1030">
        <v>422</v>
      </c>
      <c r="G32" s="1026">
        <f t="shared" si="2"/>
        <v>668</v>
      </c>
      <c r="H32" s="1027">
        <f t="shared" si="3"/>
        <v>427</v>
      </c>
      <c r="I32" s="989">
        <f t="shared" si="3"/>
        <v>535</v>
      </c>
      <c r="J32" s="1017">
        <f t="shared" si="4"/>
        <v>2052</v>
      </c>
      <c r="K32" s="1018">
        <f t="shared" si="5"/>
        <v>100</v>
      </c>
      <c r="L32" s="970"/>
      <c r="M32" s="992">
        <v>1090</v>
      </c>
      <c r="N32" s="1019">
        <v>1517</v>
      </c>
      <c r="O32" s="1020">
        <v>2052</v>
      </c>
    </row>
    <row r="33" spans="1:15" ht="15" x14ac:dyDescent="0.25">
      <c r="A33" s="974" t="s">
        <v>617</v>
      </c>
      <c r="B33" s="1021">
        <v>557</v>
      </c>
      <c r="C33" s="986">
        <v>0</v>
      </c>
      <c r="D33" s="1030">
        <v>0</v>
      </c>
      <c r="E33" s="1031">
        <v>0</v>
      </c>
      <c r="F33" s="1030">
        <v>0</v>
      </c>
      <c r="G33" s="1026">
        <f t="shared" si="2"/>
        <v>0</v>
      </c>
      <c r="H33" s="1027">
        <f t="shared" si="3"/>
        <v>0</v>
      </c>
      <c r="I33" s="989">
        <f t="shared" si="3"/>
        <v>0</v>
      </c>
      <c r="J33" s="1017">
        <f t="shared" si="4"/>
        <v>0</v>
      </c>
      <c r="K33" s="1018" t="e">
        <f t="shared" si="5"/>
        <v>#DIV/0!</v>
      </c>
      <c r="L33" s="970"/>
      <c r="M33" s="992">
        <v>0</v>
      </c>
      <c r="N33" s="1019">
        <v>0</v>
      </c>
      <c r="O33" s="1020">
        <v>0</v>
      </c>
    </row>
    <row r="34" spans="1:15" ht="15" x14ac:dyDescent="0.25">
      <c r="A34" s="974" t="s">
        <v>618</v>
      </c>
      <c r="B34" s="1021">
        <v>551</v>
      </c>
      <c r="C34" s="986">
        <v>21</v>
      </c>
      <c r="D34" s="1030">
        <v>21</v>
      </c>
      <c r="E34" s="1031">
        <v>35</v>
      </c>
      <c r="F34" s="1030">
        <v>5</v>
      </c>
      <c r="G34" s="1026">
        <f t="shared" si="2"/>
        <v>5</v>
      </c>
      <c r="H34" s="1027">
        <f t="shared" si="3"/>
        <v>17</v>
      </c>
      <c r="I34" s="989">
        <f t="shared" si="3"/>
        <v>8</v>
      </c>
      <c r="J34" s="1017">
        <f t="shared" si="4"/>
        <v>35</v>
      </c>
      <c r="K34" s="1018">
        <f t="shared" si="5"/>
        <v>100</v>
      </c>
      <c r="L34" s="970"/>
      <c r="M34" s="992">
        <v>10</v>
      </c>
      <c r="N34" s="1019">
        <v>27</v>
      </c>
      <c r="O34" s="1020">
        <v>35</v>
      </c>
    </row>
    <row r="35" spans="1:15" ht="15" x14ac:dyDescent="0.25">
      <c r="A35" s="959" t="s">
        <v>619</v>
      </c>
      <c r="B35" s="1032" t="s">
        <v>620</v>
      </c>
      <c r="C35" s="997">
        <v>153</v>
      </c>
      <c r="D35" s="1033">
        <v>221</v>
      </c>
      <c r="E35" s="1034">
        <v>107</v>
      </c>
      <c r="F35" s="1035">
        <v>90</v>
      </c>
      <c r="G35" s="1036">
        <f t="shared" si="2"/>
        <v>-88</v>
      </c>
      <c r="H35" s="1027">
        <f t="shared" si="3"/>
        <v>92</v>
      </c>
      <c r="I35" s="989">
        <f t="shared" si="3"/>
        <v>13</v>
      </c>
      <c r="J35" s="1017">
        <f t="shared" si="4"/>
        <v>107</v>
      </c>
      <c r="K35" s="1018">
        <f t="shared" si="5"/>
        <v>100</v>
      </c>
      <c r="L35" s="970"/>
      <c r="M35" s="1005">
        <v>2</v>
      </c>
      <c r="N35" s="1037">
        <v>94</v>
      </c>
      <c r="O35" s="1038">
        <v>107</v>
      </c>
    </row>
    <row r="36" spans="1:15" ht="15" x14ac:dyDescent="0.25">
      <c r="A36" s="1039" t="s">
        <v>665</v>
      </c>
      <c r="B36" s="1040"/>
      <c r="C36" s="1003">
        <f t="shared" ref="C36:I36" si="6">SUM(C26:C35)</f>
        <v>8585</v>
      </c>
      <c r="D36" s="1041">
        <f t="shared" si="6"/>
        <v>7745</v>
      </c>
      <c r="E36" s="1042">
        <f t="shared" si="6"/>
        <v>9127</v>
      </c>
      <c r="F36" s="1041">
        <f t="shared" si="6"/>
        <v>2113</v>
      </c>
      <c r="G36" s="1017">
        <f t="shared" si="6"/>
        <v>2414</v>
      </c>
      <c r="H36" s="1017">
        <f t="shared" si="6"/>
        <v>2247</v>
      </c>
      <c r="I36" s="1017">
        <f t="shared" si="6"/>
        <v>2353</v>
      </c>
      <c r="J36" s="1017">
        <f t="shared" si="4"/>
        <v>9127</v>
      </c>
      <c r="K36" s="1018">
        <f t="shared" si="5"/>
        <v>100</v>
      </c>
      <c r="L36" s="970"/>
      <c r="M36" s="1017">
        <f>SUM(M26:M35)</f>
        <v>4527</v>
      </c>
      <c r="N36" s="1018">
        <f>SUM(N26:N35)</f>
        <v>6774</v>
      </c>
      <c r="O36" s="1018">
        <f>SUM(O26:O35)</f>
        <v>9127</v>
      </c>
    </row>
    <row r="37" spans="1:15" ht="15" x14ac:dyDescent="0.25">
      <c r="A37" s="984" t="s">
        <v>622</v>
      </c>
      <c r="B37" s="1011">
        <v>601</v>
      </c>
      <c r="C37" s="1022">
        <v>0</v>
      </c>
      <c r="D37" s="1024">
        <v>0</v>
      </c>
      <c r="E37" s="1025">
        <v>0</v>
      </c>
      <c r="F37" s="1030">
        <v>0</v>
      </c>
      <c r="G37" s="1043">
        <f>M37-F37</f>
        <v>0</v>
      </c>
      <c r="H37" s="1027">
        <f t="shared" ref="H37:I41" si="7">N37-M37</f>
        <v>0</v>
      </c>
      <c r="I37" s="989">
        <f t="shared" si="7"/>
        <v>0</v>
      </c>
      <c r="J37" s="1017">
        <f t="shared" si="4"/>
        <v>0</v>
      </c>
      <c r="K37" s="1018" t="e">
        <f t="shared" si="5"/>
        <v>#DIV/0!</v>
      </c>
      <c r="L37" s="970"/>
      <c r="M37" s="988">
        <v>0</v>
      </c>
      <c r="N37" s="1028">
        <v>0</v>
      </c>
      <c r="O37" s="1029">
        <v>0</v>
      </c>
    </row>
    <row r="38" spans="1:15" ht="15" x14ac:dyDescent="0.25">
      <c r="A38" s="974" t="s">
        <v>623</v>
      </c>
      <c r="B38" s="1021">
        <v>602</v>
      </c>
      <c r="C38" s="986">
        <v>376</v>
      </c>
      <c r="D38" s="1030">
        <v>462</v>
      </c>
      <c r="E38" s="1031">
        <v>318</v>
      </c>
      <c r="F38" s="1030">
        <v>87</v>
      </c>
      <c r="G38" s="1026">
        <f>M38-F38</f>
        <v>90</v>
      </c>
      <c r="H38" s="1027">
        <f t="shared" si="7"/>
        <v>46</v>
      </c>
      <c r="I38" s="989">
        <f t="shared" si="7"/>
        <v>95</v>
      </c>
      <c r="J38" s="1017">
        <f t="shared" si="4"/>
        <v>318</v>
      </c>
      <c r="K38" s="1018">
        <f t="shared" si="5"/>
        <v>100</v>
      </c>
      <c r="L38" s="970"/>
      <c r="M38" s="992">
        <v>177</v>
      </c>
      <c r="N38" s="1019">
        <v>223</v>
      </c>
      <c r="O38" s="1020">
        <v>318</v>
      </c>
    </row>
    <row r="39" spans="1:15" ht="15" x14ac:dyDescent="0.25">
      <c r="A39" s="974" t="s">
        <v>624</v>
      </c>
      <c r="B39" s="1021">
        <v>604</v>
      </c>
      <c r="C39" s="986">
        <v>0</v>
      </c>
      <c r="D39" s="1030">
        <v>0</v>
      </c>
      <c r="E39" s="1031">
        <v>0</v>
      </c>
      <c r="F39" s="1030">
        <v>0</v>
      </c>
      <c r="G39" s="1026">
        <f>M39-F39</f>
        <v>0</v>
      </c>
      <c r="H39" s="1027">
        <f t="shared" si="7"/>
        <v>0</v>
      </c>
      <c r="I39" s="989">
        <f t="shared" si="7"/>
        <v>0</v>
      </c>
      <c r="J39" s="1017">
        <f t="shared" si="4"/>
        <v>0</v>
      </c>
      <c r="K39" s="1018" t="e">
        <f t="shared" si="5"/>
        <v>#DIV/0!</v>
      </c>
      <c r="L39" s="970"/>
      <c r="M39" s="992">
        <v>0</v>
      </c>
      <c r="N39" s="1019">
        <v>0</v>
      </c>
      <c r="O39" s="1020">
        <v>0</v>
      </c>
    </row>
    <row r="40" spans="1:15" ht="15" x14ac:dyDescent="0.25">
      <c r="A40" s="974" t="s">
        <v>625</v>
      </c>
      <c r="B40" s="1021" t="s">
        <v>626</v>
      </c>
      <c r="C40" s="986">
        <v>8181</v>
      </c>
      <c r="D40" s="1030">
        <v>7224</v>
      </c>
      <c r="E40" s="1031">
        <v>8869</v>
      </c>
      <c r="F40" s="1030">
        <v>2556</v>
      </c>
      <c r="G40" s="1026">
        <f>M40-F40</f>
        <v>2342</v>
      </c>
      <c r="H40" s="1027">
        <f t="shared" si="7"/>
        <v>2103</v>
      </c>
      <c r="I40" s="989">
        <f t="shared" si="7"/>
        <v>1868</v>
      </c>
      <c r="J40" s="1017">
        <f t="shared" si="4"/>
        <v>8869</v>
      </c>
      <c r="K40" s="1018">
        <f t="shared" si="5"/>
        <v>100</v>
      </c>
      <c r="L40" s="970"/>
      <c r="M40" s="992">
        <v>4898</v>
      </c>
      <c r="N40" s="1019">
        <v>7001</v>
      </c>
      <c r="O40" s="1020">
        <v>8869</v>
      </c>
    </row>
    <row r="41" spans="1:15" ht="15" x14ac:dyDescent="0.25">
      <c r="A41" s="959" t="s">
        <v>627</v>
      </c>
      <c r="B41" s="1032" t="s">
        <v>628</v>
      </c>
      <c r="C41" s="997">
        <v>144</v>
      </c>
      <c r="D41" s="1033">
        <v>59</v>
      </c>
      <c r="E41" s="1034">
        <v>75</v>
      </c>
      <c r="F41" s="1035">
        <v>16</v>
      </c>
      <c r="G41" s="1026">
        <f>M41-F41</f>
        <v>48</v>
      </c>
      <c r="H41" s="1027">
        <f t="shared" si="7"/>
        <v>-9</v>
      </c>
      <c r="I41" s="989">
        <f t="shared" si="7"/>
        <v>20</v>
      </c>
      <c r="J41" s="1017">
        <f t="shared" si="4"/>
        <v>75</v>
      </c>
      <c r="K41" s="1018">
        <f t="shared" si="5"/>
        <v>100</v>
      </c>
      <c r="L41" s="970"/>
      <c r="M41" s="1005">
        <v>64</v>
      </c>
      <c r="N41" s="1037">
        <v>55</v>
      </c>
      <c r="O41" s="1038">
        <v>75</v>
      </c>
    </row>
    <row r="42" spans="1:15" ht="15" x14ac:dyDescent="0.25">
      <c r="A42" s="1039" t="s">
        <v>629</v>
      </c>
      <c r="B42" s="1040" t="s">
        <v>588</v>
      </c>
      <c r="C42" s="1003">
        <f t="shared" ref="C42:I42" si="8">SUM(C37:C41)</f>
        <v>8701</v>
      </c>
      <c r="D42" s="1041">
        <f t="shared" si="8"/>
        <v>7745</v>
      </c>
      <c r="E42" s="1042">
        <f t="shared" si="8"/>
        <v>9262</v>
      </c>
      <c r="F42" s="1017">
        <f t="shared" si="8"/>
        <v>2659</v>
      </c>
      <c r="G42" s="1044">
        <f t="shared" si="8"/>
        <v>2480</v>
      </c>
      <c r="H42" s="1017">
        <f t="shared" si="8"/>
        <v>2140</v>
      </c>
      <c r="I42" s="1018">
        <f t="shared" si="8"/>
        <v>1983</v>
      </c>
      <c r="J42" s="1045">
        <f t="shared" si="4"/>
        <v>9262</v>
      </c>
      <c r="K42" s="1017">
        <f t="shared" si="5"/>
        <v>100</v>
      </c>
      <c r="L42" s="970"/>
      <c r="M42" s="1017">
        <f>SUM(M37:M41)</f>
        <v>5139</v>
      </c>
      <c r="N42" s="1018">
        <f>SUM(N37:N41)</f>
        <v>7279</v>
      </c>
      <c r="O42" s="1018">
        <f>SUM(O37:O41)</f>
        <v>9262</v>
      </c>
    </row>
    <row r="43" spans="1:15" ht="5.25" customHeight="1" x14ac:dyDescent="0.25">
      <c r="A43" s="959"/>
      <c r="B43" s="1046"/>
      <c r="C43" s="997"/>
      <c r="D43" s="1023"/>
      <c r="E43" s="1047"/>
      <c r="F43" s="999"/>
      <c r="G43" s="997"/>
      <c r="H43" s="1036">
        <f>N43-G43</f>
        <v>0</v>
      </c>
      <c r="I43" s="997"/>
      <c r="J43" s="1041">
        <f t="shared" si="4"/>
        <v>0</v>
      </c>
      <c r="K43" s="1017" t="e">
        <f t="shared" si="5"/>
        <v>#DIV/0!</v>
      </c>
      <c r="L43" s="970"/>
      <c r="M43" s="999"/>
      <c r="N43" s="1018"/>
      <c r="O43" s="1018"/>
    </row>
    <row r="44" spans="1:15" ht="15" x14ac:dyDescent="0.25">
      <c r="A44" s="1048" t="s">
        <v>630</v>
      </c>
      <c r="B44" s="1040" t="s">
        <v>588</v>
      </c>
      <c r="C44" s="1018">
        <f t="shared" ref="C44:I44" si="9">C42-C40</f>
        <v>520</v>
      </c>
      <c r="D44" s="1041">
        <f t="shared" si="9"/>
        <v>521</v>
      </c>
      <c r="E44" s="1042">
        <f t="shared" si="9"/>
        <v>393</v>
      </c>
      <c r="F44" s="1017">
        <f t="shared" si="9"/>
        <v>103</v>
      </c>
      <c r="G44" s="1003">
        <f t="shared" si="9"/>
        <v>138</v>
      </c>
      <c r="H44" s="1017">
        <f t="shared" si="9"/>
        <v>37</v>
      </c>
      <c r="I44" s="1018">
        <f t="shared" si="9"/>
        <v>115</v>
      </c>
      <c r="J44" s="1041">
        <f t="shared" si="4"/>
        <v>393</v>
      </c>
      <c r="K44" s="1017">
        <f t="shared" si="5"/>
        <v>100</v>
      </c>
      <c r="L44" s="970"/>
      <c r="M44" s="1017">
        <f>M42-M40</f>
        <v>241</v>
      </c>
      <c r="N44" s="1018">
        <f>N42-N40</f>
        <v>278</v>
      </c>
      <c r="O44" s="1018">
        <f>O42-O40</f>
        <v>393</v>
      </c>
    </row>
    <row r="45" spans="1:15" ht="15" x14ac:dyDescent="0.25">
      <c r="A45" s="1039" t="s">
        <v>631</v>
      </c>
      <c r="B45" s="1040" t="s">
        <v>588</v>
      </c>
      <c r="C45" s="1018">
        <f t="shared" ref="C45:I45" si="10">C42-C36</f>
        <v>116</v>
      </c>
      <c r="D45" s="1041">
        <f t="shared" si="10"/>
        <v>0</v>
      </c>
      <c r="E45" s="1042">
        <f t="shared" si="10"/>
        <v>135</v>
      </c>
      <c r="F45" s="1017">
        <f t="shared" si="10"/>
        <v>546</v>
      </c>
      <c r="G45" s="1003">
        <f t="shared" si="10"/>
        <v>66</v>
      </c>
      <c r="H45" s="1017">
        <f t="shared" si="10"/>
        <v>-107</v>
      </c>
      <c r="I45" s="1018">
        <f t="shared" si="10"/>
        <v>-370</v>
      </c>
      <c r="J45" s="1041">
        <f t="shared" si="4"/>
        <v>135</v>
      </c>
      <c r="K45" s="1017">
        <f t="shared" si="5"/>
        <v>100</v>
      </c>
      <c r="L45" s="970"/>
      <c r="M45" s="1017">
        <f>M42-M36</f>
        <v>612</v>
      </c>
      <c r="N45" s="1018">
        <f>N42-N36</f>
        <v>505</v>
      </c>
      <c r="O45" s="1018">
        <f>O42-O36</f>
        <v>135</v>
      </c>
    </row>
    <row r="46" spans="1:15" ht="15" x14ac:dyDescent="0.25">
      <c r="A46" s="1049" t="s">
        <v>632</v>
      </c>
      <c r="B46" s="1050" t="s">
        <v>588</v>
      </c>
      <c r="C46" s="1018">
        <f t="shared" ref="C46:I46" si="11">C45-C40</f>
        <v>-8065</v>
      </c>
      <c r="D46" s="1041">
        <f t="shared" si="11"/>
        <v>-7224</v>
      </c>
      <c r="E46" s="1042">
        <f t="shared" si="11"/>
        <v>-8734</v>
      </c>
      <c r="F46" s="1017">
        <f t="shared" si="11"/>
        <v>-2010</v>
      </c>
      <c r="G46" s="1003">
        <f t="shared" si="11"/>
        <v>-2276</v>
      </c>
      <c r="H46" s="1017">
        <f t="shared" si="11"/>
        <v>-2210</v>
      </c>
      <c r="I46" s="1018">
        <f t="shared" si="11"/>
        <v>-2238</v>
      </c>
      <c r="J46" s="1041">
        <f t="shared" si="4"/>
        <v>-8734</v>
      </c>
      <c r="K46" s="1017">
        <f t="shared" si="5"/>
        <v>100</v>
      </c>
      <c r="L46" s="970"/>
      <c r="M46" s="1017">
        <f>M45-M40</f>
        <v>-4286</v>
      </c>
      <c r="N46" s="1018">
        <f>N45-N40</f>
        <v>-6496</v>
      </c>
      <c r="O46" s="1018">
        <f>O45-O40</f>
        <v>-8734</v>
      </c>
    </row>
    <row r="48" spans="1:15" ht="15.75" x14ac:dyDescent="0.25">
      <c r="A48" s="1051" t="s">
        <v>666</v>
      </c>
    </row>
    <row r="49" spans="1:10" x14ac:dyDescent="0.2">
      <c r="A49" s="1054" t="s">
        <v>633</v>
      </c>
    </row>
    <row r="50" spans="1:10" x14ac:dyDescent="0.2">
      <c r="A50" s="1055" t="s">
        <v>634</v>
      </c>
    </row>
    <row r="51" spans="1:10" x14ac:dyDescent="0.2">
      <c r="A51" s="1055" t="s">
        <v>667</v>
      </c>
    </row>
    <row r="52" spans="1:10" s="950" customFormat="1" x14ac:dyDescent="0.2">
      <c r="A52" s="1055" t="s">
        <v>636</v>
      </c>
      <c r="B52" s="1056"/>
      <c r="E52" s="1057"/>
      <c r="F52" s="1057"/>
      <c r="G52" s="1057"/>
      <c r="H52" s="1057"/>
      <c r="I52" s="1057"/>
      <c r="J52" s="1057"/>
    </row>
    <row r="55" spans="1:10" x14ac:dyDescent="0.2">
      <c r="A55" s="1058" t="s">
        <v>668</v>
      </c>
    </row>
    <row r="57" spans="1:10" x14ac:dyDescent="0.2">
      <c r="A57" s="1058" t="s">
        <v>669</v>
      </c>
    </row>
  </sheetData>
  <mergeCells count="5">
    <mergeCell ref="A1:O1"/>
    <mergeCell ref="C6:O6"/>
    <mergeCell ref="A8:A9"/>
    <mergeCell ref="B8:B9"/>
    <mergeCell ref="F8:I8"/>
  </mergeCells>
  <pageMargins left="1.0633858267716536" right="0.31535433070866142" top="1.6929133858267718" bottom="1.7716535433070866" header="1.2992125984251968" footer="1.3779527559055118"/>
  <pageSetup paperSize="9" scale="60" fitToWidth="0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22" zoomScaleNormal="100" workbookViewId="0">
      <selection activeCell="I68" sqref="I68"/>
    </sheetView>
  </sheetViews>
  <sheetFormatPr defaultColWidth="8.7109375" defaultRowHeight="12.75" x14ac:dyDescent="0.2"/>
  <cols>
    <col min="1" max="1" width="37.7109375" style="700" customWidth="1"/>
    <col min="2" max="2" width="7.28515625" style="694" customWidth="1"/>
    <col min="3" max="4" width="11.5703125" style="542" customWidth="1"/>
    <col min="5" max="5" width="11.5703125" style="695" customWidth="1"/>
    <col min="6" max="6" width="11.42578125" style="695" customWidth="1"/>
    <col min="7" max="7" width="9.85546875" style="695" customWidth="1"/>
    <col min="8" max="8" width="9.140625" style="695" customWidth="1"/>
    <col min="9" max="9" width="9.28515625" style="695" customWidth="1"/>
    <col min="10" max="10" width="9.140625" style="695" customWidth="1"/>
    <col min="11" max="11" width="12" style="542" customWidth="1"/>
    <col min="12" max="12" width="8.7109375" style="542"/>
    <col min="13" max="13" width="11.85546875" style="542" customWidth="1"/>
    <col min="14" max="14" width="12.5703125" style="542" customWidth="1"/>
    <col min="15" max="15" width="11.85546875" style="542" customWidth="1"/>
    <col min="16" max="16" width="12" style="542" customWidth="1"/>
    <col min="17" max="16384" width="8.7109375" style="542"/>
  </cols>
  <sheetData>
    <row r="1" spans="1:16" ht="24" customHeight="1" x14ac:dyDescent="0.2">
      <c r="A1" s="1060"/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1061"/>
    </row>
    <row r="2" spans="1:16" x14ac:dyDescent="0.2">
      <c r="A2" s="363"/>
      <c r="B2" s="363"/>
      <c r="C2" s="363"/>
      <c r="D2" s="363"/>
      <c r="E2" s="543"/>
      <c r="F2" s="543"/>
      <c r="G2" s="543"/>
      <c r="H2" s="543"/>
      <c r="I2" s="543"/>
      <c r="J2" s="543"/>
      <c r="K2" s="363"/>
      <c r="L2" s="363"/>
      <c r="M2" s="363"/>
      <c r="N2" s="363"/>
      <c r="O2" s="544"/>
    </row>
    <row r="3" spans="1:16" ht="18.75" x14ac:dyDescent="0.2">
      <c r="A3" s="1062" t="s">
        <v>564</v>
      </c>
      <c r="B3" s="363"/>
      <c r="C3" s="363"/>
      <c r="D3" s="363"/>
      <c r="E3" s="543"/>
      <c r="F3" s="546"/>
      <c r="G3" s="546"/>
      <c r="H3" s="543"/>
      <c r="I3" s="543"/>
      <c r="J3" s="543"/>
      <c r="K3" s="363"/>
      <c r="L3" s="363"/>
      <c r="M3" s="363"/>
      <c r="N3" s="363"/>
      <c r="O3" s="363"/>
    </row>
    <row r="4" spans="1:16" ht="21.75" customHeight="1" x14ac:dyDescent="0.2">
      <c r="A4" s="1063"/>
      <c r="B4" s="363"/>
      <c r="C4" s="363"/>
      <c r="D4" s="363"/>
      <c r="E4" s="543"/>
      <c r="F4" s="546"/>
      <c r="G4" s="546"/>
      <c r="H4" s="543"/>
      <c r="I4" s="543"/>
      <c r="J4" s="543"/>
      <c r="K4" s="363"/>
      <c r="L4" s="363"/>
      <c r="M4" s="363"/>
      <c r="N4" s="363"/>
      <c r="O4" s="363"/>
    </row>
    <row r="5" spans="1:16" x14ac:dyDescent="0.2">
      <c r="A5" s="370"/>
      <c r="B5" s="363"/>
      <c r="C5" s="363"/>
      <c r="D5" s="363"/>
      <c r="E5" s="543"/>
      <c r="F5" s="546"/>
      <c r="G5" s="546"/>
      <c r="H5" s="543"/>
      <c r="I5" s="543"/>
      <c r="J5" s="543"/>
      <c r="K5" s="363"/>
      <c r="L5" s="363"/>
      <c r="M5" s="363"/>
      <c r="N5" s="363"/>
      <c r="O5" s="363"/>
    </row>
    <row r="6" spans="1:16" ht="6" customHeight="1" x14ac:dyDescent="0.2">
      <c r="A6" s="363"/>
      <c r="B6" s="547"/>
      <c r="C6" s="547"/>
      <c r="D6" s="363"/>
      <c r="E6" s="543"/>
      <c r="F6" s="546"/>
      <c r="G6" s="546"/>
      <c r="H6" s="543"/>
      <c r="I6" s="543"/>
      <c r="J6" s="543"/>
      <c r="K6" s="363"/>
      <c r="L6" s="363"/>
      <c r="M6" s="363"/>
      <c r="N6" s="363"/>
      <c r="O6" s="363"/>
    </row>
    <row r="7" spans="1:16" ht="24.75" customHeight="1" x14ac:dyDescent="0.2">
      <c r="A7" s="1064" t="s">
        <v>565</v>
      </c>
      <c r="B7" s="1065"/>
      <c r="C7" s="549" t="s">
        <v>670</v>
      </c>
      <c r="D7" s="549"/>
      <c r="E7" s="549"/>
      <c r="F7" s="549"/>
      <c r="G7" s="1066"/>
      <c r="H7" s="1066"/>
      <c r="I7" s="1066"/>
      <c r="J7" s="1066"/>
      <c r="K7" s="1066"/>
      <c r="L7" s="1066"/>
      <c r="M7" s="1066"/>
      <c r="N7" s="1066"/>
      <c r="O7" s="1066"/>
    </row>
    <row r="8" spans="1:16" ht="23.25" customHeight="1" thickBot="1" x14ac:dyDescent="0.25">
      <c r="A8" s="370" t="s">
        <v>567</v>
      </c>
      <c r="B8" s="363"/>
      <c r="C8" s="363"/>
      <c r="D8" s="363"/>
      <c r="E8" s="543"/>
      <c r="F8" s="546"/>
      <c r="G8" s="546"/>
      <c r="H8" s="543"/>
      <c r="I8" s="543"/>
      <c r="J8" s="543"/>
      <c r="K8" s="363"/>
      <c r="L8" s="363"/>
      <c r="M8" s="363"/>
      <c r="N8" s="363"/>
      <c r="O8" s="363"/>
    </row>
    <row r="9" spans="1:16" ht="13.5" thickBot="1" x14ac:dyDescent="0.25">
      <c r="A9" s="703" t="s">
        <v>568</v>
      </c>
      <c r="B9" s="704" t="s">
        <v>569</v>
      </c>
      <c r="C9" s="705" t="s">
        <v>0</v>
      </c>
      <c r="D9" s="706" t="s">
        <v>570</v>
      </c>
      <c r="E9" s="555" t="s">
        <v>571</v>
      </c>
      <c r="F9" s="707" t="s">
        <v>572</v>
      </c>
      <c r="G9" s="708"/>
      <c r="H9" s="708"/>
      <c r="I9" s="709"/>
      <c r="J9" s="706" t="s">
        <v>640</v>
      </c>
      <c r="K9" s="710" t="s">
        <v>574</v>
      </c>
      <c r="L9" s="560"/>
      <c r="M9" s="706" t="s">
        <v>575</v>
      </c>
      <c r="N9" s="706" t="s">
        <v>576</v>
      </c>
      <c r="O9" s="561" t="s">
        <v>575</v>
      </c>
    </row>
    <row r="10" spans="1:16" ht="13.5" thickBot="1" x14ac:dyDescent="0.25">
      <c r="A10" s="1067"/>
      <c r="B10" s="1068"/>
      <c r="C10" s="713" t="s">
        <v>641</v>
      </c>
      <c r="D10" s="714">
        <v>2019</v>
      </c>
      <c r="E10" s="566">
        <v>2019</v>
      </c>
      <c r="F10" s="1069" t="s">
        <v>578</v>
      </c>
      <c r="G10" s="717" t="s">
        <v>579</v>
      </c>
      <c r="H10" s="717" t="s">
        <v>580</v>
      </c>
      <c r="I10" s="1069" t="s">
        <v>581</v>
      </c>
      <c r="J10" s="714" t="s">
        <v>582</v>
      </c>
      <c r="K10" s="713" t="s">
        <v>583</v>
      </c>
      <c r="L10" s="560"/>
      <c r="M10" s="718" t="s">
        <v>642</v>
      </c>
      <c r="N10" s="714" t="s">
        <v>643</v>
      </c>
      <c r="O10" s="571" t="s">
        <v>644</v>
      </c>
    </row>
    <row r="11" spans="1:16" x14ac:dyDescent="0.2">
      <c r="A11" s="719" t="s">
        <v>645</v>
      </c>
      <c r="B11" s="720"/>
      <c r="C11" s="1070">
        <v>8</v>
      </c>
      <c r="D11" s="849">
        <v>8</v>
      </c>
      <c r="E11" s="576">
        <v>7</v>
      </c>
      <c r="F11" s="1071">
        <v>7</v>
      </c>
      <c r="G11" s="1072">
        <f>M11</f>
        <v>7</v>
      </c>
      <c r="H11" s="1073">
        <f>N11</f>
        <v>7</v>
      </c>
      <c r="I11" s="1074">
        <f>O11</f>
        <v>7</v>
      </c>
      <c r="J11" s="1075" t="s">
        <v>588</v>
      </c>
      <c r="K11" s="856" t="s">
        <v>588</v>
      </c>
      <c r="L11" s="583"/>
      <c r="M11" s="730">
        <v>7</v>
      </c>
      <c r="N11" s="731">
        <v>7</v>
      </c>
      <c r="O11" s="732">
        <v>7</v>
      </c>
    </row>
    <row r="12" spans="1:16" ht="13.5" thickBot="1" x14ac:dyDescent="0.25">
      <c r="A12" s="733" t="s">
        <v>646</v>
      </c>
      <c r="B12" s="734"/>
      <c r="C12" s="735">
        <v>6.95</v>
      </c>
      <c r="D12" s="860">
        <v>7</v>
      </c>
      <c r="E12" s="590">
        <v>6</v>
      </c>
      <c r="F12" s="1076">
        <v>6</v>
      </c>
      <c r="G12" s="1077">
        <f>M12</f>
        <v>6</v>
      </c>
      <c r="H12" s="1078">
        <f t="shared" ref="H12:I23" si="0">N12</f>
        <v>6</v>
      </c>
      <c r="I12" s="1079">
        <f t="shared" si="0"/>
        <v>6</v>
      </c>
      <c r="J12" s="1080"/>
      <c r="K12" s="866" t="s">
        <v>588</v>
      </c>
      <c r="L12" s="583"/>
      <c r="M12" s="741">
        <v>6</v>
      </c>
      <c r="N12" s="742">
        <v>6</v>
      </c>
      <c r="O12" s="743">
        <v>6</v>
      </c>
    </row>
    <row r="13" spans="1:16" x14ac:dyDescent="0.2">
      <c r="A13" s="744" t="s">
        <v>647</v>
      </c>
      <c r="B13" s="745" t="s">
        <v>648</v>
      </c>
      <c r="C13" s="746">
        <v>2133</v>
      </c>
      <c r="D13" s="722" t="s">
        <v>588</v>
      </c>
      <c r="E13" s="722" t="s">
        <v>588</v>
      </c>
      <c r="F13" s="748">
        <v>2155</v>
      </c>
      <c r="G13" s="775">
        <f>M13</f>
        <v>2145</v>
      </c>
      <c r="H13" s="1081">
        <f t="shared" si="0"/>
        <v>2161</v>
      </c>
      <c r="I13" s="750">
        <f t="shared" si="0"/>
        <v>2167</v>
      </c>
      <c r="J13" s="874" t="s">
        <v>588</v>
      </c>
      <c r="K13" s="874" t="s">
        <v>588</v>
      </c>
      <c r="L13" s="583"/>
      <c r="M13" s="753">
        <v>2145</v>
      </c>
      <c r="N13" s="754">
        <v>2161</v>
      </c>
      <c r="O13" s="755">
        <v>2167</v>
      </c>
    </row>
    <row r="14" spans="1:16" x14ac:dyDescent="0.2">
      <c r="A14" s="756" t="s">
        <v>649</v>
      </c>
      <c r="B14" s="745" t="s">
        <v>650</v>
      </c>
      <c r="C14" s="746">
        <v>1882</v>
      </c>
      <c r="D14" s="757" t="s">
        <v>588</v>
      </c>
      <c r="E14" s="757" t="s">
        <v>588</v>
      </c>
      <c r="F14" s="759">
        <v>1906</v>
      </c>
      <c r="G14" s="749">
        <f t="shared" ref="G14:G23" si="1">M14</f>
        <v>1898</v>
      </c>
      <c r="H14" s="1082">
        <f t="shared" si="0"/>
        <v>1916</v>
      </c>
      <c r="I14" s="760">
        <f t="shared" si="0"/>
        <v>1924</v>
      </c>
      <c r="J14" s="874" t="s">
        <v>588</v>
      </c>
      <c r="K14" s="874" t="s">
        <v>588</v>
      </c>
      <c r="L14" s="583"/>
      <c r="M14" s="759">
        <v>1898</v>
      </c>
      <c r="N14" s="754">
        <v>1916</v>
      </c>
      <c r="O14" s="755">
        <v>1924</v>
      </c>
    </row>
    <row r="15" spans="1:16" x14ac:dyDescent="0.2">
      <c r="A15" s="756" t="s">
        <v>594</v>
      </c>
      <c r="B15" s="745" t="s">
        <v>595</v>
      </c>
      <c r="C15" s="746"/>
      <c r="D15" s="757" t="s">
        <v>588</v>
      </c>
      <c r="E15" s="757" t="s">
        <v>588</v>
      </c>
      <c r="F15" s="759"/>
      <c r="G15" s="749">
        <f t="shared" si="1"/>
        <v>0</v>
      </c>
      <c r="H15" s="1082">
        <f t="shared" si="0"/>
        <v>0</v>
      </c>
      <c r="I15" s="760">
        <f t="shared" si="0"/>
        <v>5</v>
      </c>
      <c r="J15" s="874" t="s">
        <v>588</v>
      </c>
      <c r="K15" s="874" t="s">
        <v>588</v>
      </c>
      <c r="L15" s="583"/>
      <c r="M15" s="759"/>
      <c r="N15" s="754"/>
      <c r="O15" s="755">
        <v>5</v>
      </c>
    </row>
    <row r="16" spans="1:16" x14ac:dyDescent="0.2">
      <c r="A16" s="756" t="s">
        <v>596</v>
      </c>
      <c r="B16" s="745" t="s">
        <v>588</v>
      </c>
      <c r="C16" s="746">
        <v>406</v>
      </c>
      <c r="D16" s="757" t="s">
        <v>588</v>
      </c>
      <c r="E16" s="757" t="s">
        <v>588</v>
      </c>
      <c r="F16" s="759">
        <v>828</v>
      </c>
      <c r="G16" s="749">
        <f t="shared" si="1"/>
        <v>595</v>
      </c>
      <c r="H16" s="1082">
        <f t="shared" si="0"/>
        <v>490</v>
      </c>
      <c r="I16" s="760">
        <f t="shared" si="0"/>
        <v>549</v>
      </c>
      <c r="J16" s="874" t="s">
        <v>588</v>
      </c>
      <c r="K16" s="874" t="s">
        <v>588</v>
      </c>
      <c r="L16" s="583"/>
      <c r="M16" s="759">
        <v>595</v>
      </c>
      <c r="N16" s="754">
        <v>490</v>
      </c>
      <c r="O16" s="755">
        <v>549</v>
      </c>
    </row>
    <row r="17" spans="1:15" ht="13.5" thickBot="1" x14ac:dyDescent="0.25">
      <c r="A17" s="719" t="s">
        <v>597</v>
      </c>
      <c r="B17" s="761" t="s">
        <v>598</v>
      </c>
      <c r="C17" s="762">
        <v>574</v>
      </c>
      <c r="D17" s="922" t="s">
        <v>588</v>
      </c>
      <c r="E17" s="922" t="s">
        <v>588</v>
      </c>
      <c r="F17" s="764">
        <v>1024</v>
      </c>
      <c r="G17" s="749">
        <f t="shared" si="1"/>
        <v>1757</v>
      </c>
      <c r="H17" s="1082">
        <f t="shared" si="0"/>
        <v>1298</v>
      </c>
      <c r="I17" s="814">
        <f t="shared" si="0"/>
        <v>786</v>
      </c>
      <c r="J17" s="856" t="s">
        <v>588</v>
      </c>
      <c r="K17" s="856" t="s">
        <v>588</v>
      </c>
      <c r="L17" s="583"/>
      <c r="M17" s="767">
        <v>1757</v>
      </c>
      <c r="N17" s="768">
        <v>1298</v>
      </c>
      <c r="O17" s="769">
        <v>786</v>
      </c>
    </row>
    <row r="18" spans="1:15" ht="15" thickBot="1" x14ac:dyDescent="0.25">
      <c r="A18" s="770" t="s">
        <v>599</v>
      </c>
      <c r="B18" s="716"/>
      <c r="C18" s="1083"/>
      <c r="D18" s="772" t="s">
        <v>588</v>
      </c>
      <c r="E18" s="772" t="s">
        <v>588</v>
      </c>
      <c r="F18" s="773">
        <f>F13-F14+F15+F16+F17</f>
        <v>2101</v>
      </c>
      <c r="G18" s="772">
        <f>G13-G14+G15+G16+G17</f>
        <v>2599</v>
      </c>
      <c r="H18" s="772">
        <f>H13-H14+H15+H16+H17</f>
        <v>2033</v>
      </c>
      <c r="I18" s="772">
        <f>I13-I14+I15+I16+I17</f>
        <v>1583</v>
      </c>
      <c r="J18" s="774" t="s">
        <v>588</v>
      </c>
      <c r="K18" s="774" t="s">
        <v>588</v>
      </c>
      <c r="L18" s="583"/>
      <c r="M18" s="773">
        <f>M13-M14+M15+M16+M17</f>
        <v>2599</v>
      </c>
      <c r="N18" s="773">
        <f t="shared" ref="N18:O18" si="2">N13-N14+N15+N16+N17</f>
        <v>2033</v>
      </c>
      <c r="O18" s="773">
        <f t="shared" si="2"/>
        <v>1583</v>
      </c>
    </row>
    <row r="19" spans="1:15" x14ac:dyDescent="0.2">
      <c r="A19" s="719" t="s">
        <v>600</v>
      </c>
      <c r="B19" s="761">
        <v>401</v>
      </c>
      <c r="C19" s="762">
        <v>251</v>
      </c>
      <c r="D19" s="722" t="s">
        <v>588</v>
      </c>
      <c r="E19" s="722" t="s">
        <v>588</v>
      </c>
      <c r="F19" s="764">
        <v>249</v>
      </c>
      <c r="G19" s="749">
        <f t="shared" si="1"/>
        <v>247</v>
      </c>
      <c r="H19" s="1082">
        <f t="shared" si="0"/>
        <v>244</v>
      </c>
      <c r="I19" s="820">
        <f t="shared" si="0"/>
        <v>242</v>
      </c>
      <c r="J19" s="856" t="s">
        <v>588</v>
      </c>
      <c r="K19" s="856" t="s">
        <v>588</v>
      </c>
      <c r="L19" s="583"/>
      <c r="M19" s="748">
        <v>247</v>
      </c>
      <c r="N19" s="768">
        <v>244</v>
      </c>
      <c r="O19" s="769">
        <v>242</v>
      </c>
    </row>
    <row r="20" spans="1:15" x14ac:dyDescent="0.2">
      <c r="A20" s="756" t="s">
        <v>601</v>
      </c>
      <c r="B20" s="745" t="s">
        <v>602</v>
      </c>
      <c r="C20" s="746">
        <v>298</v>
      </c>
      <c r="D20" s="757" t="s">
        <v>588</v>
      </c>
      <c r="E20" s="757" t="s">
        <v>588</v>
      </c>
      <c r="F20" s="759">
        <v>309</v>
      </c>
      <c r="G20" s="749">
        <f t="shared" si="1"/>
        <v>389</v>
      </c>
      <c r="H20" s="1082">
        <f t="shared" si="0"/>
        <v>401</v>
      </c>
      <c r="I20" s="760">
        <f t="shared" si="0"/>
        <v>535</v>
      </c>
      <c r="J20" s="874" t="s">
        <v>588</v>
      </c>
      <c r="K20" s="874" t="s">
        <v>588</v>
      </c>
      <c r="L20" s="583"/>
      <c r="M20" s="759">
        <v>389</v>
      </c>
      <c r="N20" s="754">
        <v>401</v>
      </c>
      <c r="O20" s="755">
        <v>535</v>
      </c>
    </row>
    <row r="21" spans="1:15" x14ac:dyDescent="0.2">
      <c r="A21" s="756" t="s">
        <v>603</v>
      </c>
      <c r="B21" s="745" t="s">
        <v>588</v>
      </c>
      <c r="C21" s="746">
        <v>293</v>
      </c>
      <c r="D21" s="757" t="s">
        <v>588</v>
      </c>
      <c r="E21" s="757" t="s">
        <v>588</v>
      </c>
      <c r="F21" s="759">
        <v>293</v>
      </c>
      <c r="G21" s="749">
        <f t="shared" si="1"/>
        <v>666</v>
      </c>
      <c r="H21" s="1082">
        <f t="shared" si="0"/>
        <v>666</v>
      </c>
      <c r="I21" s="760">
        <f t="shared" si="0"/>
        <v>471</v>
      </c>
      <c r="J21" s="874" t="s">
        <v>588</v>
      </c>
      <c r="K21" s="874" t="s">
        <v>588</v>
      </c>
      <c r="L21" s="583"/>
      <c r="M21" s="759">
        <v>666</v>
      </c>
      <c r="N21" s="754">
        <v>666</v>
      </c>
      <c r="O21" s="755">
        <v>471</v>
      </c>
    </row>
    <row r="22" spans="1:15" x14ac:dyDescent="0.2">
      <c r="A22" s="756" t="s">
        <v>604</v>
      </c>
      <c r="B22" s="745" t="s">
        <v>588</v>
      </c>
      <c r="C22" s="746">
        <v>317</v>
      </c>
      <c r="D22" s="757" t="s">
        <v>588</v>
      </c>
      <c r="E22" s="757" t="s">
        <v>588</v>
      </c>
      <c r="F22" s="759">
        <v>1121</v>
      </c>
      <c r="G22" s="749">
        <f t="shared" si="1"/>
        <v>1067</v>
      </c>
      <c r="H22" s="1082">
        <f t="shared" si="0"/>
        <v>513</v>
      </c>
      <c r="I22" s="760">
        <f t="shared" si="0"/>
        <v>334</v>
      </c>
      <c r="J22" s="874" t="s">
        <v>588</v>
      </c>
      <c r="K22" s="874" t="s">
        <v>588</v>
      </c>
      <c r="L22" s="583"/>
      <c r="M22" s="759">
        <v>1067</v>
      </c>
      <c r="N22" s="754">
        <v>513</v>
      </c>
      <c r="O22" s="755">
        <v>334</v>
      </c>
    </row>
    <row r="23" spans="1:15" ht="13.5" thickBot="1" x14ac:dyDescent="0.25">
      <c r="A23" s="733" t="s">
        <v>605</v>
      </c>
      <c r="B23" s="776" t="s">
        <v>588</v>
      </c>
      <c r="C23" s="746"/>
      <c r="D23" s="922" t="s">
        <v>588</v>
      </c>
      <c r="E23" s="922" t="s">
        <v>588</v>
      </c>
      <c r="F23" s="777"/>
      <c r="G23" s="765">
        <f t="shared" si="1"/>
        <v>0</v>
      </c>
      <c r="H23" s="1084">
        <f t="shared" si="0"/>
        <v>0</v>
      </c>
      <c r="I23" s="778">
        <f t="shared" si="0"/>
        <v>0</v>
      </c>
      <c r="J23" s="892" t="s">
        <v>588</v>
      </c>
      <c r="K23" s="892" t="s">
        <v>588</v>
      </c>
      <c r="L23" s="583"/>
      <c r="M23" s="777"/>
      <c r="N23" s="781"/>
      <c r="O23" s="782"/>
    </row>
    <row r="24" spans="1:15" ht="15" x14ac:dyDescent="0.25">
      <c r="A24" s="744" t="s">
        <v>606</v>
      </c>
      <c r="B24" s="1085" t="s">
        <v>588</v>
      </c>
      <c r="C24" s="784">
        <v>3357</v>
      </c>
      <c r="D24" s="1086">
        <v>3397</v>
      </c>
      <c r="E24" s="1087">
        <v>3772</v>
      </c>
      <c r="F24" s="1086">
        <v>885</v>
      </c>
      <c r="G24" s="787">
        <f>M24-F24</f>
        <v>1114</v>
      </c>
      <c r="H24" s="787">
        <f>N24-M24</f>
        <v>1022</v>
      </c>
      <c r="I24" s="787">
        <f>O24-N24</f>
        <v>751</v>
      </c>
      <c r="J24" s="1088">
        <f t="shared" ref="J24:J47" si="3">SUM(F24:I24)</f>
        <v>3772</v>
      </c>
      <c r="K24" s="1088">
        <f t="shared" ref="K24:K47" si="4">(J24/E24)*100</f>
        <v>100</v>
      </c>
      <c r="L24" s="583"/>
      <c r="M24" s="753">
        <v>1999</v>
      </c>
      <c r="N24" s="1089">
        <v>3021</v>
      </c>
      <c r="O24" s="1090">
        <v>3772</v>
      </c>
    </row>
    <row r="25" spans="1:15" ht="15" x14ac:dyDescent="0.25">
      <c r="A25" s="756" t="s">
        <v>607</v>
      </c>
      <c r="B25" s="1091" t="s">
        <v>588</v>
      </c>
      <c r="C25" s="757"/>
      <c r="D25" s="1092"/>
      <c r="E25" s="1093"/>
      <c r="F25" s="1092"/>
      <c r="G25" s="794">
        <f t="shared" ref="G25:G42" si="5">M25-F25</f>
        <v>0</v>
      </c>
      <c r="H25" s="905">
        <f t="shared" ref="H25:I42" si="6">N25-M25</f>
        <v>0</v>
      </c>
      <c r="I25" s="905">
        <f t="shared" si="6"/>
        <v>0</v>
      </c>
      <c r="J25" s="1094">
        <f t="shared" si="3"/>
        <v>0</v>
      </c>
      <c r="K25" s="1094" t="e">
        <f t="shared" si="4"/>
        <v>#DIV/0!</v>
      </c>
      <c r="L25" s="583"/>
      <c r="M25" s="759"/>
      <c r="N25" s="1095"/>
      <c r="O25" s="1096"/>
    </row>
    <row r="26" spans="1:15" ht="15.75" thickBot="1" x14ac:dyDescent="0.3">
      <c r="A26" s="733" t="s">
        <v>608</v>
      </c>
      <c r="B26" s="1097">
        <v>672</v>
      </c>
      <c r="C26" s="796">
        <v>730</v>
      </c>
      <c r="D26" s="1098">
        <v>750</v>
      </c>
      <c r="E26" s="1099">
        <v>750</v>
      </c>
      <c r="F26" s="1100">
        <v>190</v>
      </c>
      <c r="G26" s="799">
        <f t="shared" si="5"/>
        <v>380</v>
      </c>
      <c r="H26" s="910">
        <f t="shared" si="6"/>
        <v>180</v>
      </c>
      <c r="I26" s="910">
        <f t="shared" si="6"/>
        <v>0</v>
      </c>
      <c r="J26" s="1101">
        <f t="shared" si="3"/>
        <v>750</v>
      </c>
      <c r="K26" s="1101">
        <f t="shared" si="4"/>
        <v>100</v>
      </c>
      <c r="L26" s="583"/>
      <c r="M26" s="767">
        <v>570</v>
      </c>
      <c r="N26" s="1102">
        <v>750</v>
      </c>
      <c r="O26" s="1103">
        <v>750</v>
      </c>
    </row>
    <row r="27" spans="1:15" ht="15" x14ac:dyDescent="0.25">
      <c r="A27" s="744" t="s">
        <v>609</v>
      </c>
      <c r="B27" s="1085">
        <v>501</v>
      </c>
      <c r="C27" s="746">
        <v>262</v>
      </c>
      <c r="D27" s="1104">
        <v>346</v>
      </c>
      <c r="E27" s="1105">
        <v>273</v>
      </c>
      <c r="F27" s="1104">
        <v>70</v>
      </c>
      <c r="G27" s="750">
        <f t="shared" si="5"/>
        <v>98</v>
      </c>
      <c r="H27" s="915">
        <f t="shared" si="6"/>
        <v>88</v>
      </c>
      <c r="I27" s="750">
        <f t="shared" si="6"/>
        <v>17</v>
      </c>
      <c r="J27" s="1088">
        <f t="shared" si="3"/>
        <v>273</v>
      </c>
      <c r="K27" s="1088">
        <f t="shared" si="4"/>
        <v>100</v>
      </c>
      <c r="L27" s="583"/>
      <c r="M27" s="748">
        <v>168</v>
      </c>
      <c r="N27" s="1106">
        <v>256</v>
      </c>
      <c r="O27" s="1107">
        <v>273</v>
      </c>
    </row>
    <row r="28" spans="1:15" ht="15" x14ac:dyDescent="0.25">
      <c r="A28" s="756" t="s">
        <v>610</v>
      </c>
      <c r="B28" s="1091">
        <v>502</v>
      </c>
      <c r="C28" s="746">
        <v>68</v>
      </c>
      <c r="D28" s="1108">
        <v>77</v>
      </c>
      <c r="E28" s="1109">
        <v>93</v>
      </c>
      <c r="F28" s="1108">
        <v>24</v>
      </c>
      <c r="G28" s="760">
        <f t="shared" si="5"/>
        <v>21</v>
      </c>
      <c r="H28" s="915">
        <f t="shared" si="6"/>
        <v>19</v>
      </c>
      <c r="I28" s="820">
        <f t="shared" si="6"/>
        <v>29</v>
      </c>
      <c r="J28" s="1094">
        <f t="shared" si="3"/>
        <v>93</v>
      </c>
      <c r="K28" s="1094">
        <f t="shared" si="4"/>
        <v>100</v>
      </c>
      <c r="L28" s="583"/>
      <c r="M28" s="759">
        <v>45</v>
      </c>
      <c r="N28" s="1095">
        <v>64</v>
      </c>
      <c r="O28" s="1096">
        <v>93</v>
      </c>
    </row>
    <row r="29" spans="1:15" ht="15" x14ac:dyDescent="0.25">
      <c r="A29" s="756" t="s">
        <v>611</v>
      </c>
      <c r="B29" s="1091">
        <v>504</v>
      </c>
      <c r="C29" s="746"/>
      <c r="D29" s="1108"/>
      <c r="E29" s="1109"/>
      <c r="F29" s="1108"/>
      <c r="G29" s="760">
        <f t="shared" si="5"/>
        <v>0</v>
      </c>
      <c r="H29" s="915">
        <f t="shared" si="6"/>
        <v>0</v>
      </c>
      <c r="I29" s="820">
        <f t="shared" si="6"/>
        <v>0</v>
      </c>
      <c r="J29" s="1094">
        <f t="shared" si="3"/>
        <v>0</v>
      </c>
      <c r="K29" s="1094" t="e">
        <f t="shared" si="4"/>
        <v>#DIV/0!</v>
      </c>
      <c r="L29" s="583"/>
      <c r="M29" s="759"/>
      <c r="N29" s="1095"/>
      <c r="O29" s="1096"/>
    </row>
    <row r="30" spans="1:15" ht="15" x14ac:dyDescent="0.25">
      <c r="A30" s="756" t="s">
        <v>612</v>
      </c>
      <c r="B30" s="1091">
        <v>511</v>
      </c>
      <c r="C30" s="746">
        <v>19</v>
      </c>
      <c r="D30" s="1108">
        <v>85</v>
      </c>
      <c r="E30" s="1109">
        <v>58</v>
      </c>
      <c r="F30" s="1108">
        <v>7</v>
      </c>
      <c r="G30" s="760">
        <f t="shared" si="5"/>
        <v>3</v>
      </c>
      <c r="H30" s="915">
        <f t="shared" si="6"/>
        <v>26</v>
      </c>
      <c r="I30" s="820">
        <f t="shared" si="6"/>
        <v>22</v>
      </c>
      <c r="J30" s="1094">
        <f t="shared" si="3"/>
        <v>58</v>
      </c>
      <c r="K30" s="1094">
        <f t="shared" si="4"/>
        <v>100</v>
      </c>
      <c r="L30" s="583"/>
      <c r="M30" s="759">
        <v>10</v>
      </c>
      <c r="N30" s="1095">
        <v>36</v>
      </c>
      <c r="O30" s="1096">
        <v>58</v>
      </c>
    </row>
    <row r="31" spans="1:15" ht="15" x14ac:dyDescent="0.25">
      <c r="A31" s="756" t="s">
        <v>613</v>
      </c>
      <c r="B31" s="1091">
        <v>518</v>
      </c>
      <c r="C31" s="746">
        <v>237</v>
      </c>
      <c r="D31" s="1108">
        <v>260</v>
      </c>
      <c r="E31" s="1109">
        <v>267</v>
      </c>
      <c r="F31" s="1108">
        <v>59</v>
      </c>
      <c r="G31" s="760">
        <f t="shared" si="5"/>
        <v>76</v>
      </c>
      <c r="H31" s="915">
        <f t="shared" si="6"/>
        <v>54</v>
      </c>
      <c r="I31" s="820">
        <f t="shared" si="6"/>
        <v>78</v>
      </c>
      <c r="J31" s="1094">
        <f t="shared" si="3"/>
        <v>267</v>
      </c>
      <c r="K31" s="1094">
        <f t="shared" si="4"/>
        <v>100</v>
      </c>
      <c r="L31" s="583"/>
      <c r="M31" s="759">
        <v>135</v>
      </c>
      <c r="N31" s="1095">
        <v>189</v>
      </c>
      <c r="O31" s="1096">
        <v>267</v>
      </c>
    </row>
    <row r="32" spans="1:15" ht="15" x14ac:dyDescent="0.25">
      <c r="A32" s="756" t="s">
        <v>614</v>
      </c>
      <c r="B32" s="1091">
        <v>521</v>
      </c>
      <c r="C32" s="746">
        <v>2043</v>
      </c>
      <c r="D32" s="1108">
        <v>1990</v>
      </c>
      <c r="E32" s="1109">
        <v>2286</v>
      </c>
      <c r="F32" s="1108">
        <v>506</v>
      </c>
      <c r="G32" s="760">
        <f t="shared" si="5"/>
        <v>567</v>
      </c>
      <c r="H32" s="915">
        <f t="shared" si="6"/>
        <v>590</v>
      </c>
      <c r="I32" s="820">
        <f t="shared" si="6"/>
        <v>623</v>
      </c>
      <c r="J32" s="1094">
        <f t="shared" si="3"/>
        <v>2286</v>
      </c>
      <c r="K32" s="1094">
        <f t="shared" si="4"/>
        <v>100</v>
      </c>
      <c r="L32" s="583"/>
      <c r="M32" s="759">
        <v>1073</v>
      </c>
      <c r="N32" s="1095">
        <v>1663</v>
      </c>
      <c r="O32" s="1096">
        <v>2286</v>
      </c>
    </row>
    <row r="33" spans="1:15" ht="15" x14ac:dyDescent="0.25">
      <c r="A33" s="756" t="s">
        <v>615</v>
      </c>
      <c r="B33" s="1091" t="s">
        <v>616</v>
      </c>
      <c r="C33" s="746">
        <v>785</v>
      </c>
      <c r="D33" s="1108">
        <v>774</v>
      </c>
      <c r="E33" s="1109">
        <v>893</v>
      </c>
      <c r="F33" s="1108">
        <v>194</v>
      </c>
      <c r="G33" s="760">
        <f t="shared" si="5"/>
        <v>222</v>
      </c>
      <c r="H33" s="915">
        <f t="shared" si="6"/>
        <v>222</v>
      </c>
      <c r="I33" s="820">
        <f t="shared" si="6"/>
        <v>255</v>
      </c>
      <c r="J33" s="1094">
        <f t="shared" si="3"/>
        <v>893</v>
      </c>
      <c r="K33" s="1094">
        <f t="shared" si="4"/>
        <v>100</v>
      </c>
      <c r="L33" s="583"/>
      <c r="M33" s="759">
        <v>416</v>
      </c>
      <c r="N33" s="1095">
        <v>638</v>
      </c>
      <c r="O33" s="1096">
        <v>893</v>
      </c>
    </row>
    <row r="34" spans="1:15" ht="15" x14ac:dyDescent="0.25">
      <c r="A34" s="756" t="s">
        <v>617</v>
      </c>
      <c r="B34" s="1091">
        <v>557</v>
      </c>
      <c r="C34" s="746"/>
      <c r="D34" s="1108"/>
      <c r="E34" s="1109"/>
      <c r="F34" s="1108"/>
      <c r="G34" s="760">
        <f t="shared" si="5"/>
        <v>0</v>
      </c>
      <c r="H34" s="915">
        <f t="shared" si="6"/>
        <v>0</v>
      </c>
      <c r="I34" s="820">
        <f t="shared" si="6"/>
        <v>0</v>
      </c>
      <c r="J34" s="1094">
        <f t="shared" si="3"/>
        <v>0</v>
      </c>
      <c r="K34" s="1094" t="e">
        <f t="shared" si="4"/>
        <v>#DIV/0!</v>
      </c>
      <c r="L34" s="583"/>
      <c r="M34" s="759"/>
      <c r="N34" s="1095"/>
      <c r="O34" s="1096"/>
    </row>
    <row r="35" spans="1:15" ht="15" x14ac:dyDescent="0.25">
      <c r="A35" s="756" t="s">
        <v>618</v>
      </c>
      <c r="B35" s="1091">
        <v>551</v>
      </c>
      <c r="C35" s="746">
        <v>15</v>
      </c>
      <c r="D35" s="1108">
        <v>9</v>
      </c>
      <c r="E35" s="1109">
        <v>9</v>
      </c>
      <c r="F35" s="1108">
        <v>2</v>
      </c>
      <c r="G35" s="760">
        <f t="shared" si="5"/>
        <v>2</v>
      </c>
      <c r="H35" s="915">
        <f t="shared" si="6"/>
        <v>2</v>
      </c>
      <c r="I35" s="820">
        <f t="shared" si="6"/>
        <v>3</v>
      </c>
      <c r="J35" s="1094">
        <f t="shared" si="3"/>
        <v>9</v>
      </c>
      <c r="K35" s="1094">
        <f t="shared" si="4"/>
        <v>100</v>
      </c>
      <c r="L35" s="583"/>
      <c r="M35" s="759">
        <v>4</v>
      </c>
      <c r="N35" s="1095">
        <v>6</v>
      </c>
      <c r="O35" s="1096">
        <v>9</v>
      </c>
    </row>
    <row r="36" spans="1:15" ht="15.75" thickBot="1" x14ac:dyDescent="0.3">
      <c r="A36" s="719" t="s">
        <v>619</v>
      </c>
      <c r="B36" s="1110" t="s">
        <v>620</v>
      </c>
      <c r="C36" s="762">
        <v>80</v>
      </c>
      <c r="D36" s="1111">
        <v>36</v>
      </c>
      <c r="E36" s="1112">
        <v>93</v>
      </c>
      <c r="F36" s="1113">
        <v>5</v>
      </c>
      <c r="G36" s="778">
        <f t="shared" si="5"/>
        <v>1</v>
      </c>
      <c r="H36" s="915">
        <f t="shared" si="6"/>
        <v>69</v>
      </c>
      <c r="I36" s="1114">
        <f t="shared" si="6"/>
        <v>18</v>
      </c>
      <c r="J36" s="1115">
        <f t="shared" si="3"/>
        <v>93</v>
      </c>
      <c r="K36" s="1101">
        <f t="shared" si="4"/>
        <v>100</v>
      </c>
      <c r="L36" s="583"/>
      <c r="M36" s="777">
        <v>6</v>
      </c>
      <c r="N36" s="1116">
        <v>75</v>
      </c>
      <c r="O36" s="1117">
        <v>93</v>
      </c>
    </row>
    <row r="37" spans="1:15" ht="15.75" thickBot="1" x14ac:dyDescent="0.3">
      <c r="A37" s="1118" t="s">
        <v>621</v>
      </c>
      <c r="B37" s="1119"/>
      <c r="C37" s="1120">
        <f t="shared" ref="C37:I37" si="7">SUM(C27:C36)</f>
        <v>3509</v>
      </c>
      <c r="D37" s="1121">
        <f t="shared" si="7"/>
        <v>3577</v>
      </c>
      <c r="E37" s="1121">
        <f t="shared" si="7"/>
        <v>3972</v>
      </c>
      <c r="F37" s="1120">
        <f t="shared" si="7"/>
        <v>867</v>
      </c>
      <c r="G37" s="1120">
        <f t="shared" si="7"/>
        <v>990</v>
      </c>
      <c r="H37" s="1122">
        <f t="shared" si="7"/>
        <v>1070</v>
      </c>
      <c r="I37" s="1122">
        <f t="shared" si="7"/>
        <v>1045</v>
      </c>
      <c r="J37" s="1122">
        <f t="shared" si="3"/>
        <v>3972</v>
      </c>
      <c r="K37" s="1122">
        <f t="shared" si="4"/>
        <v>100</v>
      </c>
      <c r="L37" s="583"/>
      <c r="M37" s="1122">
        <f>SUM(M27:M36)</f>
        <v>1857</v>
      </c>
      <c r="N37" s="1123">
        <f>SUM(N27:N36)</f>
        <v>2927</v>
      </c>
      <c r="O37" s="1123">
        <f>SUM(O27:O36)</f>
        <v>3972</v>
      </c>
    </row>
    <row r="38" spans="1:15" ht="15" x14ac:dyDescent="0.25">
      <c r="A38" s="744" t="s">
        <v>622</v>
      </c>
      <c r="B38" s="1085">
        <v>601</v>
      </c>
      <c r="C38" s="869"/>
      <c r="D38" s="1104"/>
      <c r="E38" s="1105"/>
      <c r="F38" s="1124"/>
      <c r="G38" s="750">
        <f t="shared" si="5"/>
        <v>0</v>
      </c>
      <c r="H38" s="915">
        <f t="shared" si="6"/>
        <v>0</v>
      </c>
      <c r="I38" s="750">
        <f t="shared" si="6"/>
        <v>0</v>
      </c>
      <c r="J38" s="1088">
        <f t="shared" si="3"/>
        <v>0</v>
      </c>
      <c r="K38" s="1125" t="e">
        <f t="shared" si="4"/>
        <v>#DIV/0!</v>
      </c>
      <c r="L38" s="583"/>
      <c r="M38" s="748"/>
      <c r="N38" s="1106"/>
      <c r="O38" s="1107"/>
    </row>
    <row r="39" spans="1:15" ht="15" x14ac:dyDescent="0.25">
      <c r="A39" s="756" t="s">
        <v>623</v>
      </c>
      <c r="B39" s="1091">
        <v>602</v>
      </c>
      <c r="C39" s="746">
        <v>185</v>
      </c>
      <c r="D39" s="1108">
        <v>160</v>
      </c>
      <c r="E39" s="1109">
        <v>141</v>
      </c>
      <c r="F39" s="1108">
        <v>37</v>
      </c>
      <c r="G39" s="760">
        <f t="shared" si="5"/>
        <v>37</v>
      </c>
      <c r="H39" s="915">
        <f t="shared" si="6"/>
        <v>21</v>
      </c>
      <c r="I39" s="820">
        <f t="shared" si="6"/>
        <v>46</v>
      </c>
      <c r="J39" s="1094">
        <f t="shared" si="3"/>
        <v>141</v>
      </c>
      <c r="K39" s="1126">
        <f t="shared" si="4"/>
        <v>100</v>
      </c>
      <c r="L39" s="583"/>
      <c r="M39" s="759">
        <v>74</v>
      </c>
      <c r="N39" s="1095">
        <v>95</v>
      </c>
      <c r="O39" s="1096">
        <v>141</v>
      </c>
    </row>
    <row r="40" spans="1:15" ht="15" x14ac:dyDescent="0.25">
      <c r="A40" s="756" t="s">
        <v>624</v>
      </c>
      <c r="B40" s="1091">
        <v>604</v>
      </c>
      <c r="C40" s="746"/>
      <c r="D40" s="1108"/>
      <c r="E40" s="1109"/>
      <c r="F40" s="1108"/>
      <c r="G40" s="760">
        <f t="shared" si="5"/>
        <v>0</v>
      </c>
      <c r="H40" s="915">
        <f t="shared" si="6"/>
        <v>0</v>
      </c>
      <c r="I40" s="820">
        <f t="shared" si="6"/>
        <v>0</v>
      </c>
      <c r="J40" s="1094">
        <f t="shared" si="3"/>
        <v>0</v>
      </c>
      <c r="K40" s="1126" t="e">
        <f t="shared" si="4"/>
        <v>#DIV/0!</v>
      </c>
      <c r="L40" s="583"/>
      <c r="M40" s="759"/>
      <c r="N40" s="1095"/>
      <c r="O40" s="1096"/>
    </row>
    <row r="41" spans="1:15" ht="15" x14ac:dyDescent="0.25">
      <c r="A41" s="756" t="s">
        <v>625</v>
      </c>
      <c r="B41" s="1091" t="s">
        <v>626</v>
      </c>
      <c r="C41" s="746">
        <v>3357</v>
      </c>
      <c r="D41" s="1108">
        <v>3397</v>
      </c>
      <c r="E41" s="1109">
        <v>3772</v>
      </c>
      <c r="F41" s="1108">
        <v>886</v>
      </c>
      <c r="G41" s="760">
        <f t="shared" si="5"/>
        <v>1113</v>
      </c>
      <c r="H41" s="915">
        <f t="shared" si="6"/>
        <v>1022</v>
      </c>
      <c r="I41" s="820">
        <f t="shared" si="6"/>
        <v>751</v>
      </c>
      <c r="J41" s="1094">
        <f t="shared" si="3"/>
        <v>3772</v>
      </c>
      <c r="K41" s="1126">
        <f t="shared" si="4"/>
        <v>100</v>
      </c>
      <c r="L41" s="583"/>
      <c r="M41" s="759">
        <v>1999</v>
      </c>
      <c r="N41" s="1095">
        <v>3021</v>
      </c>
      <c r="O41" s="1096">
        <v>3772</v>
      </c>
    </row>
    <row r="42" spans="1:15" ht="15.75" thickBot="1" x14ac:dyDescent="0.3">
      <c r="A42" s="719" t="s">
        <v>627</v>
      </c>
      <c r="B42" s="1110" t="s">
        <v>628</v>
      </c>
      <c r="C42" s="762">
        <v>37</v>
      </c>
      <c r="D42" s="1111">
        <v>20</v>
      </c>
      <c r="E42" s="1112">
        <v>59</v>
      </c>
      <c r="F42" s="1113">
        <v>3</v>
      </c>
      <c r="G42" s="778">
        <f t="shared" si="5"/>
        <v>11</v>
      </c>
      <c r="H42" s="915">
        <f t="shared" si="6"/>
        <v>5</v>
      </c>
      <c r="I42" s="1114">
        <f t="shared" si="6"/>
        <v>40</v>
      </c>
      <c r="J42" s="1101">
        <f t="shared" si="3"/>
        <v>59</v>
      </c>
      <c r="K42" s="1127">
        <f t="shared" si="4"/>
        <v>100</v>
      </c>
      <c r="L42" s="583"/>
      <c r="M42" s="777">
        <v>14</v>
      </c>
      <c r="N42" s="1116">
        <v>19</v>
      </c>
      <c r="O42" s="1117">
        <v>59</v>
      </c>
    </row>
    <row r="43" spans="1:15" ht="15.75" thickBot="1" x14ac:dyDescent="0.3">
      <c r="A43" s="1118" t="s">
        <v>629</v>
      </c>
      <c r="B43" s="1119" t="s">
        <v>588</v>
      </c>
      <c r="C43" s="1120">
        <f t="shared" ref="C43:I43" si="8">SUM(C38:C42)</f>
        <v>3579</v>
      </c>
      <c r="D43" s="1121">
        <f t="shared" si="8"/>
        <v>3577</v>
      </c>
      <c r="E43" s="1121">
        <f t="shared" si="8"/>
        <v>3972</v>
      </c>
      <c r="F43" s="1122">
        <f t="shared" si="8"/>
        <v>926</v>
      </c>
      <c r="G43" s="1128">
        <f t="shared" si="8"/>
        <v>1161</v>
      </c>
      <c r="H43" s="1122">
        <f t="shared" si="8"/>
        <v>1048</v>
      </c>
      <c r="I43" s="1129">
        <f t="shared" si="8"/>
        <v>837</v>
      </c>
      <c r="J43" s="1130">
        <f t="shared" si="3"/>
        <v>3972</v>
      </c>
      <c r="K43" s="1131">
        <f t="shared" si="4"/>
        <v>100</v>
      </c>
      <c r="L43" s="583"/>
      <c r="M43" s="1122">
        <f>SUM(M38:M42)</f>
        <v>2087</v>
      </c>
      <c r="N43" s="1123">
        <f>SUM(N38:N42)</f>
        <v>3135</v>
      </c>
      <c r="O43" s="1123">
        <f>SUM(O38:O42)</f>
        <v>3972</v>
      </c>
    </row>
    <row r="44" spans="1:15" ht="16.899999999999999" customHeight="1" thickBot="1" x14ac:dyDescent="0.3">
      <c r="A44" s="719"/>
      <c r="B44" s="1132"/>
      <c r="C44" s="762"/>
      <c r="D44" s="1100"/>
      <c r="E44" s="1100"/>
      <c r="F44" s="764"/>
      <c r="G44" s="827"/>
      <c r="H44" s="828">
        <f>N44-G44</f>
        <v>0</v>
      </c>
      <c r="I44" s="827"/>
      <c r="J44" s="1133">
        <f t="shared" si="3"/>
        <v>0</v>
      </c>
      <c r="K44" s="1088" t="e">
        <f t="shared" si="4"/>
        <v>#DIV/0!</v>
      </c>
      <c r="L44" s="583"/>
      <c r="M44" s="764"/>
      <c r="N44" s="1123"/>
      <c r="O44" s="1123"/>
    </row>
    <row r="45" spans="1:15" ht="15.75" thickBot="1" x14ac:dyDescent="0.3">
      <c r="A45" s="1134" t="s">
        <v>630</v>
      </c>
      <c r="B45" s="1119" t="s">
        <v>588</v>
      </c>
      <c r="C45" s="1122">
        <f t="shared" ref="C45:I45" si="9">C43-C41</f>
        <v>222</v>
      </c>
      <c r="D45" s="1120">
        <f t="shared" si="9"/>
        <v>180</v>
      </c>
      <c r="E45" s="1120">
        <f t="shared" si="9"/>
        <v>200</v>
      </c>
      <c r="F45" s="1122">
        <f t="shared" si="9"/>
        <v>40</v>
      </c>
      <c r="G45" s="1135">
        <f t="shared" si="9"/>
        <v>48</v>
      </c>
      <c r="H45" s="1122">
        <f t="shared" si="9"/>
        <v>26</v>
      </c>
      <c r="I45" s="1123">
        <f t="shared" si="9"/>
        <v>86</v>
      </c>
      <c r="J45" s="1133">
        <f t="shared" si="3"/>
        <v>200</v>
      </c>
      <c r="K45" s="1088">
        <f t="shared" si="4"/>
        <v>100</v>
      </c>
      <c r="L45" s="583"/>
      <c r="M45" s="1122">
        <f>M43-M41</f>
        <v>88</v>
      </c>
      <c r="N45" s="1123">
        <f>N43-N41</f>
        <v>114</v>
      </c>
      <c r="O45" s="1123">
        <f>O43-O41</f>
        <v>200</v>
      </c>
    </row>
    <row r="46" spans="1:15" ht="15.75" thickBot="1" x14ac:dyDescent="0.3">
      <c r="A46" s="1118" t="s">
        <v>631</v>
      </c>
      <c r="B46" s="1119" t="s">
        <v>588</v>
      </c>
      <c r="C46" s="1122">
        <f t="shared" ref="C46:I46" si="10">C43-C37</f>
        <v>70</v>
      </c>
      <c r="D46" s="1120">
        <f t="shared" si="10"/>
        <v>0</v>
      </c>
      <c r="E46" s="1120">
        <f t="shared" si="10"/>
        <v>0</v>
      </c>
      <c r="F46" s="1122">
        <f t="shared" si="10"/>
        <v>59</v>
      </c>
      <c r="G46" s="1135">
        <f t="shared" si="10"/>
        <v>171</v>
      </c>
      <c r="H46" s="1122">
        <f t="shared" si="10"/>
        <v>-22</v>
      </c>
      <c r="I46" s="1123">
        <f t="shared" si="10"/>
        <v>-208</v>
      </c>
      <c r="J46" s="1133">
        <f t="shared" si="3"/>
        <v>0</v>
      </c>
      <c r="K46" s="1088" t="e">
        <f t="shared" si="4"/>
        <v>#DIV/0!</v>
      </c>
      <c r="L46" s="583"/>
      <c r="M46" s="1122">
        <f>M43-M37</f>
        <v>230</v>
      </c>
      <c r="N46" s="1123">
        <f>N43-N37</f>
        <v>208</v>
      </c>
      <c r="O46" s="1123">
        <f>O43-O37</f>
        <v>0</v>
      </c>
    </row>
    <row r="47" spans="1:15" ht="15.75" thickBot="1" x14ac:dyDescent="0.3">
      <c r="A47" s="1136" t="s">
        <v>632</v>
      </c>
      <c r="B47" s="1137" t="s">
        <v>588</v>
      </c>
      <c r="C47" s="1122">
        <f t="shared" ref="C47:I47" si="11">C46-C41</f>
        <v>-3287</v>
      </c>
      <c r="D47" s="1120">
        <f t="shared" si="11"/>
        <v>-3397</v>
      </c>
      <c r="E47" s="1120">
        <f t="shared" si="11"/>
        <v>-3772</v>
      </c>
      <c r="F47" s="1122">
        <f t="shared" si="11"/>
        <v>-827</v>
      </c>
      <c r="G47" s="1135">
        <f t="shared" si="11"/>
        <v>-942</v>
      </c>
      <c r="H47" s="1122">
        <f t="shared" si="11"/>
        <v>-1044</v>
      </c>
      <c r="I47" s="1123">
        <f t="shared" si="11"/>
        <v>-959</v>
      </c>
      <c r="J47" s="1133">
        <f t="shared" si="3"/>
        <v>-3772</v>
      </c>
      <c r="K47" s="1122">
        <f t="shared" si="4"/>
        <v>100</v>
      </c>
      <c r="L47" s="583"/>
      <c r="M47" s="1122">
        <f>M46-M41</f>
        <v>-1769</v>
      </c>
      <c r="N47" s="1123">
        <f>N46-N41</f>
        <v>-2813</v>
      </c>
      <c r="O47" s="1123">
        <f>O46-O41</f>
        <v>-3772</v>
      </c>
    </row>
    <row r="50" spans="1:10" ht="14.25" x14ac:dyDescent="0.2">
      <c r="A50" s="1138" t="s">
        <v>633</v>
      </c>
    </row>
    <row r="51" spans="1:10" ht="14.25" x14ac:dyDescent="0.2">
      <c r="A51" s="1139" t="s">
        <v>634</v>
      </c>
    </row>
    <row r="52" spans="1:10" ht="14.25" x14ac:dyDescent="0.2">
      <c r="A52" s="1140" t="s">
        <v>635</v>
      </c>
    </row>
    <row r="53" spans="1:10" s="560" customFormat="1" ht="14.25" x14ac:dyDescent="0.2">
      <c r="A53" s="1140" t="s">
        <v>636</v>
      </c>
      <c r="B53" s="698"/>
      <c r="E53" s="699"/>
      <c r="F53" s="699"/>
      <c r="G53" s="699"/>
      <c r="H53" s="699"/>
      <c r="I53" s="699"/>
      <c r="J53" s="699"/>
    </row>
    <row r="56" spans="1:10" x14ac:dyDescent="0.2">
      <c r="A56" s="700" t="s">
        <v>671</v>
      </c>
    </row>
    <row r="58" spans="1:10" x14ac:dyDescent="0.2">
      <c r="A58" s="700" t="s">
        <v>672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="98" zoomScaleNormal="98" workbookViewId="0">
      <pane xSplit="1" ySplit="10" topLeftCell="C22" activePane="bottomRight" state="frozen"/>
      <selection pane="topRight" activeCell="B1" sqref="B1"/>
      <selection pane="bottomLeft" activeCell="A11" sqref="A11"/>
      <selection pane="bottomRight" activeCell="D49" sqref="D49"/>
    </sheetView>
  </sheetViews>
  <sheetFormatPr defaultColWidth="8.5703125" defaultRowHeight="12.75" x14ac:dyDescent="0.2"/>
  <cols>
    <col min="1" max="1" width="37.5703125" style="700" customWidth="1"/>
    <col min="2" max="2" width="7.42578125" style="694" customWidth="1"/>
    <col min="3" max="4" width="11.5703125" style="542" customWidth="1"/>
    <col min="5" max="5" width="11.5703125" style="695" customWidth="1"/>
    <col min="6" max="6" width="11.42578125" style="695" customWidth="1"/>
    <col min="7" max="7" width="9.85546875" style="695" customWidth="1"/>
    <col min="8" max="8" width="9.140625" style="695" customWidth="1"/>
    <col min="9" max="9" width="9.42578125" style="695" customWidth="1"/>
    <col min="10" max="10" width="9.140625" style="695" customWidth="1"/>
    <col min="11" max="11" width="12" style="542" customWidth="1"/>
    <col min="12" max="12" width="8.5703125" style="542"/>
    <col min="13" max="13" width="11.85546875" style="542" customWidth="1"/>
    <col min="14" max="14" width="12.5703125" style="542" customWidth="1"/>
    <col min="15" max="15" width="11.85546875" style="542" customWidth="1"/>
    <col min="16" max="16" width="12" style="542" customWidth="1"/>
    <col min="17" max="16384" width="8.5703125" style="542"/>
  </cols>
  <sheetData>
    <row r="1" spans="1:16" ht="32.1" customHeight="1" x14ac:dyDescent="0.2">
      <c r="A1" s="1060"/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1061"/>
    </row>
    <row r="2" spans="1:16" x14ac:dyDescent="0.2">
      <c r="A2" s="363"/>
      <c r="B2" s="363"/>
      <c r="C2" s="363"/>
      <c r="D2" s="363"/>
      <c r="E2" s="543"/>
      <c r="F2" s="543"/>
      <c r="G2" s="543"/>
      <c r="H2" s="543"/>
      <c r="I2" s="543"/>
      <c r="J2" s="543"/>
      <c r="K2" s="363"/>
      <c r="L2" s="363"/>
      <c r="M2" s="363"/>
      <c r="N2" s="363"/>
      <c r="O2" s="544"/>
    </row>
    <row r="3" spans="1:16" ht="18.75" x14ac:dyDescent="0.2">
      <c r="A3" s="1062" t="s">
        <v>564</v>
      </c>
      <c r="B3" s="363"/>
      <c r="C3" s="363"/>
      <c r="D3" s="363"/>
      <c r="E3" s="543"/>
      <c r="F3" s="546"/>
      <c r="G3" s="546"/>
      <c r="H3" s="543"/>
      <c r="I3" s="543"/>
      <c r="J3" s="543"/>
      <c r="K3" s="363"/>
      <c r="L3" s="363"/>
      <c r="M3" s="363"/>
      <c r="N3" s="363"/>
      <c r="O3" s="363"/>
    </row>
    <row r="4" spans="1:16" ht="21.75" customHeight="1" x14ac:dyDescent="0.2">
      <c r="A4" s="1063"/>
      <c r="B4" s="363"/>
      <c r="C4" s="363"/>
      <c r="D4" s="363"/>
      <c r="E4" s="543"/>
      <c r="F4" s="546"/>
      <c r="G4" s="546"/>
      <c r="H4" s="543"/>
      <c r="I4" s="543"/>
      <c r="J4" s="543"/>
      <c r="K4" s="363"/>
      <c r="L4" s="363"/>
      <c r="M4" s="363"/>
      <c r="N4" s="363"/>
      <c r="O4" s="363"/>
    </row>
    <row r="5" spans="1:16" x14ac:dyDescent="0.2">
      <c r="A5" s="370"/>
      <c r="B5" s="363"/>
      <c r="C5" s="363"/>
      <c r="D5" s="363"/>
      <c r="E5" s="543"/>
      <c r="F5" s="546"/>
      <c r="G5" s="546"/>
      <c r="H5" s="543"/>
      <c r="I5" s="543"/>
      <c r="J5" s="543"/>
      <c r="K5" s="363"/>
      <c r="L5" s="363"/>
      <c r="M5" s="363"/>
      <c r="N5" s="363"/>
      <c r="O5" s="363"/>
    </row>
    <row r="6" spans="1:16" ht="6" customHeight="1" x14ac:dyDescent="0.2">
      <c r="A6" s="363"/>
      <c r="B6" s="547"/>
      <c r="C6" s="547"/>
      <c r="D6" s="363"/>
      <c r="E6" s="543"/>
      <c r="F6" s="546"/>
      <c r="G6" s="546"/>
      <c r="H6" s="543"/>
      <c r="I6" s="543"/>
      <c r="J6" s="543"/>
      <c r="K6" s="363"/>
      <c r="L6" s="363"/>
      <c r="M6" s="363"/>
      <c r="N6" s="363"/>
      <c r="O6" s="363"/>
    </row>
    <row r="7" spans="1:16" ht="24.75" customHeight="1" x14ac:dyDescent="0.2">
      <c r="A7" s="1064" t="s">
        <v>565</v>
      </c>
      <c r="B7" s="1065"/>
      <c r="C7" s="1141" t="s">
        <v>673</v>
      </c>
      <c r="D7" s="1142"/>
      <c r="E7" s="1142"/>
      <c r="F7" s="1142"/>
      <c r="G7" s="1143"/>
      <c r="H7" s="1143"/>
      <c r="I7" s="1143"/>
      <c r="J7" s="1143"/>
      <c r="K7" s="1143"/>
      <c r="L7" s="1143"/>
      <c r="M7" s="1143"/>
      <c r="N7" s="1143"/>
      <c r="O7" s="1144"/>
    </row>
    <row r="8" spans="1:16" ht="23.25" customHeight="1" thickBot="1" x14ac:dyDescent="0.25">
      <c r="A8" s="370" t="s">
        <v>567</v>
      </c>
      <c r="B8" s="363"/>
      <c r="C8" s="363"/>
      <c r="D8" s="363"/>
      <c r="E8" s="543"/>
      <c r="F8" s="546"/>
      <c r="G8" s="546"/>
      <c r="H8" s="543"/>
      <c r="I8" s="543"/>
      <c r="J8" s="543"/>
      <c r="K8" s="363"/>
      <c r="L8" s="363"/>
      <c r="M8" s="363"/>
      <c r="N8" s="363"/>
      <c r="O8" s="363"/>
    </row>
    <row r="9" spans="1:16" ht="13.5" thickBot="1" x14ac:dyDescent="0.25">
      <c r="A9" s="376" t="s">
        <v>568</v>
      </c>
      <c r="B9" s="377" t="s">
        <v>569</v>
      </c>
      <c r="C9" s="1145" t="s">
        <v>0</v>
      </c>
      <c r="D9" s="1146" t="s">
        <v>570</v>
      </c>
      <c r="E9" s="555" t="s">
        <v>571</v>
      </c>
      <c r="F9" s="1147" t="s">
        <v>572</v>
      </c>
      <c r="G9" s="1148"/>
      <c r="H9" s="1148"/>
      <c r="I9" s="1149"/>
      <c r="J9" s="1146" t="s">
        <v>640</v>
      </c>
      <c r="K9" s="1150" t="s">
        <v>574</v>
      </c>
      <c r="L9" s="560"/>
      <c r="M9" s="1146" t="s">
        <v>575</v>
      </c>
      <c r="N9" s="1146" t="s">
        <v>576</v>
      </c>
      <c r="O9" s="561" t="s">
        <v>575</v>
      </c>
    </row>
    <row r="10" spans="1:16" ht="13.5" thickBot="1" x14ac:dyDescent="0.25">
      <c r="A10" s="1151"/>
      <c r="B10" s="1152"/>
      <c r="C10" s="1153" t="s">
        <v>641</v>
      </c>
      <c r="D10" s="1154">
        <v>2019</v>
      </c>
      <c r="E10" s="566">
        <v>2019</v>
      </c>
      <c r="F10" s="1155" t="s">
        <v>578</v>
      </c>
      <c r="G10" s="1156" t="s">
        <v>579</v>
      </c>
      <c r="H10" s="1157" t="s">
        <v>580</v>
      </c>
      <c r="I10" s="1155" t="s">
        <v>581</v>
      </c>
      <c r="J10" s="1154" t="s">
        <v>582</v>
      </c>
      <c r="K10" s="1153" t="s">
        <v>583</v>
      </c>
      <c r="L10" s="560"/>
      <c r="M10" s="1158" t="s">
        <v>642</v>
      </c>
      <c r="N10" s="1154" t="s">
        <v>643</v>
      </c>
      <c r="O10" s="571" t="s">
        <v>644</v>
      </c>
    </row>
    <row r="11" spans="1:16" x14ac:dyDescent="0.2">
      <c r="A11" s="1159" t="s">
        <v>645</v>
      </c>
      <c r="B11" s="1160"/>
      <c r="C11" s="1161">
        <v>26</v>
      </c>
      <c r="D11" s="1162">
        <v>25</v>
      </c>
      <c r="E11" s="576">
        <v>24</v>
      </c>
      <c r="F11" s="1163">
        <v>26</v>
      </c>
      <c r="G11" s="1164">
        <f>M11</f>
        <v>26</v>
      </c>
      <c r="H11" s="1165">
        <f>N11</f>
        <v>25</v>
      </c>
      <c r="I11" s="1166">
        <f>O11</f>
        <v>25.83</v>
      </c>
      <c r="J11" s="1167" t="s">
        <v>588</v>
      </c>
      <c r="K11" s="1168" t="s">
        <v>588</v>
      </c>
      <c r="L11" s="583"/>
      <c r="M11" s="1169">
        <v>26</v>
      </c>
      <c r="N11" s="1170">
        <v>25</v>
      </c>
      <c r="O11" s="858">
        <v>25.83</v>
      </c>
    </row>
    <row r="12" spans="1:16" ht="13.5" thickBot="1" x14ac:dyDescent="0.25">
      <c r="A12" s="1171" t="s">
        <v>646</v>
      </c>
      <c r="B12" s="1172"/>
      <c r="C12" s="1173">
        <v>22.58</v>
      </c>
      <c r="D12" s="1174">
        <v>24.81</v>
      </c>
      <c r="E12" s="590">
        <v>22.27</v>
      </c>
      <c r="F12" s="1175">
        <v>24.8</v>
      </c>
      <c r="G12" s="1176">
        <f>M12</f>
        <v>25</v>
      </c>
      <c r="H12" s="1177">
        <f t="shared" ref="H12:I23" si="0">N12</f>
        <v>24</v>
      </c>
      <c r="I12" s="1176">
        <f>O12</f>
        <v>24.77</v>
      </c>
      <c r="J12" s="1178"/>
      <c r="K12" s="1179" t="s">
        <v>588</v>
      </c>
      <c r="L12" s="583"/>
      <c r="M12" s="1180">
        <v>25</v>
      </c>
      <c r="N12" s="1181">
        <v>24</v>
      </c>
      <c r="O12" s="868">
        <v>24.77</v>
      </c>
    </row>
    <row r="13" spans="1:16" ht="13.5" thickBot="1" x14ac:dyDescent="0.25">
      <c r="A13" s="1182" t="s">
        <v>647</v>
      </c>
      <c r="B13" s="1183" t="s">
        <v>648</v>
      </c>
      <c r="C13" s="1184">
        <v>3253</v>
      </c>
      <c r="D13" s="1185" t="s">
        <v>588</v>
      </c>
      <c r="E13" s="1185" t="s">
        <v>588</v>
      </c>
      <c r="F13" s="1186">
        <v>3253</v>
      </c>
      <c r="G13" s="1187">
        <f>M13</f>
        <v>3283</v>
      </c>
      <c r="H13" s="1188">
        <f t="shared" si="0"/>
        <v>3340</v>
      </c>
      <c r="I13" s="1189">
        <f>O13</f>
        <v>3299</v>
      </c>
      <c r="J13" s="1190" t="s">
        <v>588</v>
      </c>
      <c r="K13" s="1191" t="s">
        <v>588</v>
      </c>
      <c r="L13" s="583"/>
      <c r="M13" s="1192">
        <v>3283</v>
      </c>
      <c r="N13" s="1193">
        <v>3340</v>
      </c>
      <c r="O13" s="755">
        <v>3299</v>
      </c>
    </row>
    <row r="14" spans="1:16" x14ac:dyDescent="0.2">
      <c r="A14" s="1194" t="s">
        <v>649</v>
      </c>
      <c r="B14" s="1183" t="s">
        <v>650</v>
      </c>
      <c r="C14" s="1184">
        <v>3160</v>
      </c>
      <c r="D14" s="1195" t="s">
        <v>588</v>
      </c>
      <c r="E14" s="1195" t="s">
        <v>588</v>
      </c>
      <c r="F14" s="1190">
        <v>3163</v>
      </c>
      <c r="G14" s="1187">
        <f t="shared" ref="G14:G23" si="1">M14</f>
        <v>3196</v>
      </c>
      <c r="H14" s="1196">
        <f t="shared" si="0"/>
        <v>3256</v>
      </c>
      <c r="I14" s="1197">
        <f t="shared" si="0"/>
        <v>3218</v>
      </c>
      <c r="J14" s="1190" t="s">
        <v>588</v>
      </c>
      <c r="K14" s="1191" t="s">
        <v>588</v>
      </c>
      <c r="L14" s="583"/>
      <c r="M14" s="1198">
        <v>3196</v>
      </c>
      <c r="N14" s="1193">
        <v>3256</v>
      </c>
      <c r="O14" s="755">
        <v>3218</v>
      </c>
    </row>
    <row r="15" spans="1:16" x14ac:dyDescent="0.2">
      <c r="A15" s="1194" t="s">
        <v>594</v>
      </c>
      <c r="B15" s="1183" t="s">
        <v>595</v>
      </c>
      <c r="C15" s="1184"/>
      <c r="D15" s="1195" t="s">
        <v>588</v>
      </c>
      <c r="E15" s="1195" t="s">
        <v>588</v>
      </c>
      <c r="F15" s="1190"/>
      <c r="G15" s="1187">
        <f t="shared" si="1"/>
        <v>0</v>
      </c>
      <c r="H15" s="1197">
        <f t="shared" si="0"/>
        <v>0</v>
      </c>
      <c r="I15" s="1197">
        <f t="shared" si="0"/>
        <v>7</v>
      </c>
      <c r="J15" s="1190" t="s">
        <v>588</v>
      </c>
      <c r="K15" s="1191" t="s">
        <v>588</v>
      </c>
      <c r="L15" s="583"/>
      <c r="M15" s="1198"/>
      <c r="N15" s="1193"/>
      <c r="O15" s="755">
        <v>7</v>
      </c>
    </row>
    <row r="16" spans="1:16" x14ac:dyDescent="0.2">
      <c r="A16" s="1194" t="s">
        <v>596</v>
      </c>
      <c r="B16" s="1183" t="s">
        <v>588</v>
      </c>
      <c r="C16" s="1184">
        <v>563</v>
      </c>
      <c r="D16" s="1195" t="s">
        <v>588</v>
      </c>
      <c r="E16" s="1195" t="s">
        <v>588</v>
      </c>
      <c r="F16" s="1190">
        <v>2318</v>
      </c>
      <c r="G16" s="1187">
        <f t="shared" si="1"/>
        <v>1332</v>
      </c>
      <c r="H16" s="1197">
        <f t="shared" si="0"/>
        <v>886</v>
      </c>
      <c r="I16" s="1197">
        <f t="shared" si="0"/>
        <v>1042</v>
      </c>
      <c r="J16" s="1190" t="s">
        <v>588</v>
      </c>
      <c r="K16" s="1191" t="s">
        <v>588</v>
      </c>
      <c r="L16" s="583"/>
      <c r="M16" s="1198">
        <v>1332</v>
      </c>
      <c r="N16" s="1193">
        <v>886</v>
      </c>
      <c r="O16" s="755">
        <v>1042</v>
      </c>
    </row>
    <row r="17" spans="1:15" ht="13.5" thickBot="1" x14ac:dyDescent="0.25">
      <c r="A17" s="1159" t="s">
        <v>597</v>
      </c>
      <c r="B17" s="1199" t="s">
        <v>598</v>
      </c>
      <c r="C17" s="1200">
        <v>1560</v>
      </c>
      <c r="D17" s="1201" t="s">
        <v>588</v>
      </c>
      <c r="E17" s="1201" t="s">
        <v>588</v>
      </c>
      <c r="F17" s="1202">
        <v>2859</v>
      </c>
      <c r="G17" s="1187">
        <f t="shared" si="1"/>
        <v>4282</v>
      </c>
      <c r="H17" s="1197">
        <f t="shared" si="0"/>
        <v>3171</v>
      </c>
      <c r="I17" s="1203">
        <f t="shared" si="0"/>
        <v>1831</v>
      </c>
      <c r="J17" s="1202" t="s">
        <v>588</v>
      </c>
      <c r="K17" s="1168" t="s">
        <v>588</v>
      </c>
      <c r="L17" s="583"/>
      <c r="M17" s="1204">
        <v>4282</v>
      </c>
      <c r="N17" s="1205">
        <v>3171</v>
      </c>
      <c r="O17" s="769">
        <v>1831</v>
      </c>
    </row>
    <row r="18" spans="1:15" ht="13.5" thickBot="1" x14ac:dyDescent="0.25">
      <c r="A18" s="1206" t="s">
        <v>599</v>
      </c>
      <c r="B18" s="1156"/>
      <c r="C18" s="1207">
        <v>2216</v>
      </c>
      <c r="D18" s="1208" t="s">
        <v>588</v>
      </c>
      <c r="E18" s="1208" t="s">
        <v>588</v>
      </c>
      <c r="F18" s="1209">
        <f>F13-F14+F15+F16+F17</f>
        <v>5267</v>
      </c>
      <c r="G18" s="1208">
        <f>G13-G14+G15+G16+G17</f>
        <v>5701</v>
      </c>
      <c r="H18" s="1208">
        <f>H13-H14+H15+H16+H17</f>
        <v>4141</v>
      </c>
      <c r="I18" s="1208">
        <f>I13-I14+I15+I16+I17</f>
        <v>2961</v>
      </c>
      <c r="J18" s="1210" t="s">
        <v>588</v>
      </c>
      <c r="K18" s="1210" t="s">
        <v>588</v>
      </c>
      <c r="L18" s="583"/>
      <c r="M18" s="1209">
        <f>M13-M14+M15+M16+M17</f>
        <v>5701</v>
      </c>
      <c r="N18" s="1209">
        <f t="shared" ref="N18:O18" si="2">N13-N14+N15+N16+N17</f>
        <v>4141</v>
      </c>
      <c r="O18" s="1209">
        <f t="shared" si="2"/>
        <v>2961</v>
      </c>
    </row>
    <row r="19" spans="1:15" x14ac:dyDescent="0.2">
      <c r="A19" s="1159" t="s">
        <v>600</v>
      </c>
      <c r="B19" s="1199">
        <v>401</v>
      </c>
      <c r="C19" s="1200">
        <v>93</v>
      </c>
      <c r="D19" s="1185" t="s">
        <v>588</v>
      </c>
      <c r="E19" s="1185" t="s">
        <v>588</v>
      </c>
      <c r="F19" s="1202">
        <v>90</v>
      </c>
      <c r="G19" s="1187">
        <f t="shared" si="1"/>
        <v>87</v>
      </c>
      <c r="H19" s="1211">
        <f t="shared" si="0"/>
        <v>84</v>
      </c>
      <c r="I19" s="1189">
        <f t="shared" si="0"/>
        <v>81</v>
      </c>
      <c r="J19" s="1168" t="s">
        <v>588</v>
      </c>
      <c r="K19" s="1168" t="s">
        <v>588</v>
      </c>
      <c r="L19" s="583"/>
      <c r="M19" s="1212">
        <v>87</v>
      </c>
      <c r="N19" s="1205">
        <v>84</v>
      </c>
      <c r="O19" s="769">
        <v>81</v>
      </c>
    </row>
    <row r="20" spans="1:15" x14ac:dyDescent="0.2">
      <c r="A20" s="1194" t="s">
        <v>601</v>
      </c>
      <c r="B20" s="1183" t="s">
        <v>602</v>
      </c>
      <c r="C20" s="1184">
        <v>867</v>
      </c>
      <c r="D20" s="1195" t="s">
        <v>588</v>
      </c>
      <c r="E20" s="1195" t="s">
        <v>588</v>
      </c>
      <c r="F20" s="1190">
        <v>894</v>
      </c>
      <c r="G20" s="1187">
        <f t="shared" si="1"/>
        <v>920</v>
      </c>
      <c r="H20" s="1211">
        <f t="shared" si="0"/>
        <v>929</v>
      </c>
      <c r="I20" s="1197">
        <f t="shared" si="0"/>
        <v>882</v>
      </c>
      <c r="J20" s="1191" t="s">
        <v>588</v>
      </c>
      <c r="K20" s="1191" t="s">
        <v>588</v>
      </c>
      <c r="L20" s="583"/>
      <c r="M20" s="1198">
        <v>920</v>
      </c>
      <c r="N20" s="1193">
        <v>929</v>
      </c>
      <c r="O20" s="755">
        <v>882</v>
      </c>
    </row>
    <row r="21" spans="1:15" x14ac:dyDescent="0.2">
      <c r="A21" s="1194" t="s">
        <v>603</v>
      </c>
      <c r="B21" s="1183" t="s">
        <v>588</v>
      </c>
      <c r="C21" s="1184">
        <v>432</v>
      </c>
      <c r="D21" s="1195" t="s">
        <v>588</v>
      </c>
      <c r="E21" s="1195" t="s">
        <v>588</v>
      </c>
      <c r="F21" s="1190">
        <v>434</v>
      </c>
      <c r="G21" s="1187">
        <f t="shared" si="1"/>
        <v>434</v>
      </c>
      <c r="H21" s="1211">
        <f t="shared" si="0"/>
        <v>530</v>
      </c>
      <c r="I21" s="1197">
        <f t="shared" si="0"/>
        <v>530</v>
      </c>
      <c r="J21" s="1191" t="s">
        <v>588</v>
      </c>
      <c r="K21" s="1191" t="s">
        <v>588</v>
      </c>
      <c r="L21" s="583"/>
      <c r="M21" s="1198">
        <v>434</v>
      </c>
      <c r="N21" s="1193">
        <v>530</v>
      </c>
      <c r="O21" s="755">
        <v>530</v>
      </c>
    </row>
    <row r="22" spans="1:15" x14ac:dyDescent="0.2">
      <c r="A22" s="1194" t="s">
        <v>604</v>
      </c>
      <c r="B22" s="1183" t="s">
        <v>588</v>
      </c>
      <c r="C22" s="1184">
        <v>808</v>
      </c>
      <c r="D22" s="1195" t="s">
        <v>588</v>
      </c>
      <c r="E22" s="1195" t="s">
        <v>588</v>
      </c>
      <c r="F22" s="1190">
        <v>3712</v>
      </c>
      <c r="G22" s="1187">
        <f t="shared" si="1"/>
        <v>4178</v>
      </c>
      <c r="H22" s="1211">
        <f t="shared" si="0"/>
        <v>2562</v>
      </c>
      <c r="I22" s="1197">
        <f t="shared" si="0"/>
        <v>1431</v>
      </c>
      <c r="J22" s="1191" t="s">
        <v>588</v>
      </c>
      <c r="K22" s="1191" t="s">
        <v>588</v>
      </c>
      <c r="L22" s="583"/>
      <c r="M22" s="1198">
        <v>4178</v>
      </c>
      <c r="N22" s="1193">
        <v>2562</v>
      </c>
      <c r="O22" s="755">
        <v>1431</v>
      </c>
    </row>
    <row r="23" spans="1:15" ht="13.5" thickBot="1" x14ac:dyDescent="0.25">
      <c r="A23" s="1171" t="s">
        <v>605</v>
      </c>
      <c r="B23" s="1213" t="s">
        <v>588</v>
      </c>
      <c r="C23" s="1184"/>
      <c r="D23" s="1201" t="s">
        <v>588</v>
      </c>
      <c r="E23" s="1201" t="s">
        <v>588</v>
      </c>
      <c r="F23" s="1214"/>
      <c r="G23" s="1215">
        <f t="shared" si="1"/>
        <v>0</v>
      </c>
      <c r="H23" s="1216">
        <f t="shared" si="0"/>
        <v>0</v>
      </c>
      <c r="I23" s="1217">
        <f t="shared" si="0"/>
        <v>0</v>
      </c>
      <c r="J23" s="1218" t="s">
        <v>588</v>
      </c>
      <c r="K23" s="1218" t="s">
        <v>588</v>
      </c>
      <c r="L23" s="583"/>
      <c r="M23" s="1219">
        <v>0</v>
      </c>
      <c r="N23" s="1220">
        <v>0</v>
      </c>
      <c r="O23" s="782">
        <v>0</v>
      </c>
    </row>
    <row r="24" spans="1:15" x14ac:dyDescent="0.2">
      <c r="A24" s="1182" t="s">
        <v>606</v>
      </c>
      <c r="B24" s="1221" t="s">
        <v>588</v>
      </c>
      <c r="C24" s="1222">
        <v>9932</v>
      </c>
      <c r="D24" s="1223">
        <v>9862</v>
      </c>
      <c r="E24" s="641">
        <v>11395</v>
      </c>
      <c r="F24" s="1223">
        <v>2662</v>
      </c>
      <c r="G24" s="1224">
        <f>M24-F24</f>
        <v>2960</v>
      </c>
      <c r="H24" s="1223">
        <f>N24-M24</f>
        <v>2860</v>
      </c>
      <c r="I24" s="1225">
        <f>O24-N24</f>
        <v>2913</v>
      </c>
      <c r="J24" s="1226">
        <f t="shared" ref="J24:J47" si="3">SUM(F24:I24)</f>
        <v>11395</v>
      </c>
      <c r="K24" s="1227">
        <f t="shared" ref="K24:K47" si="4">(J24/E24)*100</f>
        <v>100</v>
      </c>
      <c r="L24" s="583"/>
      <c r="M24" s="1192">
        <v>5622</v>
      </c>
      <c r="N24" s="1228">
        <v>8482</v>
      </c>
      <c r="O24" s="791">
        <v>11395</v>
      </c>
    </row>
    <row r="25" spans="1:15" x14ac:dyDescent="0.2">
      <c r="A25" s="1194" t="s">
        <v>607</v>
      </c>
      <c r="B25" s="1183" t="s">
        <v>588</v>
      </c>
      <c r="C25" s="1184"/>
      <c r="D25" s="1229"/>
      <c r="E25" s="649"/>
      <c r="F25" s="1229"/>
      <c r="G25" s="1230">
        <f t="shared" ref="G25:G42" si="5">M25-F25</f>
        <v>0</v>
      </c>
      <c r="H25" s="1231">
        <f t="shared" ref="H25:I42" si="6">N25-M25</f>
        <v>0</v>
      </c>
      <c r="I25" s="1230">
        <f t="shared" si="6"/>
        <v>0</v>
      </c>
      <c r="J25" s="1232">
        <f t="shared" si="3"/>
        <v>0</v>
      </c>
      <c r="K25" s="1233" t="e">
        <f t="shared" si="4"/>
        <v>#DIV/0!</v>
      </c>
      <c r="L25" s="583"/>
      <c r="M25" s="1198"/>
      <c r="N25" s="1193"/>
      <c r="O25" s="668"/>
    </row>
    <row r="26" spans="1:15" ht="13.5" thickBot="1" x14ac:dyDescent="0.25">
      <c r="A26" s="1171" t="s">
        <v>608</v>
      </c>
      <c r="B26" s="1213">
        <v>672</v>
      </c>
      <c r="C26" s="1234">
        <v>1900</v>
      </c>
      <c r="D26" s="1235">
        <v>2100</v>
      </c>
      <c r="E26" s="657">
        <v>2100</v>
      </c>
      <c r="F26" s="1236">
        <v>525</v>
      </c>
      <c r="G26" s="1237">
        <f t="shared" si="5"/>
        <v>525</v>
      </c>
      <c r="H26" s="1236">
        <f t="shared" si="6"/>
        <v>525</v>
      </c>
      <c r="I26" s="1238">
        <f t="shared" si="6"/>
        <v>525</v>
      </c>
      <c r="J26" s="1239">
        <f t="shared" si="3"/>
        <v>2100</v>
      </c>
      <c r="K26" s="1240">
        <f t="shared" si="4"/>
        <v>100</v>
      </c>
      <c r="L26" s="583"/>
      <c r="M26" s="1204">
        <v>1050</v>
      </c>
      <c r="N26" s="1241">
        <v>1575</v>
      </c>
      <c r="O26" s="801">
        <v>2100</v>
      </c>
    </row>
    <row r="27" spans="1:15" x14ac:dyDescent="0.2">
      <c r="A27" s="1182" t="s">
        <v>609</v>
      </c>
      <c r="B27" s="1221">
        <v>501</v>
      </c>
      <c r="C27" s="1184">
        <v>495</v>
      </c>
      <c r="D27" s="1231">
        <v>410</v>
      </c>
      <c r="E27" s="664">
        <v>400</v>
      </c>
      <c r="F27" s="1231">
        <v>65</v>
      </c>
      <c r="G27" s="1189">
        <f t="shared" si="5"/>
        <v>170</v>
      </c>
      <c r="H27" s="1242">
        <f t="shared" si="6"/>
        <v>99</v>
      </c>
      <c r="I27" s="1189">
        <f t="shared" si="6"/>
        <v>39</v>
      </c>
      <c r="J27" s="1226">
        <f t="shared" si="3"/>
        <v>373</v>
      </c>
      <c r="K27" s="1227">
        <f t="shared" si="4"/>
        <v>93.25</v>
      </c>
      <c r="L27" s="583"/>
      <c r="M27" s="1212">
        <v>235</v>
      </c>
      <c r="N27" s="1243">
        <v>334</v>
      </c>
      <c r="O27" s="666">
        <v>373</v>
      </c>
    </row>
    <row r="28" spans="1:15" x14ac:dyDescent="0.2">
      <c r="A28" s="1194" t="s">
        <v>610</v>
      </c>
      <c r="B28" s="1183">
        <v>502</v>
      </c>
      <c r="C28" s="1184">
        <v>601</v>
      </c>
      <c r="D28" s="1229">
        <v>590</v>
      </c>
      <c r="E28" s="649">
        <v>613</v>
      </c>
      <c r="F28" s="1229">
        <v>195</v>
      </c>
      <c r="G28" s="1197">
        <f t="shared" si="5"/>
        <v>115</v>
      </c>
      <c r="H28" s="1242">
        <f t="shared" si="6"/>
        <v>108</v>
      </c>
      <c r="I28" s="1197">
        <f t="shared" si="6"/>
        <v>193</v>
      </c>
      <c r="J28" s="1232">
        <f t="shared" si="3"/>
        <v>611</v>
      </c>
      <c r="K28" s="1233">
        <f t="shared" si="4"/>
        <v>99.673735725938002</v>
      </c>
      <c r="L28" s="583"/>
      <c r="M28" s="1198">
        <v>310</v>
      </c>
      <c r="N28" s="1193">
        <v>418</v>
      </c>
      <c r="O28" s="668">
        <v>611</v>
      </c>
    </row>
    <row r="29" spans="1:15" x14ac:dyDescent="0.2">
      <c r="A29" s="1194" t="s">
        <v>611</v>
      </c>
      <c r="B29" s="1183">
        <v>504</v>
      </c>
      <c r="C29" s="1184"/>
      <c r="D29" s="1229"/>
      <c r="E29" s="649"/>
      <c r="F29" s="1229"/>
      <c r="G29" s="1197">
        <f t="shared" si="5"/>
        <v>0</v>
      </c>
      <c r="H29" s="1242">
        <f t="shared" si="6"/>
        <v>0</v>
      </c>
      <c r="I29" s="1197">
        <f t="shared" si="6"/>
        <v>0</v>
      </c>
      <c r="J29" s="1232">
        <f t="shared" si="3"/>
        <v>0</v>
      </c>
      <c r="K29" s="1233" t="e">
        <f t="shared" si="4"/>
        <v>#DIV/0!</v>
      </c>
      <c r="L29" s="583"/>
      <c r="M29" s="1198">
        <v>0</v>
      </c>
      <c r="N29" s="1193">
        <v>0</v>
      </c>
      <c r="O29" s="668"/>
    </row>
    <row r="30" spans="1:15" x14ac:dyDescent="0.2">
      <c r="A30" s="1194" t="s">
        <v>612</v>
      </c>
      <c r="B30" s="1183">
        <v>511</v>
      </c>
      <c r="C30" s="1184">
        <v>155</v>
      </c>
      <c r="D30" s="1229">
        <v>200</v>
      </c>
      <c r="E30" s="649">
        <v>15</v>
      </c>
      <c r="F30" s="1229">
        <v>3</v>
      </c>
      <c r="G30" s="1197">
        <f t="shared" si="5"/>
        <v>3</v>
      </c>
      <c r="H30" s="1242">
        <f t="shared" si="6"/>
        <v>8</v>
      </c>
      <c r="I30" s="1197">
        <f t="shared" si="6"/>
        <v>1</v>
      </c>
      <c r="J30" s="1232">
        <f t="shared" si="3"/>
        <v>15</v>
      </c>
      <c r="K30" s="1233">
        <f t="shared" si="4"/>
        <v>100</v>
      </c>
      <c r="L30" s="583"/>
      <c r="M30" s="1198">
        <v>6</v>
      </c>
      <c r="N30" s="1193">
        <v>14</v>
      </c>
      <c r="O30" s="668">
        <v>15</v>
      </c>
    </row>
    <row r="31" spans="1:15" x14ac:dyDescent="0.2">
      <c r="A31" s="1194" t="s">
        <v>613</v>
      </c>
      <c r="B31" s="1183">
        <v>518</v>
      </c>
      <c r="C31" s="1184">
        <v>595</v>
      </c>
      <c r="D31" s="1229">
        <v>470</v>
      </c>
      <c r="E31" s="649">
        <v>463</v>
      </c>
      <c r="F31" s="1229">
        <v>105</v>
      </c>
      <c r="G31" s="1197">
        <f t="shared" si="5"/>
        <v>131</v>
      </c>
      <c r="H31" s="1242">
        <f t="shared" si="6"/>
        <v>131</v>
      </c>
      <c r="I31" s="1197">
        <f t="shared" si="6"/>
        <v>88</v>
      </c>
      <c r="J31" s="1232">
        <f t="shared" si="3"/>
        <v>455</v>
      </c>
      <c r="K31" s="1233">
        <f t="shared" si="4"/>
        <v>98.272138228941685</v>
      </c>
      <c r="L31" s="583"/>
      <c r="M31" s="1198">
        <v>236</v>
      </c>
      <c r="N31" s="1193">
        <v>367</v>
      </c>
      <c r="O31" s="668">
        <v>455</v>
      </c>
    </row>
    <row r="32" spans="1:15" x14ac:dyDescent="0.2">
      <c r="A32" s="1194" t="s">
        <v>614</v>
      </c>
      <c r="B32" s="1183">
        <v>521</v>
      </c>
      <c r="C32" s="1184">
        <v>6514</v>
      </c>
      <c r="D32" s="1229">
        <v>6462</v>
      </c>
      <c r="E32" s="649">
        <v>7636</v>
      </c>
      <c r="F32" s="1229">
        <v>1724</v>
      </c>
      <c r="G32" s="1197">
        <f t="shared" si="5"/>
        <v>1965</v>
      </c>
      <c r="H32" s="1242">
        <f t="shared" si="6"/>
        <v>1920</v>
      </c>
      <c r="I32" s="1197">
        <f t="shared" si="6"/>
        <v>2028</v>
      </c>
      <c r="J32" s="1232">
        <f t="shared" si="3"/>
        <v>7637</v>
      </c>
      <c r="K32" s="1233">
        <f t="shared" si="4"/>
        <v>100.0130958617077</v>
      </c>
      <c r="L32" s="583"/>
      <c r="M32" s="1198">
        <v>3689</v>
      </c>
      <c r="N32" s="1193">
        <v>5609</v>
      </c>
      <c r="O32" s="668">
        <v>7637</v>
      </c>
    </row>
    <row r="33" spans="1:15" x14ac:dyDescent="0.2">
      <c r="A33" s="1194" t="s">
        <v>615</v>
      </c>
      <c r="B33" s="1183" t="s">
        <v>616</v>
      </c>
      <c r="C33" s="1184">
        <v>2401</v>
      </c>
      <c r="D33" s="1229">
        <v>2325</v>
      </c>
      <c r="E33" s="649">
        <v>2837</v>
      </c>
      <c r="F33" s="1229">
        <v>642</v>
      </c>
      <c r="G33" s="1197">
        <f t="shared" si="5"/>
        <v>731</v>
      </c>
      <c r="H33" s="1242">
        <f t="shared" si="6"/>
        <v>704</v>
      </c>
      <c r="I33" s="1197">
        <f t="shared" si="6"/>
        <v>761</v>
      </c>
      <c r="J33" s="1232">
        <f t="shared" si="3"/>
        <v>2838</v>
      </c>
      <c r="K33" s="1233">
        <f t="shared" si="4"/>
        <v>100.03524850193868</v>
      </c>
      <c r="L33" s="583"/>
      <c r="M33" s="1198">
        <v>1373</v>
      </c>
      <c r="N33" s="1193">
        <v>2077</v>
      </c>
      <c r="O33" s="668">
        <v>2838</v>
      </c>
    </row>
    <row r="34" spans="1:15" x14ac:dyDescent="0.2">
      <c r="A34" s="1194" t="s">
        <v>617</v>
      </c>
      <c r="B34" s="1183">
        <v>557</v>
      </c>
      <c r="C34" s="1184"/>
      <c r="D34" s="1229"/>
      <c r="E34" s="649"/>
      <c r="F34" s="1229"/>
      <c r="G34" s="1197">
        <f t="shared" si="5"/>
        <v>0</v>
      </c>
      <c r="H34" s="1242">
        <f t="shared" si="6"/>
        <v>0</v>
      </c>
      <c r="I34" s="1197">
        <f t="shared" si="6"/>
        <v>0</v>
      </c>
      <c r="J34" s="1232">
        <f t="shared" si="3"/>
        <v>0</v>
      </c>
      <c r="K34" s="1233" t="e">
        <f t="shared" si="4"/>
        <v>#DIV/0!</v>
      </c>
      <c r="L34" s="583"/>
      <c r="M34" s="1198"/>
      <c r="N34" s="1193">
        <v>0</v>
      </c>
      <c r="O34" s="668"/>
    </row>
    <row r="35" spans="1:15" x14ac:dyDescent="0.2">
      <c r="A35" s="1194" t="s">
        <v>618</v>
      </c>
      <c r="B35" s="1183">
        <v>551</v>
      </c>
      <c r="C35" s="1184">
        <v>19</v>
      </c>
      <c r="D35" s="1229">
        <v>17</v>
      </c>
      <c r="E35" s="649">
        <v>12</v>
      </c>
      <c r="F35" s="1229">
        <v>3</v>
      </c>
      <c r="G35" s="1197">
        <f t="shared" si="5"/>
        <v>3</v>
      </c>
      <c r="H35" s="1242">
        <f t="shared" si="6"/>
        <v>3</v>
      </c>
      <c r="I35" s="1197">
        <f t="shared" si="6"/>
        <v>3</v>
      </c>
      <c r="J35" s="1232">
        <f t="shared" si="3"/>
        <v>12</v>
      </c>
      <c r="K35" s="1233">
        <f t="shared" si="4"/>
        <v>100</v>
      </c>
      <c r="L35" s="583"/>
      <c r="M35" s="1198">
        <v>6</v>
      </c>
      <c r="N35" s="1193">
        <v>9</v>
      </c>
      <c r="O35" s="668">
        <v>12</v>
      </c>
    </row>
    <row r="36" spans="1:15" ht="13.5" thickBot="1" x14ac:dyDescent="0.25">
      <c r="A36" s="1159" t="s">
        <v>619</v>
      </c>
      <c r="B36" s="1244" t="s">
        <v>620</v>
      </c>
      <c r="C36" s="1200">
        <v>97</v>
      </c>
      <c r="D36" s="1245">
        <v>28</v>
      </c>
      <c r="E36" s="671">
        <v>162</v>
      </c>
      <c r="F36" s="1246">
        <v>0</v>
      </c>
      <c r="G36" s="1217">
        <f t="shared" si="5"/>
        <v>93</v>
      </c>
      <c r="H36" s="1242">
        <f t="shared" si="6"/>
        <v>57</v>
      </c>
      <c r="I36" s="1203">
        <f t="shared" si="6"/>
        <v>11</v>
      </c>
      <c r="J36" s="1239">
        <f t="shared" si="3"/>
        <v>161</v>
      </c>
      <c r="K36" s="1240">
        <f t="shared" si="4"/>
        <v>99.382716049382708</v>
      </c>
      <c r="L36" s="583"/>
      <c r="M36" s="1219">
        <v>93</v>
      </c>
      <c r="N36" s="1220">
        <v>150</v>
      </c>
      <c r="O36" s="675">
        <v>161</v>
      </c>
    </row>
    <row r="37" spans="1:15" ht="13.5" thickBot="1" x14ac:dyDescent="0.25">
      <c r="A37" s="1206" t="s">
        <v>621</v>
      </c>
      <c r="B37" s="1156"/>
      <c r="C37" s="1208">
        <f t="shared" ref="C37:I37" si="7">SUM(C27:C36)</f>
        <v>10877</v>
      </c>
      <c r="D37" s="1247">
        <f t="shared" si="7"/>
        <v>10502</v>
      </c>
      <c r="E37" s="1247">
        <f t="shared" si="7"/>
        <v>12138</v>
      </c>
      <c r="F37" s="1208">
        <f t="shared" si="7"/>
        <v>2737</v>
      </c>
      <c r="G37" s="1209">
        <f t="shared" si="7"/>
        <v>3211</v>
      </c>
      <c r="H37" s="1208">
        <f t="shared" si="7"/>
        <v>3030</v>
      </c>
      <c r="I37" s="1209">
        <f t="shared" si="7"/>
        <v>3124</v>
      </c>
      <c r="J37" s="1248">
        <f t="shared" si="3"/>
        <v>12102</v>
      </c>
      <c r="K37" s="1249">
        <f t="shared" si="4"/>
        <v>99.703410776075145</v>
      </c>
      <c r="L37" s="583"/>
      <c r="M37" s="1209">
        <f>SUM(M27:M36)</f>
        <v>5948</v>
      </c>
      <c r="N37" s="1210">
        <f>SUM(N27:N36)</f>
        <v>8978</v>
      </c>
      <c r="O37" s="1210">
        <f>SUM(O27:O36)</f>
        <v>12102</v>
      </c>
    </row>
    <row r="38" spans="1:15" x14ac:dyDescent="0.2">
      <c r="A38" s="1182" t="s">
        <v>622</v>
      </c>
      <c r="B38" s="1221">
        <v>601</v>
      </c>
      <c r="C38" s="1250"/>
      <c r="D38" s="1231"/>
      <c r="E38" s="664"/>
      <c r="F38" s="1223"/>
      <c r="G38" s="1189">
        <f t="shared" si="5"/>
        <v>0</v>
      </c>
      <c r="H38" s="1242">
        <f t="shared" si="6"/>
        <v>0</v>
      </c>
      <c r="I38" s="1196">
        <f t="shared" si="6"/>
        <v>0</v>
      </c>
      <c r="J38" s="1226">
        <f t="shared" si="3"/>
        <v>0</v>
      </c>
      <c r="K38" s="1251" t="e">
        <f t="shared" si="4"/>
        <v>#DIV/0!</v>
      </c>
      <c r="L38" s="583"/>
      <c r="M38" s="1212">
        <v>0</v>
      </c>
      <c r="N38" s="1243">
        <v>0</v>
      </c>
      <c r="O38" s="666"/>
    </row>
    <row r="39" spans="1:15" x14ac:dyDescent="0.2">
      <c r="A39" s="1194" t="s">
        <v>623</v>
      </c>
      <c r="B39" s="1183">
        <v>602</v>
      </c>
      <c r="C39" s="1184">
        <v>677</v>
      </c>
      <c r="D39" s="1229">
        <v>640</v>
      </c>
      <c r="E39" s="649">
        <v>636</v>
      </c>
      <c r="F39" s="1229">
        <v>195</v>
      </c>
      <c r="G39" s="1197">
        <f t="shared" si="5"/>
        <v>199</v>
      </c>
      <c r="H39" s="1242">
        <f t="shared" si="6"/>
        <v>102</v>
      </c>
      <c r="I39" s="1197">
        <f t="shared" si="6"/>
        <v>140</v>
      </c>
      <c r="J39" s="1232">
        <f t="shared" si="3"/>
        <v>636</v>
      </c>
      <c r="K39" s="1252">
        <f t="shared" si="4"/>
        <v>100</v>
      </c>
      <c r="L39" s="583"/>
      <c r="M39" s="1198">
        <v>394</v>
      </c>
      <c r="N39" s="1193">
        <v>496</v>
      </c>
      <c r="O39" s="668">
        <v>636</v>
      </c>
    </row>
    <row r="40" spans="1:15" x14ac:dyDescent="0.2">
      <c r="A40" s="1194" t="s">
        <v>624</v>
      </c>
      <c r="B40" s="1183">
        <v>604</v>
      </c>
      <c r="C40" s="1184"/>
      <c r="D40" s="1229"/>
      <c r="E40" s="649"/>
      <c r="F40" s="1229"/>
      <c r="G40" s="1197">
        <f t="shared" si="5"/>
        <v>0</v>
      </c>
      <c r="H40" s="1242">
        <f t="shared" si="6"/>
        <v>0</v>
      </c>
      <c r="I40" s="1197">
        <f t="shared" si="6"/>
        <v>0</v>
      </c>
      <c r="J40" s="1232">
        <f t="shared" si="3"/>
        <v>0</v>
      </c>
      <c r="K40" s="1252" t="e">
        <f t="shared" si="4"/>
        <v>#DIV/0!</v>
      </c>
      <c r="L40" s="583"/>
      <c r="M40" s="1198">
        <v>0</v>
      </c>
      <c r="N40" s="1193">
        <v>0</v>
      </c>
      <c r="O40" s="668"/>
    </row>
    <row r="41" spans="1:15" x14ac:dyDescent="0.2">
      <c r="A41" s="1194" t="s">
        <v>625</v>
      </c>
      <c r="B41" s="1183" t="s">
        <v>626</v>
      </c>
      <c r="C41" s="1184">
        <v>9932</v>
      </c>
      <c r="D41" s="1229">
        <v>9862</v>
      </c>
      <c r="E41" s="649">
        <v>11395</v>
      </c>
      <c r="F41" s="1229">
        <v>2661</v>
      </c>
      <c r="G41" s="1197">
        <f t="shared" si="5"/>
        <v>2961</v>
      </c>
      <c r="H41" s="1242">
        <f t="shared" si="6"/>
        <v>2860</v>
      </c>
      <c r="I41" s="1197">
        <f t="shared" si="6"/>
        <v>2913</v>
      </c>
      <c r="J41" s="1232">
        <f t="shared" si="3"/>
        <v>11395</v>
      </c>
      <c r="K41" s="1252">
        <f t="shared" si="4"/>
        <v>100</v>
      </c>
      <c r="L41" s="583"/>
      <c r="M41" s="1198">
        <v>5622</v>
      </c>
      <c r="N41" s="1193">
        <v>8482</v>
      </c>
      <c r="O41" s="668">
        <v>11395</v>
      </c>
    </row>
    <row r="42" spans="1:15" ht="13.5" thickBot="1" x14ac:dyDescent="0.25">
      <c r="A42" s="1159" t="s">
        <v>627</v>
      </c>
      <c r="B42" s="1244" t="s">
        <v>628</v>
      </c>
      <c r="C42" s="1200">
        <v>270</v>
      </c>
      <c r="D42" s="1245"/>
      <c r="E42" s="671">
        <v>107</v>
      </c>
      <c r="F42" s="1246">
        <v>16</v>
      </c>
      <c r="G42" s="1217">
        <f t="shared" si="5"/>
        <v>-2</v>
      </c>
      <c r="H42" s="1242">
        <f t="shared" si="6"/>
        <v>22</v>
      </c>
      <c r="I42" s="1217">
        <f t="shared" si="6"/>
        <v>71</v>
      </c>
      <c r="J42" s="1239">
        <f t="shared" si="3"/>
        <v>107</v>
      </c>
      <c r="K42" s="1252">
        <f t="shared" si="4"/>
        <v>100</v>
      </c>
      <c r="L42" s="583"/>
      <c r="M42" s="1219">
        <v>14</v>
      </c>
      <c r="N42" s="1220">
        <v>36</v>
      </c>
      <c r="O42" s="675">
        <v>107</v>
      </c>
    </row>
    <row r="43" spans="1:15" ht="13.5" thickBot="1" x14ac:dyDescent="0.25">
      <c r="A43" s="1206" t="s">
        <v>629</v>
      </c>
      <c r="B43" s="1156" t="s">
        <v>588</v>
      </c>
      <c r="C43" s="1208">
        <f t="shared" ref="C43:I43" si="8">SUM(C38:C42)</f>
        <v>10879</v>
      </c>
      <c r="D43" s="1247">
        <f t="shared" si="8"/>
        <v>10502</v>
      </c>
      <c r="E43" s="1247">
        <f t="shared" si="8"/>
        <v>12138</v>
      </c>
      <c r="F43" s="1209">
        <f t="shared" si="8"/>
        <v>2872</v>
      </c>
      <c r="G43" s="1253">
        <f t="shared" si="8"/>
        <v>3158</v>
      </c>
      <c r="H43" s="1209">
        <f t="shared" si="8"/>
        <v>2984</v>
      </c>
      <c r="I43" s="1254">
        <f t="shared" si="8"/>
        <v>3124</v>
      </c>
      <c r="J43" s="1185">
        <f t="shared" si="3"/>
        <v>12138</v>
      </c>
      <c r="K43" s="1255">
        <f t="shared" si="4"/>
        <v>100</v>
      </c>
      <c r="L43" s="583"/>
      <c r="M43" s="1209">
        <f>SUM(M38:M42)</f>
        <v>6030</v>
      </c>
      <c r="N43" s="1210">
        <f>SUM(N38:N42)</f>
        <v>9014</v>
      </c>
      <c r="O43" s="1210">
        <f>SUM(O38:O42)</f>
        <v>12138</v>
      </c>
    </row>
    <row r="44" spans="1:15" ht="5.25" customHeight="1" thickBot="1" x14ac:dyDescent="0.25">
      <c r="A44" s="1159"/>
      <c r="B44" s="1256"/>
      <c r="C44" s="1200"/>
      <c r="D44" s="1236"/>
      <c r="E44" s="1236"/>
      <c r="F44" s="1257"/>
      <c r="G44" s="1258"/>
      <c r="H44" s="1259"/>
      <c r="I44" s="1258"/>
      <c r="J44" s="1260"/>
      <c r="K44" s="1227"/>
      <c r="L44" s="583"/>
      <c r="M44" s="1257"/>
      <c r="N44" s="1210"/>
      <c r="O44" s="1210"/>
    </row>
    <row r="45" spans="1:15" ht="13.5" thickBot="1" x14ac:dyDescent="0.25">
      <c r="A45" s="1261" t="s">
        <v>630</v>
      </c>
      <c r="B45" s="1156" t="s">
        <v>588</v>
      </c>
      <c r="C45" s="1209">
        <f t="shared" ref="C45:I45" si="9">C43-C41</f>
        <v>947</v>
      </c>
      <c r="D45" s="1208">
        <f t="shared" si="9"/>
        <v>640</v>
      </c>
      <c r="E45" s="1208">
        <f t="shared" si="9"/>
        <v>743</v>
      </c>
      <c r="F45" s="1209">
        <f t="shared" si="9"/>
        <v>211</v>
      </c>
      <c r="G45" s="1248">
        <f t="shared" si="9"/>
        <v>197</v>
      </c>
      <c r="H45" s="1209">
        <f t="shared" si="9"/>
        <v>124</v>
      </c>
      <c r="I45" s="1210">
        <f t="shared" si="9"/>
        <v>211</v>
      </c>
      <c r="J45" s="1260">
        <f t="shared" si="3"/>
        <v>743</v>
      </c>
      <c r="K45" s="1227">
        <f t="shared" si="4"/>
        <v>100</v>
      </c>
      <c r="L45" s="583"/>
      <c r="M45" s="1209">
        <f>M43-M41</f>
        <v>408</v>
      </c>
      <c r="N45" s="1210">
        <f>N43-N41</f>
        <v>532</v>
      </c>
      <c r="O45" s="1210">
        <f>O43-O41</f>
        <v>743</v>
      </c>
    </row>
    <row r="46" spans="1:15" ht="13.5" thickBot="1" x14ac:dyDescent="0.25">
      <c r="A46" s="1206" t="s">
        <v>631</v>
      </c>
      <c r="B46" s="1156" t="s">
        <v>588</v>
      </c>
      <c r="C46" s="1209">
        <f t="shared" ref="C46:I46" si="10">C43-C37</f>
        <v>2</v>
      </c>
      <c r="D46" s="1208">
        <f t="shared" si="10"/>
        <v>0</v>
      </c>
      <c r="E46" s="1208">
        <f t="shared" si="10"/>
        <v>0</v>
      </c>
      <c r="F46" s="1209">
        <f t="shared" si="10"/>
        <v>135</v>
      </c>
      <c r="G46" s="1248">
        <f t="shared" si="10"/>
        <v>-53</v>
      </c>
      <c r="H46" s="1209">
        <f t="shared" si="10"/>
        <v>-46</v>
      </c>
      <c r="I46" s="1210">
        <f t="shared" si="10"/>
        <v>0</v>
      </c>
      <c r="J46" s="1260">
        <f t="shared" si="3"/>
        <v>36</v>
      </c>
      <c r="K46" s="1227" t="e">
        <f t="shared" si="4"/>
        <v>#DIV/0!</v>
      </c>
      <c r="L46" s="583"/>
      <c r="M46" s="1209">
        <f>M43-M37</f>
        <v>82</v>
      </c>
      <c r="N46" s="1210">
        <f>N43-N37</f>
        <v>36</v>
      </c>
      <c r="O46" s="1210">
        <f>O43-O37</f>
        <v>36</v>
      </c>
    </row>
    <row r="47" spans="1:15" ht="13.5" thickBot="1" x14ac:dyDescent="0.25">
      <c r="A47" s="1262" t="s">
        <v>632</v>
      </c>
      <c r="B47" s="1263" t="s">
        <v>588</v>
      </c>
      <c r="C47" s="1209">
        <f t="shared" ref="C47:I47" si="11">C46-C41</f>
        <v>-9930</v>
      </c>
      <c r="D47" s="1208">
        <f t="shared" si="11"/>
        <v>-9862</v>
      </c>
      <c r="E47" s="1208">
        <f t="shared" si="11"/>
        <v>-11395</v>
      </c>
      <c r="F47" s="1209">
        <f t="shared" si="11"/>
        <v>-2526</v>
      </c>
      <c r="G47" s="1248">
        <f t="shared" si="11"/>
        <v>-3014</v>
      </c>
      <c r="H47" s="1209">
        <f t="shared" si="11"/>
        <v>-2906</v>
      </c>
      <c r="I47" s="1210">
        <f t="shared" si="11"/>
        <v>-2913</v>
      </c>
      <c r="J47" s="1260">
        <f t="shared" si="3"/>
        <v>-11359</v>
      </c>
      <c r="K47" s="1249">
        <f t="shared" si="4"/>
        <v>99.684071961386579</v>
      </c>
      <c r="L47" s="583"/>
      <c r="M47" s="1209">
        <f>M46-M41</f>
        <v>-5540</v>
      </c>
      <c r="N47" s="1210">
        <f>N46-N41</f>
        <v>-8446</v>
      </c>
      <c r="O47" s="1210">
        <f>O46-O41</f>
        <v>-11359</v>
      </c>
    </row>
    <row r="50" spans="1:10" ht="14.25" x14ac:dyDescent="0.2">
      <c r="A50" s="1138" t="s">
        <v>633</v>
      </c>
    </row>
    <row r="51" spans="1:10" ht="14.25" x14ac:dyDescent="0.2">
      <c r="A51" s="1139" t="s">
        <v>634</v>
      </c>
    </row>
    <row r="52" spans="1:10" ht="14.25" x14ac:dyDescent="0.2">
      <c r="A52" s="1140" t="s">
        <v>635</v>
      </c>
    </row>
    <row r="53" spans="1:10" s="560" customFormat="1" ht="14.25" x14ac:dyDescent="0.2">
      <c r="A53" s="1140" t="s">
        <v>636</v>
      </c>
      <c r="B53" s="698"/>
      <c r="E53" s="699"/>
      <c r="F53" s="699"/>
      <c r="G53" s="699"/>
      <c r="H53" s="699"/>
      <c r="I53" s="699"/>
      <c r="J53" s="699"/>
    </row>
    <row r="56" spans="1:10" x14ac:dyDescent="0.2">
      <c r="A56" s="700" t="s">
        <v>674</v>
      </c>
    </row>
    <row r="58" spans="1:10" x14ac:dyDescent="0.2">
      <c r="A58" s="700" t="s">
        <v>675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8"/>
  <sheetViews>
    <sheetView topLeftCell="A7" workbookViewId="0">
      <selection activeCell="E38" sqref="E38"/>
    </sheetView>
  </sheetViews>
  <sheetFormatPr defaultColWidth="9.85546875" defaultRowHeight="14.25" x14ac:dyDescent="0.2"/>
  <cols>
    <col min="1" max="1" width="33.28515625" style="1389" customWidth="1"/>
    <col min="2" max="2" width="6.42578125" style="1381" customWidth="1"/>
    <col min="3" max="4" width="10.140625" style="1266" customWidth="1"/>
    <col min="5" max="5" width="10.140625" style="1382" customWidth="1"/>
    <col min="6" max="6" width="10" style="1382" customWidth="1"/>
    <col min="7" max="7" width="8.7109375" style="1382" customWidth="1"/>
    <col min="8" max="8" width="8" style="1382" customWidth="1"/>
    <col min="9" max="9" width="8.140625" style="1382" customWidth="1"/>
    <col min="10" max="10" width="8" style="1382" customWidth="1"/>
    <col min="11" max="11" width="10.28515625" style="1266" customWidth="1"/>
    <col min="12" max="12" width="7.5703125" style="1266" customWidth="1"/>
    <col min="13" max="13" width="10.42578125" style="1266" customWidth="1"/>
    <col min="14" max="14" width="11" style="1266" customWidth="1"/>
    <col min="15" max="15" width="10.42578125" style="1266" customWidth="1"/>
    <col min="16" max="16" width="10.5703125" style="1266" customWidth="1"/>
    <col min="17" max="1024" width="7.5703125" style="1266" customWidth="1"/>
    <col min="1025" max="1025" width="9.85546875" style="1390" customWidth="1"/>
    <col min="1026" max="16384" width="9.85546875" style="1390"/>
  </cols>
  <sheetData>
    <row r="1" spans="1:16" ht="24" customHeight="1" x14ac:dyDescent="0.2">
      <c r="A1" s="1264"/>
      <c r="B1" s="1264"/>
      <c r="C1" s="1264"/>
      <c r="D1" s="1264"/>
      <c r="E1" s="1264"/>
      <c r="F1" s="1264"/>
      <c r="G1" s="1264"/>
      <c r="H1" s="1264"/>
      <c r="I1" s="1264"/>
      <c r="J1" s="1264"/>
      <c r="K1" s="1264"/>
      <c r="L1" s="1264"/>
      <c r="M1" s="1264"/>
      <c r="N1" s="1264"/>
      <c r="O1" s="1264"/>
      <c r="P1" s="1265"/>
    </row>
    <row r="2" spans="1:16" x14ac:dyDescent="0.2">
      <c r="A2" s="1267"/>
      <c r="B2" s="1267"/>
      <c r="C2" s="1267"/>
      <c r="D2" s="1267"/>
      <c r="E2" s="1268"/>
      <c r="F2" s="1268"/>
      <c r="G2" s="1268"/>
      <c r="H2" s="1268"/>
      <c r="I2" s="1268"/>
      <c r="J2" s="1268"/>
      <c r="K2" s="1267"/>
      <c r="L2" s="1267"/>
      <c r="M2" s="1267"/>
      <c r="N2" s="1267"/>
      <c r="O2" s="1269"/>
    </row>
    <row r="3" spans="1:16" ht="18.75" x14ac:dyDescent="0.2">
      <c r="A3" s="1270" t="s">
        <v>564</v>
      </c>
      <c r="B3" s="1267"/>
      <c r="C3" s="1267"/>
      <c r="D3" s="1267"/>
      <c r="E3" s="1268"/>
      <c r="F3" s="1271"/>
      <c r="G3" s="1271"/>
      <c r="H3" s="1268"/>
      <c r="I3" s="1268"/>
      <c r="J3" s="1268"/>
      <c r="K3" s="1267"/>
      <c r="L3" s="1267"/>
      <c r="M3" s="1267"/>
      <c r="N3" s="1267"/>
      <c r="O3" s="1267"/>
    </row>
    <row r="4" spans="1:16" ht="21.75" customHeight="1" x14ac:dyDescent="0.2">
      <c r="A4" s="1272"/>
      <c r="B4" s="1267"/>
      <c r="C4" s="1267"/>
      <c r="D4" s="1267"/>
      <c r="E4" s="1268"/>
      <c r="F4" s="1271"/>
      <c r="G4" s="1271"/>
      <c r="H4" s="1268"/>
      <c r="I4" s="1268"/>
      <c r="J4" s="1268"/>
      <c r="K4" s="1267"/>
      <c r="L4" s="1267"/>
      <c r="M4" s="1267"/>
      <c r="N4" s="1267"/>
      <c r="O4" s="1267"/>
    </row>
    <row r="5" spans="1:16" x14ac:dyDescent="0.2">
      <c r="A5" s="1273"/>
      <c r="B5" s="1267"/>
      <c r="C5" s="1267"/>
      <c r="D5" s="1267"/>
      <c r="E5" s="1268"/>
      <c r="F5" s="1271"/>
      <c r="G5" s="1271"/>
      <c r="H5" s="1268"/>
      <c r="I5" s="1268"/>
      <c r="J5" s="1268"/>
      <c r="K5" s="1267"/>
      <c r="L5" s="1267"/>
      <c r="M5" s="1267"/>
      <c r="N5" s="1267"/>
      <c r="O5" s="1267"/>
    </row>
    <row r="6" spans="1:16" ht="6" customHeight="1" x14ac:dyDescent="0.2">
      <c r="A6" s="1267"/>
      <c r="B6" s="1267"/>
      <c r="C6" s="1267"/>
      <c r="D6" s="1267"/>
      <c r="E6" s="1268"/>
      <c r="F6" s="1271"/>
      <c r="G6" s="1271"/>
      <c r="H6" s="1268"/>
      <c r="I6" s="1268"/>
      <c r="J6" s="1268"/>
      <c r="K6" s="1267"/>
      <c r="L6" s="1267"/>
      <c r="M6" s="1267"/>
      <c r="N6" s="1267"/>
      <c r="O6" s="1267"/>
    </row>
    <row r="7" spans="1:16" ht="24.75" customHeight="1" x14ac:dyDescent="0.2">
      <c r="A7" s="1272" t="s">
        <v>565</v>
      </c>
      <c r="B7" s="1274"/>
      <c r="C7" s="1275" t="s">
        <v>676</v>
      </c>
      <c r="D7" s="1275"/>
      <c r="E7" s="1275"/>
      <c r="F7" s="1275"/>
      <c r="G7" s="1275"/>
      <c r="H7" s="1275"/>
      <c r="I7" s="1275"/>
      <c r="J7" s="1275"/>
      <c r="K7" s="1275"/>
      <c r="L7" s="1275"/>
      <c r="M7" s="1275"/>
      <c r="N7" s="1275"/>
      <c r="O7" s="1275"/>
    </row>
    <row r="8" spans="1:16" ht="23.25" customHeight="1" x14ac:dyDescent="0.2">
      <c r="A8" s="1273" t="s">
        <v>567</v>
      </c>
      <c r="B8" s="1267"/>
      <c r="C8" s="1267"/>
      <c r="D8" s="1267"/>
      <c r="E8" s="1268"/>
      <c r="F8" s="1271"/>
      <c r="G8" s="1271"/>
      <c r="H8" s="1268"/>
      <c r="I8" s="1268"/>
      <c r="J8" s="1268"/>
      <c r="K8" s="1267"/>
      <c r="L8" s="1267"/>
      <c r="M8" s="1267"/>
      <c r="N8" s="1267"/>
      <c r="O8" s="1267"/>
    </row>
    <row r="9" spans="1:16" x14ac:dyDescent="0.2">
      <c r="A9" s="1276" t="s">
        <v>568</v>
      </c>
      <c r="B9" s="1277" t="s">
        <v>569</v>
      </c>
      <c r="C9" s="1278" t="s">
        <v>0</v>
      </c>
      <c r="D9" s="1279" t="s">
        <v>570</v>
      </c>
      <c r="E9" s="1280" t="s">
        <v>571</v>
      </c>
      <c r="F9" s="1281" t="s">
        <v>572</v>
      </c>
      <c r="G9" s="1281"/>
      <c r="H9" s="1281"/>
      <c r="I9" s="1281"/>
      <c r="J9" s="1279" t="s">
        <v>640</v>
      </c>
      <c r="K9" s="1282" t="s">
        <v>574</v>
      </c>
      <c r="L9" s="1283"/>
      <c r="M9" s="1284" t="s">
        <v>576</v>
      </c>
      <c r="N9" s="1285" t="s">
        <v>576</v>
      </c>
      <c r="O9" s="1286" t="s">
        <v>576</v>
      </c>
    </row>
    <row r="10" spans="1:16" x14ac:dyDescent="0.2">
      <c r="A10" s="1276"/>
      <c r="B10" s="1277"/>
      <c r="C10" s="1287" t="s">
        <v>641</v>
      </c>
      <c r="D10" s="1287">
        <v>2019</v>
      </c>
      <c r="E10" s="1288">
        <v>2019</v>
      </c>
      <c r="F10" s="1289" t="s">
        <v>578</v>
      </c>
      <c r="G10" s="1281" t="s">
        <v>579</v>
      </c>
      <c r="H10" s="1290" t="s">
        <v>580</v>
      </c>
      <c r="I10" s="1289" t="s">
        <v>581</v>
      </c>
      <c r="J10" s="1287" t="s">
        <v>582</v>
      </c>
      <c r="K10" s="1291" t="s">
        <v>583</v>
      </c>
      <c r="L10" s="1283"/>
      <c r="M10" s="1292" t="s">
        <v>642</v>
      </c>
      <c r="N10" s="1293" t="s">
        <v>643</v>
      </c>
      <c r="O10" s="1294" t="s">
        <v>644</v>
      </c>
    </row>
    <row r="11" spans="1:16" x14ac:dyDescent="0.2">
      <c r="A11" s="1295" t="s">
        <v>645</v>
      </c>
      <c r="B11" s="1296"/>
      <c r="C11" s="1297">
        <v>16</v>
      </c>
      <c r="D11" s="1298">
        <v>16</v>
      </c>
      <c r="E11" s="1299">
        <v>16</v>
      </c>
      <c r="F11" s="1300">
        <v>17</v>
      </c>
      <c r="G11" s="1301">
        <f t="shared" ref="G11:I17" si="0">M11</f>
        <v>17</v>
      </c>
      <c r="H11" s="1302">
        <f t="shared" si="0"/>
        <v>16</v>
      </c>
      <c r="I11" s="1303">
        <f t="shared" si="0"/>
        <v>16</v>
      </c>
      <c r="J11" s="1304" t="s">
        <v>588</v>
      </c>
      <c r="K11" s="1305" t="s">
        <v>588</v>
      </c>
      <c r="L11" s="1306"/>
      <c r="M11" s="1307">
        <v>17</v>
      </c>
      <c r="N11" s="1308">
        <v>16</v>
      </c>
      <c r="O11" s="1309">
        <v>16</v>
      </c>
    </row>
    <row r="12" spans="1:16" x14ac:dyDescent="0.2">
      <c r="A12" s="1310" t="s">
        <v>646</v>
      </c>
      <c r="B12" s="1311"/>
      <c r="C12" s="1312">
        <v>14.83</v>
      </c>
      <c r="D12" s="1312">
        <v>14.5</v>
      </c>
      <c r="E12" s="1313">
        <v>14.5</v>
      </c>
      <c r="F12" s="1314">
        <v>14.7</v>
      </c>
      <c r="G12" s="1315">
        <f t="shared" si="0"/>
        <v>15.99</v>
      </c>
      <c r="H12" s="1302">
        <f t="shared" si="0"/>
        <v>15.11</v>
      </c>
      <c r="I12" s="1315">
        <f t="shared" si="0"/>
        <v>15.16</v>
      </c>
      <c r="J12" s="1316"/>
      <c r="K12" s="1317" t="s">
        <v>588</v>
      </c>
      <c r="L12" s="1306"/>
      <c r="M12" s="1318">
        <v>15.99</v>
      </c>
      <c r="N12" s="1319">
        <v>15.11</v>
      </c>
      <c r="O12" s="1320">
        <v>15.16</v>
      </c>
    </row>
    <row r="13" spans="1:16" x14ac:dyDescent="0.2">
      <c r="A13" s="1321" t="s">
        <v>647</v>
      </c>
      <c r="B13" s="1322" t="s">
        <v>648</v>
      </c>
      <c r="C13" s="1323">
        <v>3182</v>
      </c>
      <c r="D13" s="1324" t="s">
        <v>588</v>
      </c>
      <c r="E13" s="1324" t="s">
        <v>588</v>
      </c>
      <c r="F13" s="1325">
        <v>3224</v>
      </c>
      <c r="G13" s="1326">
        <f t="shared" si="0"/>
        <v>3176</v>
      </c>
      <c r="H13" s="1327">
        <f t="shared" si="0"/>
        <v>3217</v>
      </c>
      <c r="I13" s="1326">
        <f t="shared" si="0"/>
        <v>3209</v>
      </c>
      <c r="J13" s="1328" t="s">
        <v>588</v>
      </c>
      <c r="K13" s="1317" t="s">
        <v>588</v>
      </c>
      <c r="L13" s="1306"/>
      <c r="M13" s="1329">
        <v>3176</v>
      </c>
      <c r="N13" s="1330">
        <v>3217</v>
      </c>
      <c r="O13" s="1331">
        <v>3209</v>
      </c>
    </row>
    <row r="14" spans="1:16" x14ac:dyDescent="0.2">
      <c r="A14" s="1310" t="s">
        <v>649</v>
      </c>
      <c r="B14" s="1322" t="s">
        <v>650</v>
      </c>
      <c r="C14" s="1323">
        <v>2934</v>
      </c>
      <c r="D14" s="1323" t="s">
        <v>588</v>
      </c>
      <c r="E14" s="1323" t="s">
        <v>588</v>
      </c>
      <c r="F14" s="1332">
        <v>2988</v>
      </c>
      <c r="G14" s="1326">
        <f t="shared" si="0"/>
        <v>3965</v>
      </c>
      <c r="H14" s="1333">
        <f t="shared" si="0"/>
        <v>3013</v>
      </c>
      <c r="I14" s="1326">
        <f t="shared" si="0"/>
        <v>3015</v>
      </c>
      <c r="J14" s="1328" t="s">
        <v>588</v>
      </c>
      <c r="K14" s="1317" t="s">
        <v>588</v>
      </c>
      <c r="L14" s="1306"/>
      <c r="M14" s="1329">
        <v>3965</v>
      </c>
      <c r="N14" s="1330">
        <v>3013</v>
      </c>
      <c r="O14" s="1331">
        <v>3015</v>
      </c>
    </row>
    <row r="15" spans="1:16" x14ac:dyDescent="0.2">
      <c r="A15" s="1310" t="s">
        <v>594</v>
      </c>
      <c r="B15" s="1322" t="s">
        <v>595</v>
      </c>
      <c r="C15" s="1323"/>
      <c r="D15" s="1323" t="s">
        <v>588</v>
      </c>
      <c r="E15" s="1323" t="s">
        <v>588</v>
      </c>
      <c r="F15" s="1332"/>
      <c r="G15" s="1326">
        <f t="shared" si="0"/>
        <v>0</v>
      </c>
      <c r="H15" s="1333">
        <f t="shared" si="0"/>
        <v>0</v>
      </c>
      <c r="I15" s="1326">
        <f t="shared" si="0"/>
        <v>2</v>
      </c>
      <c r="J15" s="1328" t="s">
        <v>588</v>
      </c>
      <c r="K15" s="1317" t="s">
        <v>588</v>
      </c>
      <c r="L15" s="1306"/>
      <c r="M15" s="1329">
        <v>0</v>
      </c>
      <c r="N15" s="1330">
        <v>0</v>
      </c>
      <c r="O15" s="1331">
        <v>2</v>
      </c>
    </row>
    <row r="16" spans="1:16" x14ac:dyDescent="0.2">
      <c r="A16" s="1310" t="s">
        <v>596</v>
      </c>
      <c r="B16" s="1322" t="s">
        <v>588</v>
      </c>
      <c r="C16" s="1323">
        <v>706</v>
      </c>
      <c r="D16" s="1323" t="s">
        <v>588</v>
      </c>
      <c r="E16" s="1323" t="s">
        <v>588</v>
      </c>
      <c r="F16" s="1332">
        <v>1726</v>
      </c>
      <c r="G16" s="1326">
        <f t="shared" si="0"/>
        <v>1943</v>
      </c>
      <c r="H16" s="1333">
        <f t="shared" si="0"/>
        <v>615</v>
      </c>
      <c r="I16" s="1326">
        <f t="shared" si="0"/>
        <v>291</v>
      </c>
      <c r="J16" s="1328" t="s">
        <v>588</v>
      </c>
      <c r="K16" s="1317" t="s">
        <v>588</v>
      </c>
      <c r="L16" s="1306"/>
      <c r="M16" s="1329">
        <v>1943</v>
      </c>
      <c r="N16" s="1330">
        <v>615</v>
      </c>
      <c r="O16" s="1331">
        <v>291</v>
      </c>
    </row>
    <row r="17" spans="1:15" x14ac:dyDescent="0.2">
      <c r="A17" s="1295" t="s">
        <v>597</v>
      </c>
      <c r="B17" s="1334" t="s">
        <v>598</v>
      </c>
      <c r="C17" s="1335">
        <v>724</v>
      </c>
      <c r="D17" s="1336" t="s">
        <v>588</v>
      </c>
      <c r="E17" s="1336" t="s">
        <v>588</v>
      </c>
      <c r="F17" s="1337">
        <v>1417</v>
      </c>
      <c r="G17" s="1338">
        <f t="shared" si="0"/>
        <v>2457</v>
      </c>
      <c r="H17" s="1339">
        <f t="shared" si="0"/>
        <v>2071</v>
      </c>
      <c r="I17" s="1326">
        <f t="shared" si="0"/>
        <v>1562</v>
      </c>
      <c r="J17" s="1340" t="s">
        <v>588</v>
      </c>
      <c r="K17" s="1305" t="s">
        <v>588</v>
      </c>
      <c r="L17" s="1306"/>
      <c r="M17" s="1341">
        <v>2457</v>
      </c>
      <c r="N17" s="1342">
        <v>2071</v>
      </c>
      <c r="O17" s="1343">
        <v>1562</v>
      </c>
    </row>
    <row r="18" spans="1:15" x14ac:dyDescent="0.2">
      <c r="A18" s="1310" t="s">
        <v>599</v>
      </c>
      <c r="B18" s="1344"/>
      <c r="C18" s="1323">
        <v>1678</v>
      </c>
      <c r="D18" s="1323" t="s">
        <v>588</v>
      </c>
      <c r="E18" s="1323" t="s">
        <v>588</v>
      </c>
      <c r="F18" s="1328">
        <f>F13-F14+F15+F16+F17</f>
        <v>3379</v>
      </c>
      <c r="G18" s="1323">
        <f>G13-G14+G15+G16+G17</f>
        <v>3611</v>
      </c>
      <c r="H18" s="1345">
        <f>H13-H14+H15+H16+H17</f>
        <v>2890</v>
      </c>
      <c r="I18" s="1345">
        <f>I13-I14+I15+I16+I17</f>
        <v>2049</v>
      </c>
      <c r="J18" s="1328" t="s">
        <v>588</v>
      </c>
      <c r="K18" s="1317" t="s">
        <v>588</v>
      </c>
      <c r="L18" s="1306"/>
      <c r="M18" s="1346">
        <f>M13-M14+M15+M16+M17</f>
        <v>3611</v>
      </c>
      <c r="N18" s="1345">
        <f>N13-N14+N15+N16+N17</f>
        <v>2890</v>
      </c>
      <c r="O18" s="1345">
        <f>O13-O14+O15+O16+O17</f>
        <v>2049</v>
      </c>
    </row>
    <row r="19" spans="1:15" x14ac:dyDescent="0.2">
      <c r="A19" s="1295" t="s">
        <v>600</v>
      </c>
      <c r="B19" s="1334">
        <v>401</v>
      </c>
      <c r="C19" s="1335">
        <v>228</v>
      </c>
      <c r="D19" s="1324" t="s">
        <v>588</v>
      </c>
      <c r="E19" s="1324" t="s">
        <v>588</v>
      </c>
      <c r="F19" s="1337">
        <v>216</v>
      </c>
      <c r="G19" s="1347">
        <f t="shared" ref="G19:I23" si="1">M19</f>
        <v>191</v>
      </c>
      <c r="H19" s="1327">
        <f t="shared" si="1"/>
        <v>185</v>
      </c>
      <c r="I19" s="1326">
        <f t="shared" si="1"/>
        <v>175</v>
      </c>
      <c r="J19" s="1340" t="s">
        <v>588</v>
      </c>
      <c r="K19" s="1305" t="s">
        <v>588</v>
      </c>
      <c r="L19" s="1306"/>
      <c r="M19" s="1348">
        <v>191</v>
      </c>
      <c r="N19" s="1342">
        <v>185</v>
      </c>
      <c r="O19" s="1343">
        <v>175</v>
      </c>
    </row>
    <row r="20" spans="1:15" x14ac:dyDescent="0.2">
      <c r="A20" s="1310" t="s">
        <v>601</v>
      </c>
      <c r="B20" s="1322" t="s">
        <v>602</v>
      </c>
      <c r="C20" s="1323">
        <v>224</v>
      </c>
      <c r="D20" s="1323" t="s">
        <v>588</v>
      </c>
      <c r="E20" s="1323" t="s">
        <v>588</v>
      </c>
      <c r="F20" s="1332">
        <v>244</v>
      </c>
      <c r="G20" s="1326">
        <f t="shared" si="1"/>
        <v>266</v>
      </c>
      <c r="H20" s="1333">
        <f t="shared" si="1"/>
        <v>291</v>
      </c>
      <c r="I20" s="1326">
        <f t="shared" si="1"/>
        <v>752</v>
      </c>
      <c r="J20" s="1328" t="s">
        <v>588</v>
      </c>
      <c r="K20" s="1317" t="s">
        <v>588</v>
      </c>
      <c r="L20" s="1306"/>
      <c r="M20" s="1329">
        <v>266</v>
      </c>
      <c r="N20" s="1330">
        <v>291</v>
      </c>
      <c r="O20" s="1331">
        <v>752</v>
      </c>
    </row>
    <row r="21" spans="1:15" x14ac:dyDescent="0.2">
      <c r="A21" s="1310" t="s">
        <v>603</v>
      </c>
      <c r="B21" s="1322" t="s">
        <v>588</v>
      </c>
      <c r="C21" s="1323">
        <v>405</v>
      </c>
      <c r="D21" s="1323" t="s">
        <v>588</v>
      </c>
      <c r="E21" s="1323" t="s">
        <v>588</v>
      </c>
      <c r="F21" s="1332">
        <v>405</v>
      </c>
      <c r="G21" s="1326">
        <f t="shared" si="1"/>
        <v>405</v>
      </c>
      <c r="H21" s="1333">
        <f t="shared" si="1"/>
        <v>405</v>
      </c>
      <c r="I21" s="1326">
        <f t="shared" si="1"/>
        <v>0</v>
      </c>
      <c r="J21" s="1328" t="s">
        <v>588</v>
      </c>
      <c r="K21" s="1317" t="s">
        <v>588</v>
      </c>
      <c r="L21" s="1306"/>
      <c r="M21" s="1329">
        <v>405</v>
      </c>
      <c r="N21" s="1330">
        <v>405</v>
      </c>
      <c r="O21" s="1331"/>
    </row>
    <row r="22" spans="1:15" x14ac:dyDescent="0.2">
      <c r="A22" s="1310" t="s">
        <v>604</v>
      </c>
      <c r="B22" s="1322" t="s">
        <v>588</v>
      </c>
      <c r="C22" s="1323">
        <v>799</v>
      </c>
      <c r="D22" s="1323" t="s">
        <v>588</v>
      </c>
      <c r="E22" s="1323" t="s">
        <v>588</v>
      </c>
      <c r="F22" s="1332">
        <v>2275</v>
      </c>
      <c r="G22" s="1326">
        <f t="shared" si="1"/>
        <v>2104</v>
      </c>
      <c r="H22" s="1333">
        <f t="shared" si="1"/>
        <v>1479</v>
      </c>
      <c r="I22" s="1326">
        <f t="shared" si="1"/>
        <v>1004</v>
      </c>
      <c r="J22" s="1328" t="s">
        <v>588</v>
      </c>
      <c r="K22" s="1317" t="s">
        <v>588</v>
      </c>
      <c r="L22" s="1306"/>
      <c r="M22" s="1329">
        <v>2104</v>
      </c>
      <c r="N22" s="1330">
        <v>1479</v>
      </c>
      <c r="O22" s="1331">
        <v>1004</v>
      </c>
    </row>
    <row r="23" spans="1:15" x14ac:dyDescent="0.2">
      <c r="A23" s="1310" t="s">
        <v>605</v>
      </c>
      <c r="B23" s="1322" t="s">
        <v>588</v>
      </c>
      <c r="C23" s="1323"/>
      <c r="D23" s="1336" t="s">
        <v>588</v>
      </c>
      <c r="E23" s="1336" t="s">
        <v>588</v>
      </c>
      <c r="F23" s="1349"/>
      <c r="G23" s="1326">
        <f t="shared" si="1"/>
        <v>0</v>
      </c>
      <c r="H23" s="1333">
        <f t="shared" si="1"/>
        <v>0</v>
      </c>
      <c r="I23" s="1326">
        <f t="shared" si="1"/>
        <v>0</v>
      </c>
      <c r="J23" s="1350" t="s">
        <v>588</v>
      </c>
      <c r="K23" s="1351" t="s">
        <v>588</v>
      </c>
      <c r="L23" s="1306"/>
      <c r="M23" s="1341">
        <v>0</v>
      </c>
      <c r="N23" s="1352">
        <v>0</v>
      </c>
      <c r="O23" s="1353"/>
    </row>
    <row r="24" spans="1:15" x14ac:dyDescent="0.2">
      <c r="A24" s="1321" t="s">
        <v>606</v>
      </c>
      <c r="B24" s="1354" t="s">
        <v>588</v>
      </c>
      <c r="C24" s="1323">
        <v>6803</v>
      </c>
      <c r="D24" s="1355">
        <v>6567</v>
      </c>
      <c r="E24" s="1356">
        <v>7582</v>
      </c>
      <c r="F24" s="1357">
        <v>1909</v>
      </c>
      <c r="G24" s="1326">
        <f t="shared" ref="G24:G36" si="2">M24-F24</f>
        <v>2120</v>
      </c>
      <c r="H24" s="1357">
        <f t="shared" ref="H24:I36" si="3">N24-M24</f>
        <v>1770</v>
      </c>
      <c r="I24" s="1358">
        <f t="shared" si="3"/>
        <v>1783</v>
      </c>
      <c r="J24" s="1323">
        <f t="shared" ref="J24:J43" si="4">SUM(F24:I24)</f>
        <v>7582</v>
      </c>
      <c r="K24" s="1359">
        <f t="shared" ref="K24:K43" si="5">(J24/E24)*100</f>
        <v>100</v>
      </c>
      <c r="L24" s="1306"/>
      <c r="M24" s="1346">
        <v>4029</v>
      </c>
      <c r="N24" s="1345">
        <v>5799</v>
      </c>
      <c r="O24" s="1360">
        <v>7582</v>
      </c>
    </row>
    <row r="25" spans="1:15" x14ac:dyDescent="0.2">
      <c r="A25" s="1310" t="s">
        <v>607</v>
      </c>
      <c r="B25" s="1322" t="s">
        <v>588</v>
      </c>
      <c r="C25" s="1323"/>
      <c r="D25" s="1355"/>
      <c r="E25" s="1356"/>
      <c r="F25" s="1357"/>
      <c r="G25" s="1326">
        <f t="shared" si="2"/>
        <v>0</v>
      </c>
      <c r="H25" s="1361">
        <f t="shared" si="3"/>
        <v>0</v>
      </c>
      <c r="I25" s="1358">
        <f t="shared" si="3"/>
        <v>0</v>
      </c>
      <c r="J25" s="1323">
        <f t="shared" si="4"/>
        <v>0</v>
      </c>
      <c r="K25" s="1359" t="e">
        <f t="shared" si="5"/>
        <v>#DIV/0!</v>
      </c>
      <c r="L25" s="1306"/>
      <c r="M25" s="1346">
        <v>0</v>
      </c>
      <c r="N25" s="1345"/>
      <c r="O25" s="1360">
        <v>0</v>
      </c>
    </row>
    <row r="26" spans="1:15" x14ac:dyDescent="0.2">
      <c r="A26" s="1310" t="s">
        <v>608</v>
      </c>
      <c r="B26" s="1322">
        <v>672</v>
      </c>
      <c r="C26" s="1324">
        <v>1600</v>
      </c>
      <c r="D26" s="1355">
        <v>1600</v>
      </c>
      <c r="E26" s="1356">
        <v>1600</v>
      </c>
      <c r="F26" s="1361">
        <v>400</v>
      </c>
      <c r="G26" s="1326">
        <f t="shared" si="2"/>
        <v>800</v>
      </c>
      <c r="H26" s="1361">
        <f t="shared" si="3"/>
        <v>358</v>
      </c>
      <c r="I26" s="1358">
        <f t="shared" si="3"/>
        <v>42</v>
      </c>
      <c r="J26" s="1323">
        <f t="shared" si="4"/>
        <v>1600</v>
      </c>
      <c r="K26" s="1359">
        <f t="shared" si="5"/>
        <v>100</v>
      </c>
      <c r="L26" s="1306"/>
      <c r="M26" s="1346">
        <v>1200</v>
      </c>
      <c r="N26" s="1345">
        <v>1558</v>
      </c>
      <c r="O26" s="1360">
        <v>1600</v>
      </c>
    </row>
    <row r="27" spans="1:15" x14ac:dyDescent="0.2">
      <c r="A27" s="1321" t="s">
        <v>609</v>
      </c>
      <c r="B27" s="1354">
        <v>501</v>
      </c>
      <c r="C27" s="1323">
        <v>354</v>
      </c>
      <c r="D27" s="1362">
        <v>207</v>
      </c>
      <c r="E27" s="1363">
        <v>379</v>
      </c>
      <c r="F27" s="1361">
        <v>77</v>
      </c>
      <c r="G27" s="1326">
        <f t="shared" si="2"/>
        <v>64</v>
      </c>
      <c r="H27" s="1357">
        <f t="shared" si="3"/>
        <v>95</v>
      </c>
      <c r="I27" s="1358">
        <f t="shared" si="3"/>
        <v>80</v>
      </c>
      <c r="J27" s="1323">
        <f t="shared" si="4"/>
        <v>316</v>
      </c>
      <c r="K27" s="1359">
        <f t="shared" si="5"/>
        <v>83.377308707124016</v>
      </c>
      <c r="L27" s="1306"/>
      <c r="M27" s="1348">
        <v>141</v>
      </c>
      <c r="N27" s="1364">
        <v>236</v>
      </c>
      <c r="O27" s="1365">
        <v>316</v>
      </c>
    </row>
    <row r="28" spans="1:15" x14ac:dyDescent="0.2">
      <c r="A28" s="1310" t="s">
        <v>610</v>
      </c>
      <c r="B28" s="1322">
        <v>502</v>
      </c>
      <c r="C28" s="1323">
        <v>324</v>
      </c>
      <c r="D28" s="1355">
        <v>363</v>
      </c>
      <c r="E28" s="1356">
        <v>360</v>
      </c>
      <c r="F28" s="1357">
        <v>113</v>
      </c>
      <c r="G28" s="1326">
        <f t="shared" si="2"/>
        <v>75</v>
      </c>
      <c r="H28" s="1361">
        <f t="shared" si="3"/>
        <v>86</v>
      </c>
      <c r="I28" s="1358">
        <f t="shared" si="3"/>
        <v>84</v>
      </c>
      <c r="J28" s="1323">
        <f t="shared" si="4"/>
        <v>358</v>
      </c>
      <c r="K28" s="1359">
        <f t="shared" si="5"/>
        <v>99.444444444444443</v>
      </c>
      <c r="L28" s="1306"/>
      <c r="M28" s="1329">
        <v>188</v>
      </c>
      <c r="N28" s="1330">
        <v>274</v>
      </c>
      <c r="O28" s="1331">
        <v>358</v>
      </c>
    </row>
    <row r="29" spans="1:15" x14ac:dyDescent="0.2">
      <c r="A29" s="1310" t="s">
        <v>611</v>
      </c>
      <c r="B29" s="1322">
        <v>504</v>
      </c>
      <c r="C29" s="1323"/>
      <c r="D29" s="1355"/>
      <c r="E29" s="1356"/>
      <c r="F29" s="1357"/>
      <c r="G29" s="1326">
        <f t="shared" si="2"/>
        <v>0</v>
      </c>
      <c r="H29" s="1361">
        <f t="shared" si="3"/>
        <v>0</v>
      </c>
      <c r="I29" s="1358">
        <f t="shared" si="3"/>
        <v>0</v>
      </c>
      <c r="J29" s="1323">
        <f t="shared" si="4"/>
        <v>0</v>
      </c>
      <c r="K29" s="1359" t="e">
        <f t="shared" si="5"/>
        <v>#DIV/0!</v>
      </c>
      <c r="L29" s="1306"/>
      <c r="M29" s="1329">
        <v>0</v>
      </c>
      <c r="N29" s="1330">
        <v>0</v>
      </c>
      <c r="O29" s="1331"/>
    </row>
    <row r="30" spans="1:15" x14ac:dyDescent="0.2">
      <c r="A30" s="1310" t="s">
        <v>612</v>
      </c>
      <c r="B30" s="1322">
        <v>511</v>
      </c>
      <c r="C30" s="1323">
        <v>37</v>
      </c>
      <c r="D30" s="1355">
        <v>120</v>
      </c>
      <c r="E30" s="1356">
        <v>10</v>
      </c>
      <c r="F30" s="1357">
        <v>2</v>
      </c>
      <c r="G30" s="1326">
        <f t="shared" si="2"/>
        <v>0</v>
      </c>
      <c r="H30" s="1361">
        <f t="shared" si="3"/>
        <v>1</v>
      </c>
      <c r="I30" s="1358">
        <f t="shared" si="3"/>
        <v>3</v>
      </c>
      <c r="J30" s="1323">
        <f t="shared" si="4"/>
        <v>6</v>
      </c>
      <c r="K30" s="1359">
        <f t="shared" si="5"/>
        <v>60</v>
      </c>
      <c r="L30" s="1306"/>
      <c r="M30" s="1329">
        <v>2</v>
      </c>
      <c r="N30" s="1330">
        <v>3</v>
      </c>
      <c r="O30" s="1331">
        <v>6</v>
      </c>
    </row>
    <row r="31" spans="1:15" x14ac:dyDescent="0.2">
      <c r="A31" s="1310" t="s">
        <v>613</v>
      </c>
      <c r="B31" s="1322">
        <v>518</v>
      </c>
      <c r="C31" s="1323">
        <v>499</v>
      </c>
      <c r="D31" s="1355">
        <v>440</v>
      </c>
      <c r="E31" s="1356">
        <v>360</v>
      </c>
      <c r="F31" s="1357">
        <v>72</v>
      </c>
      <c r="G31" s="1326">
        <f t="shared" si="2"/>
        <v>128</v>
      </c>
      <c r="H31" s="1361">
        <f t="shared" si="3"/>
        <v>76</v>
      </c>
      <c r="I31" s="1358">
        <f t="shared" si="3"/>
        <v>75</v>
      </c>
      <c r="J31" s="1323">
        <f t="shared" si="4"/>
        <v>351</v>
      </c>
      <c r="K31" s="1359">
        <f t="shared" si="5"/>
        <v>97.5</v>
      </c>
      <c r="L31" s="1306"/>
      <c r="M31" s="1329">
        <v>200</v>
      </c>
      <c r="N31" s="1330">
        <v>276</v>
      </c>
      <c r="O31" s="1331">
        <v>351</v>
      </c>
    </row>
    <row r="32" spans="1:15" x14ac:dyDescent="0.2">
      <c r="A32" s="1310" t="s">
        <v>664</v>
      </c>
      <c r="B32" s="1322">
        <v>521</v>
      </c>
      <c r="C32" s="1323">
        <v>4267</v>
      </c>
      <c r="D32" s="1355">
        <v>4145</v>
      </c>
      <c r="E32" s="1356">
        <v>4900</v>
      </c>
      <c r="F32" s="1357">
        <v>1069</v>
      </c>
      <c r="G32" s="1326">
        <f t="shared" si="2"/>
        <v>1124</v>
      </c>
      <c r="H32" s="1361">
        <f t="shared" si="3"/>
        <v>1204</v>
      </c>
      <c r="I32" s="1358">
        <f t="shared" si="3"/>
        <v>1499</v>
      </c>
      <c r="J32" s="1323">
        <f t="shared" si="4"/>
        <v>4896</v>
      </c>
      <c r="K32" s="1359">
        <f t="shared" si="5"/>
        <v>99.91836734693878</v>
      </c>
      <c r="L32" s="1306"/>
      <c r="M32" s="1329">
        <v>2193</v>
      </c>
      <c r="N32" s="1330">
        <v>3397</v>
      </c>
      <c r="O32" s="1331">
        <v>4896</v>
      </c>
    </row>
    <row r="33" spans="1:15" x14ac:dyDescent="0.2">
      <c r="A33" s="1310" t="s">
        <v>615</v>
      </c>
      <c r="B33" s="1322" t="s">
        <v>616</v>
      </c>
      <c r="C33" s="1323">
        <v>1618</v>
      </c>
      <c r="D33" s="1355">
        <v>1492</v>
      </c>
      <c r="E33" s="1356">
        <v>1831</v>
      </c>
      <c r="F33" s="1357">
        <v>400</v>
      </c>
      <c r="G33" s="1326">
        <f t="shared" si="2"/>
        <v>417</v>
      </c>
      <c r="H33" s="1361">
        <f t="shared" si="3"/>
        <v>439</v>
      </c>
      <c r="I33" s="1358">
        <f t="shared" si="3"/>
        <v>575</v>
      </c>
      <c r="J33" s="1323">
        <f t="shared" si="4"/>
        <v>1831</v>
      </c>
      <c r="K33" s="1359">
        <f t="shared" si="5"/>
        <v>100</v>
      </c>
      <c r="L33" s="1306"/>
      <c r="M33" s="1329">
        <v>817</v>
      </c>
      <c r="N33" s="1330">
        <v>1256</v>
      </c>
      <c r="O33" s="1331">
        <v>1831</v>
      </c>
    </row>
    <row r="34" spans="1:15" x14ac:dyDescent="0.2">
      <c r="A34" s="1310" t="s">
        <v>617</v>
      </c>
      <c r="B34" s="1322">
        <v>557</v>
      </c>
      <c r="C34" s="1323"/>
      <c r="D34" s="1355"/>
      <c r="E34" s="1356"/>
      <c r="F34" s="1357"/>
      <c r="G34" s="1326">
        <f t="shared" si="2"/>
        <v>0</v>
      </c>
      <c r="H34" s="1361">
        <f t="shared" si="3"/>
        <v>0</v>
      </c>
      <c r="I34" s="1358">
        <f t="shared" si="3"/>
        <v>0</v>
      </c>
      <c r="J34" s="1323">
        <f t="shared" si="4"/>
        <v>0</v>
      </c>
      <c r="K34" s="1359" t="e">
        <f t="shared" si="5"/>
        <v>#DIV/0!</v>
      </c>
      <c r="L34" s="1306"/>
      <c r="M34" s="1329">
        <v>0</v>
      </c>
      <c r="N34" s="1330">
        <v>0</v>
      </c>
      <c r="O34" s="1331"/>
    </row>
    <row r="35" spans="1:15" x14ac:dyDescent="0.2">
      <c r="A35" s="1310" t="s">
        <v>618</v>
      </c>
      <c r="B35" s="1322">
        <v>551</v>
      </c>
      <c r="C35" s="1323">
        <v>45</v>
      </c>
      <c r="D35" s="1355">
        <v>40</v>
      </c>
      <c r="E35" s="1356">
        <v>40</v>
      </c>
      <c r="F35" s="1357">
        <v>12</v>
      </c>
      <c r="G35" s="1326">
        <f t="shared" si="2"/>
        <v>12</v>
      </c>
      <c r="H35" s="1361">
        <f t="shared" si="3"/>
        <v>6</v>
      </c>
      <c r="I35" s="1358">
        <f t="shared" si="3"/>
        <v>10</v>
      </c>
      <c r="J35" s="1323">
        <f t="shared" si="4"/>
        <v>40</v>
      </c>
      <c r="K35" s="1359">
        <f t="shared" si="5"/>
        <v>100</v>
      </c>
      <c r="L35" s="1306"/>
      <c r="M35" s="1329">
        <v>24</v>
      </c>
      <c r="N35" s="1330">
        <v>30</v>
      </c>
      <c r="O35" s="1331">
        <v>40</v>
      </c>
    </row>
    <row r="36" spans="1:15" x14ac:dyDescent="0.2">
      <c r="A36" s="1295" t="s">
        <v>619</v>
      </c>
      <c r="B36" s="1366" t="s">
        <v>620</v>
      </c>
      <c r="C36" s="1335">
        <v>99</v>
      </c>
      <c r="D36" s="1367">
        <v>40</v>
      </c>
      <c r="E36" s="1368">
        <v>135</v>
      </c>
      <c r="F36" s="1369">
        <v>45</v>
      </c>
      <c r="G36" s="1338">
        <f t="shared" si="2"/>
        <v>1</v>
      </c>
      <c r="H36" s="1361">
        <f t="shared" si="3"/>
        <v>43</v>
      </c>
      <c r="I36" s="1358">
        <f t="shared" si="3"/>
        <v>11</v>
      </c>
      <c r="J36" s="1336">
        <f t="shared" si="4"/>
        <v>100</v>
      </c>
      <c r="K36" s="1370">
        <f t="shared" si="5"/>
        <v>74.074074074074076</v>
      </c>
      <c r="L36" s="1306"/>
      <c r="M36" s="1341">
        <v>46</v>
      </c>
      <c r="N36" s="1352">
        <v>89</v>
      </c>
      <c r="O36" s="1353">
        <v>100</v>
      </c>
    </row>
    <row r="37" spans="1:15" x14ac:dyDescent="0.2">
      <c r="A37" s="1310" t="s">
        <v>665</v>
      </c>
      <c r="B37" s="1344"/>
      <c r="C37" s="1323">
        <f t="shared" ref="C37:I37" si="6">SUM(C27:C36)</f>
        <v>7243</v>
      </c>
      <c r="D37" s="1323">
        <f t="shared" si="6"/>
        <v>6847</v>
      </c>
      <c r="E37" s="1323">
        <f t="shared" si="6"/>
        <v>8015</v>
      </c>
      <c r="F37" s="1328">
        <f t="shared" si="6"/>
        <v>1790</v>
      </c>
      <c r="G37" s="1323">
        <f t="shared" si="6"/>
        <v>1821</v>
      </c>
      <c r="H37" s="1328">
        <f t="shared" si="6"/>
        <v>1950</v>
      </c>
      <c r="I37" s="1328">
        <f t="shared" si="6"/>
        <v>2337</v>
      </c>
      <c r="J37" s="1323">
        <f t="shared" si="4"/>
        <v>7898</v>
      </c>
      <c r="K37" s="1359">
        <f t="shared" si="5"/>
        <v>98.54023705552089</v>
      </c>
      <c r="L37" s="1306"/>
      <c r="M37" s="1346">
        <f>SUM(M27:M36)</f>
        <v>3611</v>
      </c>
      <c r="N37" s="1345">
        <f>SUM(N27:N36)</f>
        <v>5561</v>
      </c>
      <c r="O37" s="1345">
        <f>SUM(O27:O36)</f>
        <v>7898</v>
      </c>
    </row>
    <row r="38" spans="1:15" x14ac:dyDescent="0.2">
      <c r="A38" s="1321" t="s">
        <v>622</v>
      </c>
      <c r="B38" s="1354">
        <v>601</v>
      </c>
      <c r="C38" s="1324"/>
      <c r="D38" s="1362"/>
      <c r="E38" s="1363"/>
      <c r="F38" s="1361"/>
      <c r="G38" s="1347">
        <f>M38-F38</f>
        <v>0</v>
      </c>
      <c r="H38" s="1361">
        <f t="shared" ref="H38:I42" si="7">N38-M38</f>
        <v>0</v>
      </c>
      <c r="I38" s="1358">
        <f t="shared" si="7"/>
        <v>0</v>
      </c>
      <c r="J38" s="1324">
        <f t="shared" si="4"/>
        <v>0</v>
      </c>
      <c r="K38" s="1371" t="e">
        <f t="shared" si="5"/>
        <v>#DIV/0!</v>
      </c>
      <c r="L38" s="1306"/>
      <c r="M38" s="1348">
        <v>0</v>
      </c>
      <c r="N38" s="1364">
        <v>0</v>
      </c>
      <c r="O38" s="1365"/>
    </row>
    <row r="39" spans="1:15" x14ac:dyDescent="0.2">
      <c r="A39" s="1310" t="s">
        <v>623</v>
      </c>
      <c r="B39" s="1322">
        <v>602</v>
      </c>
      <c r="C39" s="1323">
        <v>346</v>
      </c>
      <c r="D39" s="1355">
        <v>280</v>
      </c>
      <c r="E39" s="1356">
        <v>347</v>
      </c>
      <c r="F39" s="1357">
        <v>97</v>
      </c>
      <c r="G39" s="1326">
        <f>M39-F39</f>
        <v>97</v>
      </c>
      <c r="H39" s="1361">
        <f t="shared" si="7"/>
        <v>52</v>
      </c>
      <c r="I39" s="1358">
        <f t="shared" si="7"/>
        <v>101</v>
      </c>
      <c r="J39" s="1323">
        <f t="shared" si="4"/>
        <v>347</v>
      </c>
      <c r="K39" s="1359">
        <f t="shared" si="5"/>
        <v>100</v>
      </c>
      <c r="L39" s="1306"/>
      <c r="M39" s="1329">
        <v>194</v>
      </c>
      <c r="N39" s="1330">
        <v>246</v>
      </c>
      <c r="O39" s="1331">
        <v>347</v>
      </c>
    </row>
    <row r="40" spans="1:15" x14ac:dyDescent="0.2">
      <c r="A40" s="1310" t="s">
        <v>624</v>
      </c>
      <c r="B40" s="1322">
        <v>604</v>
      </c>
      <c r="C40" s="1323"/>
      <c r="D40" s="1355"/>
      <c r="E40" s="1356"/>
      <c r="F40" s="1357"/>
      <c r="G40" s="1326">
        <f>M40-F40</f>
        <v>0</v>
      </c>
      <c r="H40" s="1361">
        <f t="shared" si="7"/>
        <v>0</v>
      </c>
      <c r="I40" s="1358">
        <f t="shared" si="7"/>
        <v>0</v>
      </c>
      <c r="J40" s="1323">
        <f t="shared" si="4"/>
        <v>0</v>
      </c>
      <c r="K40" s="1359" t="e">
        <f t="shared" si="5"/>
        <v>#DIV/0!</v>
      </c>
      <c r="L40" s="1306"/>
      <c r="M40" s="1329">
        <v>0</v>
      </c>
      <c r="N40" s="1330">
        <v>0</v>
      </c>
      <c r="O40" s="1331"/>
    </row>
    <row r="41" spans="1:15" x14ac:dyDescent="0.2">
      <c r="A41" s="1310" t="s">
        <v>625</v>
      </c>
      <c r="B41" s="1322" t="s">
        <v>626</v>
      </c>
      <c r="C41" s="1323">
        <v>6803</v>
      </c>
      <c r="D41" s="1355">
        <v>6567</v>
      </c>
      <c r="E41" s="1356">
        <v>7582</v>
      </c>
      <c r="F41" s="1357">
        <v>1909</v>
      </c>
      <c r="G41" s="1326">
        <f>M41-F41</f>
        <v>2120</v>
      </c>
      <c r="H41" s="1361">
        <f t="shared" si="7"/>
        <v>1770</v>
      </c>
      <c r="I41" s="1358">
        <f t="shared" si="7"/>
        <v>1783</v>
      </c>
      <c r="J41" s="1323">
        <f t="shared" si="4"/>
        <v>7582</v>
      </c>
      <c r="K41" s="1359">
        <f t="shared" si="5"/>
        <v>100</v>
      </c>
      <c r="L41" s="1306"/>
      <c r="M41" s="1329">
        <v>4029</v>
      </c>
      <c r="N41" s="1330">
        <v>5799</v>
      </c>
      <c r="O41" s="1331">
        <v>7582</v>
      </c>
    </row>
    <row r="42" spans="1:15" x14ac:dyDescent="0.2">
      <c r="A42" s="1295" t="s">
        <v>627</v>
      </c>
      <c r="B42" s="1366" t="s">
        <v>628</v>
      </c>
      <c r="C42" s="1335">
        <v>115</v>
      </c>
      <c r="D42" s="1367"/>
      <c r="E42" s="1368">
        <v>86</v>
      </c>
      <c r="F42" s="1369">
        <v>2</v>
      </c>
      <c r="G42" s="1326">
        <f>M42-F42</f>
        <v>30</v>
      </c>
      <c r="H42" s="1361">
        <f t="shared" si="7"/>
        <v>15</v>
      </c>
      <c r="I42" s="1358">
        <f t="shared" si="7"/>
        <v>39</v>
      </c>
      <c r="J42" s="1323">
        <f t="shared" si="4"/>
        <v>86</v>
      </c>
      <c r="K42" s="1359">
        <f t="shared" si="5"/>
        <v>100</v>
      </c>
      <c r="L42" s="1306"/>
      <c r="M42" s="1341">
        <v>32</v>
      </c>
      <c r="N42" s="1352">
        <v>47</v>
      </c>
      <c r="O42" s="1353">
        <v>86</v>
      </c>
    </row>
    <row r="43" spans="1:15" x14ac:dyDescent="0.2">
      <c r="A43" s="1310" t="s">
        <v>629</v>
      </c>
      <c r="B43" s="1344" t="s">
        <v>588</v>
      </c>
      <c r="C43" s="1323">
        <f t="shared" ref="C43:I43" si="8">SUM(C38:C42)</f>
        <v>7264</v>
      </c>
      <c r="D43" s="1323">
        <f t="shared" si="8"/>
        <v>6847</v>
      </c>
      <c r="E43" s="1323">
        <f t="shared" si="8"/>
        <v>8015</v>
      </c>
      <c r="F43" s="1328">
        <f t="shared" si="8"/>
        <v>2008</v>
      </c>
      <c r="G43" s="1372">
        <f t="shared" si="8"/>
        <v>2247</v>
      </c>
      <c r="H43" s="1373">
        <f t="shared" si="8"/>
        <v>1837</v>
      </c>
      <c r="I43" s="1373">
        <f t="shared" si="8"/>
        <v>1923</v>
      </c>
      <c r="J43" s="1323">
        <f t="shared" si="4"/>
        <v>8015</v>
      </c>
      <c r="K43" s="1359">
        <f t="shared" si="5"/>
        <v>100</v>
      </c>
      <c r="L43" s="1306"/>
      <c r="M43" s="1346">
        <f>SUM(M38:M42)</f>
        <v>4255</v>
      </c>
      <c r="N43" s="1345">
        <f>SUM(N38:N42)</f>
        <v>6092</v>
      </c>
      <c r="O43" s="1345">
        <f>SUM(O38:O42)</f>
        <v>8015</v>
      </c>
    </row>
    <row r="44" spans="1:15" ht="5.25" customHeight="1" x14ac:dyDescent="0.2">
      <c r="A44" s="1295"/>
      <c r="B44" s="1374"/>
      <c r="C44" s="1335"/>
      <c r="D44" s="1362"/>
      <c r="E44" s="1362"/>
      <c r="F44" s="1340"/>
      <c r="G44" s="1375"/>
      <c r="H44" s="1376"/>
      <c r="I44" s="1375"/>
      <c r="J44" s="1323"/>
      <c r="K44" s="1359"/>
      <c r="L44" s="1306"/>
      <c r="M44" s="1377"/>
      <c r="N44" s="1345"/>
      <c r="O44" s="1345"/>
    </row>
    <row r="45" spans="1:15" x14ac:dyDescent="0.2">
      <c r="A45" s="1378" t="s">
        <v>630</v>
      </c>
      <c r="B45" s="1344" t="s">
        <v>588</v>
      </c>
      <c r="C45" s="1328">
        <f t="shared" ref="C45:I45" si="9">C43-C41</f>
        <v>461</v>
      </c>
      <c r="D45" s="1323">
        <f t="shared" si="9"/>
        <v>280</v>
      </c>
      <c r="E45" s="1323">
        <f t="shared" si="9"/>
        <v>433</v>
      </c>
      <c r="F45" s="1328">
        <f t="shared" si="9"/>
        <v>99</v>
      </c>
      <c r="G45" s="1372">
        <f t="shared" si="9"/>
        <v>127</v>
      </c>
      <c r="H45" s="1328">
        <f t="shared" si="9"/>
        <v>67</v>
      </c>
      <c r="I45" s="1317">
        <f t="shared" si="9"/>
        <v>140</v>
      </c>
      <c r="J45" s="1323">
        <f>SUM(F45:I45)</f>
        <v>433</v>
      </c>
      <c r="K45" s="1359">
        <f>(J45/E45)*100</f>
        <v>100</v>
      </c>
      <c r="L45" s="1306"/>
      <c r="M45" s="1346">
        <f>M43-M41</f>
        <v>226</v>
      </c>
      <c r="N45" s="1345">
        <f>N43-N41</f>
        <v>293</v>
      </c>
      <c r="O45" s="1345">
        <f>O43-O41</f>
        <v>433</v>
      </c>
    </row>
    <row r="46" spans="1:15" x14ac:dyDescent="0.2">
      <c r="A46" s="1310" t="s">
        <v>631</v>
      </c>
      <c r="B46" s="1344" t="s">
        <v>588</v>
      </c>
      <c r="C46" s="1328">
        <f t="shared" ref="C46:I46" si="10">C43-C37</f>
        <v>21</v>
      </c>
      <c r="D46" s="1323">
        <f t="shared" si="10"/>
        <v>0</v>
      </c>
      <c r="E46" s="1323">
        <f t="shared" si="10"/>
        <v>0</v>
      </c>
      <c r="F46" s="1328">
        <f t="shared" si="10"/>
        <v>218</v>
      </c>
      <c r="G46" s="1372">
        <f t="shared" si="10"/>
        <v>426</v>
      </c>
      <c r="H46" s="1328">
        <f t="shared" si="10"/>
        <v>-113</v>
      </c>
      <c r="I46" s="1317">
        <f t="shared" si="10"/>
        <v>-414</v>
      </c>
      <c r="J46" s="1323">
        <f>SUM(F46:I46)</f>
        <v>117</v>
      </c>
      <c r="K46" s="1359" t="e">
        <f>(J46/E46)*100</f>
        <v>#DIV/0!</v>
      </c>
      <c r="L46" s="1306"/>
      <c r="M46" s="1346">
        <f>M43-M37</f>
        <v>644</v>
      </c>
      <c r="N46" s="1345">
        <f>N43-N37</f>
        <v>531</v>
      </c>
      <c r="O46" s="1345">
        <f>O43-O37</f>
        <v>117</v>
      </c>
    </row>
    <row r="47" spans="1:15" x14ac:dyDescent="0.2">
      <c r="A47" s="1321" t="s">
        <v>632</v>
      </c>
      <c r="B47" s="1379" t="s">
        <v>588</v>
      </c>
      <c r="C47" s="1328">
        <f t="shared" ref="C47:I47" si="11">C46-C41</f>
        <v>-6782</v>
      </c>
      <c r="D47" s="1323">
        <f t="shared" si="11"/>
        <v>-6567</v>
      </c>
      <c r="E47" s="1323">
        <f t="shared" si="11"/>
        <v>-7582</v>
      </c>
      <c r="F47" s="1328">
        <f t="shared" si="11"/>
        <v>-1691</v>
      </c>
      <c r="G47" s="1372">
        <f t="shared" si="11"/>
        <v>-1694</v>
      </c>
      <c r="H47" s="1328">
        <f t="shared" si="11"/>
        <v>-1883</v>
      </c>
      <c r="I47" s="1317">
        <f t="shared" si="11"/>
        <v>-2197</v>
      </c>
      <c r="J47" s="1323">
        <f>SUM(F47:I47)</f>
        <v>-7465</v>
      </c>
      <c r="K47" s="1359">
        <f>(J47/E47)*100</f>
        <v>98.456871537852805</v>
      </c>
      <c r="L47" s="1306"/>
      <c r="M47" s="1346">
        <f>M46-M41</f>
        <v>-3385</v>
      </c>
      <c r="N47" s="1345">
        <f>N46-N41</f>
        <v>-5268</v>
      </c>
      <c r="O47" s="1345">
        <f>O46-O41</f>
        <v>-7465</v>
      </c>
    </row>
    <row r="50" spans="1:15" x14ac:dyDescent="0.2">
      <c r="A50" s="1380" t="s">
        <v>633</v>
      </c>
    </row>
    <row r="51" spans="1:15" x14ac:dyDescent="0.2">
      <c r="A51" s="1383" t="s">
        <v>634</v>
      </c>
    </row>
    <row r="52" spans="1:15" x14ac:dyDescent="0.2">
      <c r="A52" s="1383" t="s">
        <v>667</v>
      </c>
    </row>
    <row r="53" spans="1:15" s="1283" customFormat="1" x14ac:dyDescent="0.2">
      <c r="A53" s="1383" t="s">
        <v>636</v>
      </c>
      <c r="B53" s="1384"/>
      <c r="E53" s="1385"/>
      <c r="F53" s="1385"/>
      <c r="G53" s="1385"/>
      <c r="H53" s="1385"/>
      <c r="I53" s="1385"/>
      <c r="J53" s="1385"/>
    </row>
    <row r="54" spans="1:15" x14ac:dyDescent="0.2">
      <c r="A54" s="1386"/>
      <c r="B54" s="1387"/>
      <c r="C54" s="1387"/>
      <c r="D54" s="1387"/>
      <c r="E54" s="1387"/>
      <c r="F54" s="1387"/>
      <c r="G54" s="1387"/>
      <c r="H54" s="1387"/>
      <c r="I54" s="1387"/>
      <c r="J54" s="1387"/>
      <c r="K54" s="1388"/>
      <c r="L54" s="1388"/>
      <c r="M54" s="1388"/>
      <c r="N54" s="1388"/>
      <c r="O54" s="1388"/>
    </row>
    <row r="56" spans="1:15" x14ac:dyDescent="0.2">
      <c r="A56" s="1389" t="s">
        <v>677</v>
      </c>
    </row>
    <row r="58" spans="1:15" x14ac:dyDescent="0.2">
      <c r="A58" s="1389" t="s">
        <v>678</v>
      </c>
    </row>
  </sheetData>
  <mergeCells count="3">
    <mergeCell ref="C7:O7"/>
    <mergeCell ref="A9:A10"/>
    <mergeCell ref="B9:B10"/>
  </mergeCells>
  <pageMargins left="1.0633858267716503" right="0.31535433070866109" top="1.102755905511811" bottom="1.181102362204725" header="0.70905511811023603" footer="0.78740157480314998"/>
  <pageSetup paperSize="9" fitToWidth="0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13" zoomScaleNormal="100" workbookViewId="0">
      <selection activeCell="C57" sqref="C57"/>
    </sheetView>
  </sheetViews>
  <sheetFormatPr defaultColWidth="8.7109375" defaultRowHeight="12.75" x14ac:dyDescent="0.2"/>
  <cols>
    <col min="1" max="1" width="37.7109375" style="363" customWidth="1"/>
    <col min="2" max="2" width="7.28515625" style="364" customWidth="1"/>
    <col min="3" max="4" width="11.5703125" style="362" customWidth="1"/>
    <col min="5" max="5" width="11.5703125" style="365" customWidth="1"/>
    <col min="6" max="6" width="11.42578125" style="365" customWidth="1"/>
    <col min="7" max="7" width="9.85546875" style="365" customWidth="1"/>
    <col min="8" max="8" width="9.140625" style="365" customWidth="1"/>
    <col min="9" max="9" width="9.28515625" style="365" customWidth="1"/>
    <col min="10" max="10" width="9.140625" style="365" customWidth="1"/>
    <col min="11" max="11" width="12" style="362" customWidth="1"/>
    <col min="12" max="12" width="8.7109375" style="362"/>
    <col min="13" max="13" width="11.85546875" style="362" customWidth="1"/>
    <col min="14" max="14" width="12.5703125" style="362" customWidth="1"/>
    <col min="15" max="15" width="11.85546875" style="362" customWidth="1"/>
    <col min="16" max="16" width="12" style="362" customWidth="1"/>
    <col min="17" max="16384" width="8.7109375" style="362"/>
  </cols>
  <sheetData>
    <row r="1" spans="1:16" ht="24" customHeight="1" x14ac:dyDescent="0.2">
      <c r="A1" s="1391"/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1392"/>
    </row>
    <row r="2" spans="1:16" x14ac:dyDescent="0.2">
      <c r="B2" s="363"/>
      <c r="C2" s="363"/>
      <c r="D2" s="363"/>
      <c r="E2" s="543"/>
      <c r="F2" s="543"/>
      <c r="G2" s="543"/>
      <c r="H2" s="543"/>
      <c r="I2" s="543"/>
      <c r="J2" s="543"/>
      <c r="K2" s="363"/>
      <c r="L2" s="363"/>
      <c r="M2" s="363"/>
      <c r="N2" s="363"/>
      <c r="O2" s="544"/>
    </row>
    <row r="3" spans="1:16" ht="18.75" x14ac:dyDescent="0.2">
      <c r="A3" s="1062" t="s">
        <v>564</v>
      </c>
      <c r="B3" s="363"/>
      <c r="C3" s="363"/>
      <c r="D3" s="363"/>
      <c r="E3" s="543"/>
      <c r="F3" s="546"/>
      <c r="G3" s="546"/>
      <c r="H3" s="543"/>
      <c r="I3" s="543"/>
      <c r="J3" s="543"/>
      <c r="K3" s="363"/>
      <c r="L3" s="363"/>
      <c r="M3" s="363"/>
      <c r="N3" s="363"/>
      <c r="O3" s="363"/>
    </row>
    <row r="4" spans="1:16" ht="21.75" customHeight="1" x14ac:dyDescent="0.2">
      <c r="A4" s="1063"/>
      <c r="B4" s="363"/>
      <c r="C4" s="363"/>
      <c r="D4" s="363"/>
      <c r="E4" s="543"/>
      <c r="F4" s="546"/>
      <c r="G4" s="546"/>
      <c r="H4" s="543"/>
      <c r="I4" s="543"/>
      <c r="J4" s="543"/>
      <c r="K4" s="363"/>
      <c r="L4" s="363"/>
      <c r="M4" s="363"/>
      <c r="N4" s="363"/>
      <c r="O4" s="363"/>
    </row>
    <row r="5" spans="1:16" x14ac:dyDescent="0.2">
      <c r="A5" s="370"/>
      <c r="B5" s="363"/>
      <c r="C5" s="363"/>
      <c r="D5" s="363"/>
      <c r="E5" s="543"/>
      <c r="F5" s="546"/>
      <c r="G5" s="546"/>
      <c r="H5" s="543"/>
      <c r="I5" s="543"/>
      <c r="J5" s="543"/>
      <c r="K5" s="363"/>
      <c r="L5" s="363"/>
      <c r="M5" s="363"/>
      <c r="N5" s="363"/>
      <c r="O5" s="363"/>
    </row>
    <row r="6" spans="1:16" ht="6" customHeight="1" x14ac:dyDescent="0.2">
      <c r="B6" s="547"/>
      <c r="C6" s="547"/>
      <c r="D6" s="363"/>
      <c r="E6" s="543"/>
      <c r="F6" s="546"/>
      <c r="G6" s="546"/>
      <c r="H6" s="543"/>
      <c r="I6" s="543"/>
      <c r="J6" s="543"/>
      <c r="K6" s="363"/>
      <c r="L6" s="363"/>
      <c r="M6" s="363"/>
      <c r="N6" s="363"/>
      <c r="O6" s="363"/>
    </row>
    <row r="7" spans="1:16" ht="24.75" customHeight="1" x14ac:dyDescent="0.2">
      <c r="A7" s="1064" t="s">
        <v>565</v>
      </c>
      <c r="B7" s="1065"/>
      <c r="C7" s="1393" t="s">
        <v>679</v>
      </c>
      <c r="D7" s="1393"/>
      <c r="E7" s="1393"/>
      <c r="F7" s="1393"/>
      <c r="G7" s="1394"/>
      <c r="H7" s="1394"/>
      <c r="I7" s="1394"/>
      <c r="J7" s="1394"/>
      <c r="K7" s="1394"/>
      <c r="L7" s="1395"/>
      <c r="M7" s="1395"/>
      <c r="N7" s="1395"/>
      <c r="O7" s="1395"/>
    </row>
    <row r="8" spans="1:16" ht="23.25" customHeight="1" thickBot="1" x14ac:dyDescent="0.25">
      <c r="A8" s="370" t="s">
        <v>567</v>
      </c>
      <c r="B8" s="363"/>
      <c r="C8" s="363"/>
      <c r="D8" s="363"/>
      <c r="E8" s="543"/>
      <c r="F8" s="546"/>
      <c r="G8" s="546"/>
      <c r="H8" s="543"/>
      <c r="I8" s="543"/>
      <c r="J8" s="543"/>
      <c r="K8" s="363"/>
      <c r="L8" s="363"/>
      <c r="M8" s="363"/>
      <c r="N8" s="363"/>
      <c r="O8" s="363"/>
    </row>
    <row r="9" spans="1:16" ht="13.5" thickBot="1" x14ac:dyDescent="0.25">
      <c r="A9" s="703" t="s">
        <v>568</v>
      </c>
      <c r="B9" s="704" t="s">
        <v>569</v>
      </c>
      <c r="C9" s="1396" t="s">
        <v>0</v>
      </c>
      <c r="D9" s="835" t="s">
        <v>570</v>
      </c>
      <c r="E9" s="380" t="s">
        <v>571</v>
      </c>
      <c r="F9" s="1397" t="s">
        <v>572</v>
      </c>
      <c r="G9" s="837"/>
      <c r="H9" s="837"/>
      <c r="I9" s="838"/>
      <c r="J9" s="835" t="s">
        <v>573</v>
      </c>
      <c r="K9" s="839" t="s">
        <v>574</v>
      </c>
      <c r="L9" s="386"/>
      <c r="M9" s="835" t="s">
        <v>575</v>
      </c>
      <c r="N9" s="835" t="s">
        <v>576</v>
      </c>
      <c r="O9" s="387" t="s">
        <v>575</v>
      </c>
    </row>
    <row r="10" spans="1:16" ht="13.5" thickBot="1" x14ac:dyDescent="0.25">
      <c r="A10" s="1398"/>
      <c r="B10" s="1399"/>
      <c r="C10" s="846" t="s">
        <v>577</v>
      </c>
      <c r="D10" s="843">
        <v>2019</v>
      </c>
      <c r="E10" s="392">
        <v>2019</v>
      </c>
      <c r="F10" s="844" t="s">
        <v>578</v>
      </c>
      <c r="G10" s="845" t="s">
        <v>579</v>
      </c>
      <c r="H10" s="845" t="s">
        <v>580</v>
      </c>
      <c r="I10" s="1400" t="s">
        <v>581</v>
      </c>
      <c r="J10" s="843" t="s">
        <v>582</v>
      </c>
      <c r="K10" s="846" t="s">
        <v>583</v>
      </c>
      <c r="L10" s="386"/>
      <c r="M10" s="847" t="s">
        <v>584</v>
      </c>
      <c r="N10" s="843" t="s">
        <v>585</v>
      </c>
      <c r="O10" s="399" t="s">
        <v>586</v>
      </c>
    </row>
    <row r="11" spans="1:16" x14ac:dyDescent="0.2">
      <c r="A11" s="1401" t="s">
        <v>587</v>
      </c>
      <c r="B11" s="1402"/>
      <c r="C11" s="1403">
        <v>14</v>
      </c>
      <c r="D11" s="722">
        <v>14</v>
      </c>
      <c r="E11" s="404">
        <v>13</v>
      </c>
      <c r="F11" s="1404">
        <v>14</v>
      </c>
      <c r="G11" s="1405">
        <f>M11</f>
        <v>14</v>
      </c>
      <c r="H11" s="1406">
        <f>N11</f>
        <v>13</v>
      </c>
      <c r="I11" s="1407">
        <f>O11</f>
        <v>13</v>
      </c>
      <c r="J11" s="1408" t="s">
        <v>588</v>
      </c>
      <c r="K11" s="1409" t="s">
        <v>588</v>
      </c>
      <c r="L11" s="411"/>
      <c r="M11" s="1410">
        <v>14</v>
      </c>
      <c r="N11" s="1403">
        <v>13</v>
      </c>
      <c r="O11" s="412">
        <v>13</v>
      </c>
    </row>
    <row r="12" spans="1:16" ht="13.5" thickBot="1" x14ac:dyDescent="0.25">
      <c r="A12" s="1411" t="s">
        <v>589</v>
      </c>
      <c r="B12" s="1412"/>
      <c r="C12" s="1413">
        <v>12.12</v>
      </c>
      <c r="D12" s="1414">
        <v>12</v>
      </c>
      <c r="E12" s="417">
        <v>12.37</v>
      </c>
      <c r="F12" s="1415">
        <v>12.62</v>
      </c>
      <c r="G12" s="1416">
        <f t="shared" ref="G12" si="0">M12</f>
        <v>12.62</v>
      </c>
      <c r="H12" s="1417">
        <f>N12</f>
        <v>12.37</v>
      </c>
      <c r="I12" s="1418">
        <f>O12</f>
        <v>12.37</v>
      </c>
      <c r="J12" s="1419"/>
      <c r="K12" s="1420" t="s">
        <v>588</v>
      </c>
      <c r="L12" s="411"/>
      <c r="M12" s="1421">
        <v>12.62</v>
      </c>
      <c r="N12" s="1413">
        <v>12.37</v>
      </c>
      <c r="O12" s="426">
        <v>12.37</v>
      </c>
    </row>
    <row r="13" spans="1:16" x14ac:dyDescent="0.2">
      <c r="A13" s="1422" t="s">
        <v>647</v>
      </c>
      <c r="B13" s="1423" t="s">
        <v>648</v>
      </c>
      <c r="C13" s="1424">
        <v>4128</v>
      </c>
      <c r="D13" s="869" t="s">
        <v>588</v>
      </c>
      <c r="E13" s="1425" t="s">
        <v>588</v>
      </c>
      <c r="F13" s="1425">
        <v>4072</v>
      </c>
      <c r="G13" s="1426">
        <f>M13</f>
        <v>4072</v>
      </c>
      <c r="H13" s="1426">
        <f>N13</f>
        <v>4074</v>
      </c>
      <c r="I13" s="1427">
        <f>O13</f>
        <v>4091</v>
      </c>
      <c r="J13" s="1428" t="s">
        <v>588</v>
      </c>
      <c r="K13" s="1428" t="s">
        <v>588</v>
      </c>
      <c r="L13" s="411"/>
      <c r="M13" s="1429">
        <v>4072</v>
      </c>
      <c r="N13" s="1424">
        <v>4074</v>
      </c>
      <c r="O13" s="437">
        <v>4091</v>
      </c>
    </row>
    <row r="14" spans="1:16" x14ac:dyDescent="0.2">
      <c r="A14" s="1430" t="s">
        <v>649</v>
      </c>
      <c r="B14" s="1431" t="s">
        <v>650</v>
      </c>
      <c r="C14" s="1424">
        <v>3855</v>
      </c>
      <c r="D14" s="746" t="s">
        <v>588</v>
      </c>
      <c r="E14" s="1432" t="s">
        <v>588</v>
      </c>
      <c r="F14" s="1425">
        <v>3810</v>
      </c>
      <c r="G14" s="1433">
        <f t="shared" ref="G14:I23" si="1">M14</f>
        <v>3820</v>
      </c>
      <c r="H14" s="1433">
        <f t="shared" si="1"/>
        <v>3832</v>
      </c>
      <c r="I14" s="1434">
        <f t="shared" si="1"/>
        <v>3860</v>
      </c>
      <c r="J14" s="1428" t="s">
        <v>588</v>
      </c>
      <c r="K14" s="1428" t="s">
        <v>588</v>
      </c>
      <c r="L14" s="411"/>
      <c r="M14" s="1435">
        <v>3820</v>
      </c>
      <c r="N14" s="1424">
        <v>3832</v>
      </c>
      <c r="O14" s="437">
        <v>3860</v>
      </c>
    </row>
    <row r="15" spans="1:16" x14ac:dyDescent="0.2">
      <c r="A15" s="1430" t="s">
        <v>594</v>
      </c>
      <c r="B15" s="1431" t="s">
        <v>595</v>
      </c>
      <c r="C15" s="1424">
        <v>37</v>
      </c>
      <c r="D15" s="746" t="s">
        <v>588</v>
      </c>
      <c r="E15" s="1432" t="s">
        <v>588</v>
      </c>
      <c r="F15" s="1425">
        <v>73</v>
      </c>
      <c r="G15" s="1433">
        <f t="shared" si="1"/>
        <v>39</v>
      </c>
      <c r="H15" s="1433">
        <f t="shared" si="1"/>
        <v>62</v>
      </c>
      <c r="I15" s="1434">
        <f t="shared" si="1"/>
        <v>46</v>
      </c>
      <c r="J15" s="1428" t="s">
        <v>588</v>
      </c>
      <c r="K15" s="1428" t="s">
        <v>588</v>
      </c>
      <c r="L15" s="411"/>
      <c r="M15" s="1435">
        <v>39</v>
      </c>
      <c r="N15" s="1424">
        <v>62</v>
      </c>
      <c r="O15" s="437">
        <v>46</v>
      </c>
    </row>
    <row r="16" spans="1:16" x14ac:dyDescent="0.2">
      <c r="A16" s="1430" t="s">
        <v>596</v>
      </c>
      <c r="B16" s="1431" t="s">
        <v>588</v>
      </c>
      <c r="C16" s="1424">
        <v>536</v>
      </c>
      <c r="D16" s="746" t="s">
        <v>588</v>
      </c>
      <c r="E16" s="1432" t="s">
        <v>588</v>
      </c>
      <c r="F16" s="1425">
        <v>2679</v>
      </c>
      <c r="G16" s="1433">
        <f t="shared" si="1"/>
        <v>3224</v>
      </c>
      <c r="H16" s="1433">
        <f t="shared" si="1"/>
        <v>4419</v>
      </c>
      <c r="I16" s="1434">
        <f t="shared" si="1"/>
        <v>714</v>
      </c>
      <c r="J16" s="1428" t="s">
        <v>588</v>
      </c>
      <c r="K16" s="1428" t="s">
        <v>588</v>
      </c>
      <c r="L16" s="411"/>
      <c r="M16" s="1435">
        <v>3224</v>
      </c>
      <c r="N16" s="1424">
        <v>4419</v>
      </c>
      <c r="O16" s="437">
        <v>714</v>
      </c>
    </row>
    <row r="17" spans="1:15" ht="13.5" thickBot="1" x14ac:dyDescent="0.25">
      <c r="A17" s="1436" t="s">
        <v>597</v>
      </c>
      <c r="B17" s="1437" t="s">
        <v>598</v>
      </c>
      <c r="C17" s="1438">
        <v>752</v>
      </c>
      <c r="D17" s="881" t="s">
        <v>588</v>
      </c>
      <c r="E17" s="1439" t="s">
        <v>588</v>
      </c>
      <c r="F17" s="1425">
        <v>1327</v>
      </c>
      <c r="G17" s="1433">
        <f t="shared" si="1"/>
        <v>2583</v>
      </c>
      <c r="H17" s="1433">
        <f t="shared" si="1"/>
        <v>1534</v>
      </c>
      <c r="I17" s="1440">
        <f t="shared" si="1"/>
        <v>1174</v>
      </c>
      <c r="J17" s="1409" t="s">
        <v>588</v>
      </c>
      <c r="K17" s="1409" t="s">
        <v>588</v>
      </c>
      <c r="L17" s="411"/>
      <c r="M17" s="1441">
        <v>2583</v>
      </c>
      <c r="N17" s="1438">
        <v>1534</v>
      </c>
      <c r="O17" s="453">
        <v>1174</v>
      </c>
    </row>
    <row r="18" spans="1:15" ht="13.5" thickBot="1" x14ac:dyDescent="0.25">
      <c r="A18" s="1442" t="s">
        <v>599</v>
      </c>
      <c r="B18" s="1443"/>
      <c r="C18" s="1444">
        <f t="shared" ref="C18" si="2">C13-C14+C15+C16+C17</f>
        <v>1598</v>
      </c>
      <c r="D18" s="772" t="s">
        <v>588</v>
      </c>
      <c r="E18" s="1445" t="s">
        <v>588</v>
      </c>
      <c r="F18" s="1445">
        <f>F13-F14+F15+F16+F17</f>
        <v>4341</v>
      </c>
      <c r="G18" s="1445">
        <f>G13-G14+G15+G16+G17</f>
        <v>6098</v>
      </c>
      <c r="H18" s="1445">
        <f>H13-H14+H15+H16+H17</f>
        <v>6257</v>
      </c>
      <c r="I18" s="1444">
        <f>I13-I14+I15+I16+I17</f>
        <v>2165</v>
      </c>
      <c r="J18" s="1446" t="s">
        <v>588</v>
      </c>
      <c r="K18" s="1446" t="s">
        <v>588</v>
      </c>
      <c r="L18" s="411"/>
      <c r="M18" s="1444">
        <f>M13-M14+M15+M16+M17</f>
        <v>6098</v>
      </c>
      <c r="N18" s="1444">
        <f t="shared" ref="N18:O18" si="3">N13-N14+N15+N16+N17</f>
        <v>6257</v>
      </c>
      <c r="O18" s="1444">
        <f t="shared" si="3"/>
        <v>2165</v>
      </c>
    </row>
    <row r="19" spans="1:15" x14ac:dyDescent="0.2">
      <c r="A19" s="1436" t="s">
        <v>600</v>
      </c>
      <c r="B19" s="1447">
        <v>401</v>
      </c>
      <c r="C19" s="1438">
        <v>225</v>
      </c>
      <c r="D19" s="869" t="s">
        <v>588</v>
      </c>
      <c r="E19" s="1425" t="s">
        <v>588</v>
      </c>
      <c r="F19" s="1448">
        <v>215</v>
      </c>
      <c r="G19" s="1433">
        <f t="shared" si="1"/>
        <v>60</v>
      </c>
      <c r="H19" s="1433">
        <f t="shared" si="1"/>
        <v>195</v>
      </c>
      <c r="I19" s="1434">
        <f t="shared" si="1"/>
        <v>184</v>
      </c>
      <c r="J19" s="1409" t="s">
        <v>588</v>
      </c>
      <c r="K19" s="1409" t="s">
        <v>588</v>
      </c>
      <c r="L19" s="411"/>
      <c r="M19" s="1449">
        <v>60</v>
      </c>
      <c r="N19" s="1438">
        <v>195</v>
      </c>
      <c r="O19" s="453">
        <v>184</v>
      </c>
    </row>
    <row r="20" spans="1:15" x14ac:dyDescent="0.2">
      <c r="A20" s="1430" t="s">
        <v>601</v>
      </c>
      <c r="B20" s="1431" t="s">
        <v>602</v>
      </c>
      <c r="C20" s="1424">
        <v>391</v>
      </c>
      <c r="D20" s="746" t="s">
        <v>588</v>
      </c>
      <c r="E20" s="1432" t="s">
        <v>588</v>
      </c>
      <c r="F20" s="1432">
        <v>393</v>
      </c>
      <c r="G20" s="1433">
        <f t="shared" si="1"/>
        <v>426</v>
      </c>
      <c r="H20" s="1433">
        <f t="shared" si="1"/>
        <v>458</v>
      </c>
      <c r="I20" s="1434">
        <f t="shared" si="1"/>
        <v>1077</v>
      </c>
      <c r="J20" s="1428" t="s">
        <v>588</v>
      </c>
      <c r="K20" s="1428" t="s">
        <v>588</v>
      </c>
      <c r="L20" s="411"/>
      <c r="M20" s="1435">
        <v>426</v>
      </c>
      <c r="N20" s="1424">
        <v>458</v>
      </c>
      <c r="O20" s="437">
        <v>1077</v>
      </c>
    </row>
    <row r="21" spans="1:15" x14ac:dyDescent="0.2">
      <c r="A21" s="1430" t="s">
        <v>603</v>
      </c>
      <c r="B21" s="1431" t="s">
        <v>588</v>
      </c>
      <c r="C21" s="1424">
        <v>127</v>
      </c>
      <c r="D21" s="746" t="s">
        <v>588</v>
      </c>
      <c r="E21" s="1432" t="s">
        <v>588</v>
      </c>
      <c r="F21" s="1432">
        <v>127</v>
      </c>
      <c r="G21" s="1433">
        <f t="shared" si="1"/>
        <v>127</v>
      </c>
      <c r="H21" s="1433">
        <f t="shared" si="1"/>
        <v>127</v>
      </c>
      <c r="I21" s="1434">
        <f t="shared" si="1"/>
        <v>0</v>
      </c>
      <c r="J21" s="1428" t="s">
        <v>588</v>
      </c>
      <c r="K21" s="1428" t="s">
        <v>588</v>
      </c>
      <c r="L21" s="411"/>
      <c r="M21" s="1435">
        <v>127</v>
      </c>
      <c r="N21" s="1424">
        <v>127</v>
      </c>
      <c r="O21" s="437">
        <v>0</v>
      </c>
    </row>
    <row r="22" spans="1:15" x14ac:dyDescent="0.2">
      <c r="A22" s="1430" t="s">
        <v>604</v>
      </c>
      <c r="B22" s="1431" t="s">
        <v>588</v>
      </c>
      <c r="C22" s="1424">
        <v>851</v>
      </c>
      <c r="D22" s="746" t="s">
        <v>588</v>
      </c>
      <c r="E22" s="1432" t="s">
        <v>588</v>
      </c>
      <c r="F22" s="1432">
        <v>3529</v>
      </c>
      <c r="G22" s="1433">
        <f t="shared" si="1"/>
        <v>5147</v>
      </c>
      <c r="H22" s="1433">
        <f t="shared" si="1"/>
        <v>5469</v>
      </c>
      <c r="I22" s="1434">
        <f t="shared" si="1"/>
        <v>811</v>
      </c>
      <c r="J22" s="1428" t="s">
        <v>588</v>
      </c>
      <c r="K22" s="1428" t="s">
        <v>588</v>
      </c>
      <c r="L22" s="411"/>
      <c r="M22" s="1435">
        <v>5147</v>
      </c>
      <c r="N22" s="1424">
        <v>5469</v>
      </c>
      <c r="O22" s="437">
        <v>811</v>
      </c>
    </row>
    <row r="23" spans="1:15" ht="13.5" thickBot="1" x14ac:dyDescent="0.25">
      <c r="A23" s="1411" t="s">
        <v>605</v>
      </c>
      <c r="B23" s="1450" t="s">
        <v>588</v>
      </c>
      <c r="C23" s="1451">
        <v>0</v>
      </c>
      <c r="D23" s="881" t="s">
        <v>588</v>
      </c>
      <c r="E23" s="1439" t="s">
        <v>588</v>
      </c>
      <c r="F23" s="1439"/>
      <c r="G23" s="1452">
        <f t="shared" si="1"/>
        <v>0</v>
      </c>
      <c r="H23" s="1452">
        <f t="shared" si="1"/>
        <v>0</v>
      </c>
      <c r="I23" s="1440">
        <f t="shared" si="1"/>
        <v>0</v>
      </c>
      <c r="J23" s="1453" t="s">
        <v>588</v>
      </c>
      <c r="K23" s="1453" t="s">
        <v>588</v>
      </c>
      <c r="L23" s="411"/>
      <c r="M23" s="1454">
        <v>0</v>
      </c>
      <c r="N23" s="1451">
        <v>0</v>
      </c>
      <c r="O23" s="477">
        <v>0</v>
      </c>
    </row>
    <row r="24" spans="1:15" x14ac:dyDescent="0.2">
      <c r="A24" s="1455" t="s">
        <v>606</v>
      </c>
      <c r="B24" s="1423" t="s">
        <v>588</v>
      </c>
      <c r="C24" s="1456">
        <v>5907</v>
      </c>
      <c r="D24" s="786">
        <v>5500</v>
      </c>
      <c r="E24" s="481">
        <v>7045</v>
      </c>
      <c r="F24" s="1457">
        <v>1603</v>
      </c>
      <c r="G24" s="1458">
        <f>M24-F24</f>
        <v>1733</v>
      </c>
      <c r="H24" s="1458">
        <f>N24-M24</f>
        <v>1835</v>
      </c>
      <c r="I24" s="1458">
        <f>O24-N24</f>
        <v>1874</v>
      </c>
      <c r="J24" s="1456">
        <f t="shared" ref="J24:J47" si="4">SUM(F24:I24)</f>
        <v>7045</v>
      </c>
      <c r="K24" s="1459">
        <f t="shared" ref="K24:K47" si="5">(J24/E24)*100</f>
        <v>100</v>
      </c>
      <c r="L24" s="411"/>
      <c r="M24" s="1456">
        <v>3336</v>
      </c>
      <c r="N24" s="1460">
        <v>5171</v>
      </c>
      <c r="O24" s="486">
        <v>7045</v>
      </c>
    </row>
    <row r="25" spans="1:15" x14ac:dyDescent="0.2">
      <c r="A25" s="1430" t="s">
        <v>607</v>
      </c>
      <c r="B25" s="1431" t="s">
        <v>588</v>
      </c>
      <c r="C25" s="1461">
        <v>0</v>
      </c>
      <c r="D25" s="793"/>
      <c r="E25" s="489">
        <v>145</v>
      </c>
      <c r="F25" s="1462"/>
      <c r="G25" s="1463">
        <f t="shared" ref="G25:G42" si="6">M25-F25</f>
        <v>0</v>
      </c>
      <c r="H25" s="1463">
        <f t="shared" ref="H25:I42" si="7">N25-M25</f>
        <v>0</v>
      </c>
      <c r="I25" s="1463">
        <f t="shared" si="7"/>
        <v>145</v>
      </c>
      <c r="J25" s="1461">
        <f t="shared" si="4"/>
        <v>145</v>
      </c>
      <c r="K25" s="1464">
        <f t="shared" si="5"/>
        <v>100</v>
      </c>
      <c r="L25" s="411"/>
      <c r="M25" s="1461">
        <v>0</v>
      </c>
      <c r="N25" s="1428">
        <v>0</v>
      </c>
      <c r="O25" s="493">
        <v>145</v>
      </c>
    </row>
    <row r="26" spans="1:15" ht="13.5" thickBot="1" x14ac:dyDescent="0.25">
      <c r="A26" s="1411" t="s">
        <v>608</v>
      </c>
      <c r="B26" s="1450">
        <v>672</v>
      </c>
      <c r="C26" s="1465">
        <v>1100</v>
      </c>
      <c r="D26" s="1466">
        <v>1500</v>
      </c>
      <c r="E26" s="496">
        <v>1355</v>
      </c>
      <c r="F26" s="1467">
        <v>375</v>
      </c>
      <c r="G26" s="1468">
        <f t="shared" si="6"/>
        <v>375</v>
      </c>
      <c r="H26" s="1468">
        <f t="shared" si="7"/>
        <v>302</v>
      </c>
      <c r="I26" s="1468">
        <f t="shared" si="7"/>
        <v>303</v>
      </c>
      <c r="J26" s="1465">
        <f t="shared" si="4"/>
        <v>1355</v>
      </c>
      <c r="K26" s="1469">
        <f t="shared" si="5"/>
        <v>100</v>
      </c>
      <c r="L26" s="411"/>
      <c r="M26" s="1465">
        <v>750</v>
      </c>
      <c r="N26" s="1420">
        <v>1052</v>
      </c>
      <c r="O26" s="501">
        <v>1355</v>
      </c>
    </row>
    <row r="27" spans="1:15" x14ac:dyDescent="0.2">
      <c r="A27" s="1422" t="s">
        <v>609</v>
      </c>
      <c r="B27" s="1470">
        <v>501</v>
      </c>
      <c r="C27" s="1449">
        <v>603</v>
      </c>
      <c r="D27" s="804">
        <v>590</v>
      </c>
      <c r="E27" s="502">
        <v>660</v>
      </c>
      <c r="F27" s="1471">
        <v>159</v>
      </c>
      <c r="G27" s="1472">
        <f t="shared" si="6"/>
        <v>171</v>
      </c>
      <c r="H27" s="1427">
        <f t="shared" si="7"/>
        <v>139</v>
      </c>
      <c r="I27" s="1472">
        <f t="shared" si="7"/>
        <v>160</v>
      </c>
      <c r="J27" s="1473">
        <f t="shared" si="4"/>
        <v>629</v>
      </c>
      <c r="K27" s="1474">
        <f t="shared" si="5"/>
        <v>95.303030303030297</v>
      </c>
      <c r="L27" s="411"/>
      <c r="M27" s="1449">
        <v>330</v>
      </c>
      <c r="N27" s="1475">
        <v>469</v>
      </c>
      <c r="O27" s="505">
        <v>629</v>
      </c>
    </row>
    <row r="28" spans="1:15" x14ac:dyDescent="0.2">
      <c r="A28" s="1430" t="s">
        <v>610</v>
      </c>
      <c r="B28" s="1431">
        <v>502</v>
      </c>
      <c r="C28" s="1435">
        <v>288</v>
      </c>
      <c r="D28" s="809">
        <v>285</v>
      </c>
      <c r="E28" s="506">
        <v>300</v>
      </c>
      <c r="F28" s="1433">
        <v>62</v>
      </c>
      <c r="G28" s="1472">
        <f t="shared" si="6"/>
        <v>72</v>
      </c>
      <c r="H28" s="1472">
        <f t="shared" si="7"/>
        <v>81</v>
      </c>
      <c r="I28" s="1472">
        <f t="shared" si="7"/>
        <v>74</v>
      </c>
      <c r="J28" s="1461">
        <f t="shared" si="4"/>
        <v>289</v>
      </c>
      <c r="K28" s="1464">
        <f t="shared" si="5"/>
        <v>96.333333333333343</v>
      </c>
      <c r="L28" s="411"/>
      <c r="M28" s="1435">
        <v>134</v>
      </c>
      <c r="N28" s="1424">
        <v>215</v>
      </c>
      <c r="O28" s="507">
        <v>289</v>
      </c>
    </row>
    <row r="29" spans="1:15" x14ac:dyDescent="0.2">
      <c r="A29" s="1430" t="s">
        <v>611</v>
      </c>
      <c r="B29" s="1431">
        <v>504</v>
      </c>
      <c r="C29" s="1435">
        <v>0</v>
      </c>
      <c r="D29" s="809">
        <v>0</v>
      </c>
      <c r="E29" s="506">
        <v>0</v>
      </c>
      <c r="F29" s="1433">
        <v>0</v>
      </c>
      <c r="G29" s="1472">
        <f t="shared" si="6"/>
        <v>0</v>
      </c>
      <c r="H29" s="1472">
        <f t="shared" si="7"/>
        <v>0</v>
      </c>
      <c r="I29" s="1472">
        <f t="shared" si="7"/>
        <v>0</v>
      </c>
      <c r="J29" s="1461">
        <f t="shared" si="4"/>
        <v>0</v>
      </c>
      <c r="K29" s="1464" t="e">
        <f t="shared" si="5"/>
        <v>#DIV/0!</v>
      </c>
      <c r="L29" s="411"/>
      <c r="M29" s="1435">
        <v>0</v>
      </c>
      <c r="N29" s="1424">
        <v>0</v>
      </c>
      <c r="O29" s="507">
        <v>0</v>
      </c>
    </row>
    <row r="30" spans="1:15" x14ac:dyDescent="0.2">
      <c r="A30" s="1430" t="s">
        <v>612</v>
      </c>
      <c r="B30" s="1431">
        <v>511</v>
      </c>
      <c r="C30" s="1435">
        <v>337</v>
      </c>
      <c r="D30" s="809">
        <v>732</v>
      </c>
      <c r="E30" s="506">
        <v>450</v>
      </c>
      <c r="F30" s="1433">
        <v>147</v>
      </c>
      <c r="G30" s="1472">
        <f t="shared" si="6"/>
        <v>-142</v>
      </c>
      <c r="H30" s="1472">
        <f t="shared" si="7"/>
        <v>361</v>
      </c>
      <c r="I30" s="1472">
        <f t="shared" si="7"/>
        <v>33</v>
      </c>
      <c r="J30" s="1461">
        <f t="shared" si="4"/>
        <v>399</v>
      </c>
      <c r="K30" s="1464">
        <f t="shared" si="5"/>
        <v>88.666666666666671</v>
      </c>
      <c r="L30" s="411"/>
      <c r="M30" s="1435">
        <v>5</v>
      </c>
      <c r="N30" s="1424">
        <v>366</v>
      </c>
      <c r="O30" s="507">
        <v>399</v>
      </c>
    </row>
    <row r="31" spans="1:15" x14ac:dyDescent="0.2">
      <c r="A31" s="1430" t="s">
        <v>613</v>
      </c>
      <c r="B31" s="1431">
        <v>518</v>
      </c>
      <c r="C31" s="1435">
        <v>392</v>
      </c>
      <c r="D31" s="809">
        <v>350</v>
      </c>
      <c r="E31" s="506">
        <v>410</v>
      </c>
      <c r="F31" s="1433">
        <v>71</v>
      </c>
      <c r="G31" s="1472">
        <f t="shared" si="6"/>
        <v>158</v>
      </c>
      <c r="H31" s="1472">
        <f t="shared" si="7"/>
        <v>100</v>
      </c>
      <c r="I31" s="1472">
        <f t="shared" si="7"/>
        <v>83</v>
      </c>
      <c r="J31" s="1461">
        <f t="shared" si="4"/>
        <v>412</v>
      </c>
      <c r="K31" s="1464">
        <f t="shared" si="5"/>
        <v>100.48780487804878</v>
      </c>
      <c r="L31" s="411"/>
      <c r="M31" s="1435">
        <v>229</v>
      </c>
      <c r="N31" s="1424">
        <v>329</v>
      </c>
      <c r="O31" s="507">
        <v>412</v>
      </c>
    </row>
    <row r="32" spans="1:15" x14ac:dyDescent="0.2">
      <c r="A32" s="1430" t="s">
        <v>614</v>
      </c>
      <c r="B32" s="1431">
        <v>521</v>
      </c>
      <c r="C32" s="1435">
        <v>3702</v>
      </c>
      <c r="D32" s="809">
        <v>3120</v>
      </c>
      <c r="E32" s="506">
        <v>4283</v>
      </c>
      <c r="F32" s="1433">
        <v>945</v>
      </c>
      <c r="G32" s="1472">
        <f t="shared" si="6"/>
        <v>1043</v>
      </c>
      <c r="H32" s="1472">
        <f t="shared" si="7"/>
        <v>1133</v>
      </c>
      <c r="I32" s="1472">
        <f t="shared" si="7"/>
        <v>1162</v>
      </c>
      <c r="J32" s="1461">
        <f t="shared" si="4"/>
        <v>4283</v>
      </c>
      <c r="K32" s="1464">
        <f t="shared" si="5"/>
        <v>100</v>
      </c>
      <c r="L32" s="411"/>
      <c r="M32" s="1435">
        <v>1988</v>
      </c>
      <c r="N32" s="1424">
        <v>3121</v>
      </c>
      <c r="O32" s="507">
        <v>4283</v>
      </c>
    </row>
    <row r="33" spans="1:15" x14ac:dyDescent="0.2">
      <c r="A33" s="1430" t="s">
        <v>615</v>
      </c>
      <c r="B33" s="1431" t="s">
        <v>616</v>
      </c>
      <c r="C33" s="1435">
        <v>1446</v>
      </c>
      <c r="D33" s="809">
        <v>1124</v>
      </c>
      <c r="E33" s="506">
        <v>1666</v>
      </c>
      <c r="F33" s="1433">
        <v>369</v>
      </c>
      <c r="G33" s="1472">
        <f t="shared" si="6"/>
        <v>368</v>
      </c>
      <c r="H33" s="1472">
        <f t="shared" si="7"/>
        <v>420</v>
      </c>
      <c r="I33" s="1472">
        <f t="shared" si="7"/>
        <v>509</v>
      </c>
      <c r="J33" s="1461">
        <f t="shared" si="4"/>
        <v>1666</v>
      </c>
      <c r="K33" s="1464">
        <f t="shared" si="5"/>
        <v>100</v>
      </c>
      <c r="L33" s="411"/>
      <c r="M33" s="1435">
        <v>737</v>
      </c>
      <c r="N33" s="1424">
        <v>1157</v>
      </c>
      <c r="O33" s="507">
        <v>1666</v>
      </c>
    </row>
    <row r="34" spans="1:15" x14ac:dyDescent="0.2">
      <c r="A34" s="1430" t="s">
        <v>617</v>
      </c>
      <c r="B34" s="1431">
        <v>557</v>
      </c>
      <c r="C34" s="1435">
        <v>0</v>
      </c>
      <c r="D34" s="809">
        <v>0</v>
      </c>
      <c r="E34" s="506">
        <v>0</v>
      </c>
      <c r="F34" s="1433">
        <v>0</v>
      </c>
      <c r="G34" s="1472">
        <f t="shared" si="6"/>
        <v>0</v>
      </c>
      <c r="H34" s="1472">
        <f t="shared" si="7"/>
        <v>0</v>
      </c>
      <c r="I34" s="1472">
        <f t="shared" si="7"/>
        <v>0</v>
      </c>
      <c r="J34" s="1461">
        <f t="shared" si="4"/>
        <v>0</v>
      </c>
      <c r="K34" s="1464" t="e">
        <f t="shared" si="5"/>
        <v>#DIV/0!</v>
      </c>
      <c r="L34" s="411"/>
      <c r="M34" s="1435">
        <v>0</v>
      </c>
      <c r="N34" s="1424">
        <v>0</v>
      </c>
      <c r="O34" s="507">
        <v>0</v>
      </c>
    </row>
    <row r="35" spans="1:15" x14ac:dyDescent="0.2">
      <c r="A35" s="1430" t="s">
        <v>618</v>
      </c>
      <c r="B35" s="1431">
        <v>551</v>
      </c>
      <c r="C35" s="1435">
        <v>35</v>
      </c>
      <c r="D35" s="809">
        <v>12</v>
      </c>
      <c r="E35" s="506">
        <v>44</v>
      </c>
      <c r="F35" s="1433">
        <v>10</v>
      </c>
      <c r="G35" s="1472">
        <f t="shared" si="6"/>
        <v>13</v>
      </c>
      <c r="H35" s="1472">
        <f t="shared" si="7"/>
        <v>10</v>
      </c>
      <c r="I35" s="1472">
        <f t="shared" si="7"/>
        <v>11</v>
      </c>
      <c r="J35" s="1461">
        <f t="shared" si="4"/>
        <v>44</v>
      </c>
      <c r="K35" s="1464">
        <f t="shared" si="5"/>
        <v>100</v>
      </c>
      <c r="L35" s="411"/>
      <c r="M35" s="1435">
        <v>23</v>
      </c>
      <c r="N35" s="1424">
        <v>33</v>
      </c>
      <c r="O35" s="507">
        <v>44</v>
      </c>
    </row>
    <row r="36" spans="1:15" ht="13.5" thickBot="1" x14ac:dyDescent="0.25">
      <c r="A36" s="1476" t="s">
        <v>619</v>
      </c>
      <c r="B36" s="1477" t="s">
        <v>620</v>
      </c>
      <c r="C36" s="1454">
        <v>-28</v>
      </c>
      <c r="D36" s="1478">
        <v>87</v>
      </c>
      <c r="E36" s="511">
        <v>5</v>
      </c>
      <c r="F36" s="1479">
        <v>22</v>
      </c>
      <c r="G36" s="1472">
        <f t="shared" si="6"/>
        <v>13</v>
      </c>
      <c r="H36" s="1472">
        <f t="shared" si="7"/>
        <v>14</v>
      </c>
      <c r="I36" s="1472">
        <f t="shared" si="7"/>
        <v>-45</v>
      </c>
      <c r="J36" s="1465">
        <f t="shared" si="4"/>
        <v>4</v>
      </c>
      <c r="K36" s="1469">
        <f t="shared" si="5"/>
        <v>80</v>
      </c>
      <c r="L36" s="411"/>
      <c r="M36" s="1454">
        <v>35</v>
      </c>
      <c r="N36" s="1451">
        <v>49</v>
      </c>
      <c r="O36" s="512">
        <v>4</v>
      </c>
    </row>
    <row r="37" spans="1:15" ht="13.5" thickBot="1" x14ac:dyDescent="0.25">
      <c r="A37" s="1480" t="s">
        <v>621</v>
      </c>
      <c r="B37" s="1481"/>
      <c r="C37" s="1444">
        <f t="shared" ref="C37" si="8">SUM(C27:C36)</f>
        <v>6775</v>
      </c>
      <c r="D37" s="822">
        <f t="shared" ref="D37:I37" si="9">SUM(D27:D36)</f>
        <v>6300</v>
      </c>
      <c r="E37" s="1482">
        <f t="shared" si="9"/>
        <v>7818</v>
      </c>
      <c r="F37" s="1482">
        <f t="shared" si="9"/>
        <v>1785</v>
      </c>
      <c r="G37" s="1482">
        <f t="shared" si="9"/>
        <v>1696</v>
      </c>
      <c r="H37" s="1483">
        <f t="shared" si="9"/>
        <v>2258</v>
      </c>
      <c r="I37" s="1483">
        <f t="shared" si="9"/>
        <v>1987</v>
      </c>
      <c r="J37" s="1444">
        <f t="shared" si="4"/>
        <v>7726</v>
      </c>
      <c r="K37" s="1484">
        <f t="shared" si="5"/>
        <v>98.823228447173193</v>
      </c>
      <c r="L37" s="411"/>
      <c r="M37" s="1444">
        <f>SUM(M27:M36)</f>
        <v>3481</v>
      </c>
      <c r="N37" s="1444">
        <f t="shared" ref="N37:O37" si="10">SUM(N27:N36)</f>
        <v>5739</v>
      </c>
      <c r="O37" s="1444">
        <f t="shared" si="10"/>
        <v>7726</v>
      </c>
    </row>
    <row r="38" spans="1:15" x14ac:dyDescent="0.2">
      <c r="A38" s="1485" t="s">
        <v>622</v>
      </c>
      <c r="B38" s="1470">
        <v>601</v>
      </c>
      <c r="C38" s="1449">
        <v>0</v>
      </c>
      <c r="D38" s="804"/>
      <c r="E38" s="1486">
        <v>0</v>
      </c>
      <c r="F38" s="1426">
        <v>0</v>
      </c>
      <c r="G38" s="1472">
        <f t="shared" si="6"/>
        <v>0</v>
      </c>
      <c r="H38" s="1472">
        <f t="shared" si="7"/>
        <v>0</v>
      </c>
      <c r="I38" s="1472">
        <f t="shared" si="7"/>
        <v>0</v>
      </c>
      <c r="J38" s="1456">
        <f t="shared" si="4"/>
        <v>0</v>
      </c>
      <c r="K38" s="1459" t="e">
        <f t="shared" si="5"/>
        <v>#DIV/0!</v>
      </c>
      <c r="L38" s="411"/>
      <c r="M38" s="1449">
        <v>0</v>
      </c>
      <c r="N38" s="1475">
        <v>0</v>
      </c>
      <c r="O38" s="505">
        <v>0</v>
      </c>
    </row>
    <row r="39" spans="1:15" x14ac:dyDescent="0.2">
      <c r="A39" s="1487" t="s">
        <v>623</v>
      </c>
      <c r="B39" s="1431">
        <v>602</v>
      </c>
      <c r="C39" s="1435">
        <v>713</v>
      </c>
      <c r="D39" s="809">
        <v>780</v>
      </c>
      <c r="E39" s="1488">
        <v>680</v>
      </c>
      <c r="F39" s="1433">
        <v>189</v>
      </c>
      <c r="G39" s="1472">
        <f t="shared" si="6"/>
        <v>202</v>
      </c>
      <c r="H39" s="1472">
        <f t="shared" si="7"/>
        <v>93</v>
      </c>
      <c r="I39" s="1472">
        <f t="shared" si="7"/>
        <v>197</v>
      </c>
      <c r="J39" s="1461">
        <f t="shared" si="4"/>
        <v>681</v>
      </c>
      <c r="K39" s="1464">
        <f t="shared" si="5"/>
        <v>100.14705882352941</v>
      </c>
      <c r="L39" s="411"/>
      <c r="M39" s="1435">
        <v>391</v>
      </c>
      <c r="N39" s="1424">
        <v>484</v>
      </c>
      <c r="O39" s="507">
        <v>681</v>
      </c>
    </row>
    <row r="40" spans="1:15" x14ac:dyDescent="0.2">
      <c r="A40" s="1487" t="s">
        <v>624</v>
      </c>
      <c r="B40" s="1431">
        <v>604</v>
      </c>
      <c r="C40" s="1435">
        <v>0</v>
      </c>
      <c r="D40" s="809"/>
      <c r="E40" s="1488">
        <v>0</v>
      </c>
      <c r="F40" s="1433">
        <v>0</v>
      </c>
      <c r="G40" s="1472">
        <f t="shared" si="6"/>
        <v>0</v>
      </c>
      <c r="H40" s="1472">
        <f t="shared" si="7"/>
        <v>0</v>
      </c>
      <c r="I40" s="1472">
        <f t="shared" si="7"/>
        <v>0</v>
      </c>
      <c r="J40" s="1461">
        <f t="shared" si="4"/>
        <v>0</v>
      </c>
      <c r="K40" s="1464" t="e">
        <f t="shared" si="5"/>
        <v>#DIV/0!</v>
      </c>
      <c r="L40" s="411"/>
      <c r="M40" s="1435">
        <v>0</v>
      </c>
      <c r="N40" s="1424">
        <v>0</v>
      </c>
      <c r="O40" s="507">
        <v>0</v>
      </c>
    </row>
    <row r="41" spans="1:15" x14ac:dyDescent="0.2">
      <c r="A41" s="1487" t="s">
        <v>625</v>
      </c>
      <c r="B41" s="1431" t="s">
        <v>626</v>
      </c>
      <c r="C41" s="1435">
        <v>5907</v>
      </c>
      <c r="D41" s="809">
        <v>5500</v>
      </c>
      <c r="E41" s="1488">
        <v>7045</v>
      </c>
      <c r="F41" s="1433">
        <v>1603</v>
      </c>
      <c r="G41" s="1472">
        <f t="shared" si="6"/>
        <v>1733</v>
      </c>
      <c r="H41" s="1472">
        <f t="shared" si="7"/>
        <v>1835</v>
      </c>
      <c r="I41" s="1472">
        <f t="shared" si="7"/>
        <v>1874</v>
      </c>
      <c r="J41" s="1461">
        <f t="shared" si="4"/>
        <v>7045</v>
      </c>
      <c r="K41" s="1464">
        <f t="shared" si="5"/>
        <v>100</v>
      </c>
      <c r="L41" s="411"/>
      <c r="M41" s="1435">
        <v>3336</v>
      </c>
      <c r="N41" s="1424">
        <v>5171</v>
      </c>
      <c r="O41" s="507">
        <v>7045</v>
      </c>
    </row>
    <row r="42" spans="1:15" ht="13.5" thickBot="1" x14ac:dyDescent="0.25">
      <c r="A42" s="1489" t="s">
        <v>627</v>
      </c>
      <c r="B42" s="1477" t="s">
        <v>628</v>
      </c>
      <c r="C42" s="1454">
        <v>159</v>
      </c>
      <c r="D42" s="1478">
        <v>20</v>
      </c>
      <c r="E42" s="1490">
        <v>93</v>
      </c>
      <c r="F42" s="1479">
        <v>66</v>
      </c>
      <c r="G42" s="1472">
        <f t="shared" si="6"/>
        <v>25</v>
      </c>
      <c r="H42" s="1491">
        <f t="shared" si="7"/>
        <v>1</v>
      </c>
      <c r="I42" s="1472">
        <f t="shared" si="7"/>
        <v>1</v>
      </c>
      <c r="J42" s="1465">
        <f t="shared" si="4"/>
        <v>93</v>
      </c>
      <c r="K42" s="1492">
        <f t="shared" si="5"/>
        <v>100</v>
      </c>
      <c r="L42" s="411"/>
      <c r="M42" s="1454">
        <v>91</v>
      </c>
      <c r="N42" s="1451">
        <v>92</v>
      </c>
      <c r="O42" s="512">
        <v>93</v>
      </c>
    </row>
    <row r="43" spans="1:15" ht="13.5" thickBot="1" x14ac:dyDescent="0.25">
      <c r="A43" s="1480" t="s">
        <v>629</v>
      </c>
      <c r="B43" s="1481" t="s">
        <v>588</v>
      </c>
      <c r="C43" s="1444">
        <f>SUM(C38:C42)</f>
        <v>6779</v>
      </c>
      <c r="D43" s="822">
        <f t="shared" ref="D43:I43" si="11">SUM(D38:D42)</f>
        <v>6300</v>
      </c>
      <c r="E43" s="1482">
        <f t="shared" si="11"/>
        <v>7818</v>
      </c>
      <c r="F43" s="1444">
        <f t="shared" si="11"/>
        <v>1858</v>
      </c>
      <c r="G43" s="1493">
        <f t="shared" si="11"/>
        <v>1960</v>
      </c>
      <c r="H43" s="1444">
        <f t="shared" si="11"/>
        <v>1929</v>
      </c>
      <c r="I43" s="1494">
        <f t="shared" si="11"/>
        <v>2072</v>
      </c>
      <c r="J43" s="1444">
        <f t="shared" si="4"/>
        <v>7819</v>
      </c>
      <c r="K43" s="1484">
        <f t="shared" si="5"/>
        <v>100.01279099513943</v>
      </c>
      <c r="L43" s="411"/>
      <c r="M43" s="1444">
        <f>SUM(M38:M42)</f>
        <v>3818</v>
      </c>
      <c r="N43" s="1446">
        <f>SUM(N38:N42)</f>
        <v>5747</v>
      </c>
      <c r="O43" s="1446">
        <f>SUM(O38:O42)</f>
        <v>7819</v>
      </c>
    </row>
    <row r="44" spans="1:15" ht="5.25" customHeight="1" thickBot="1" x14ac:dyDescent="0.25">
      <c r="A44" s="1489"/>
      <c r="B44" s="1495"/>
      <c r="C44" s="1446"/>
      <c r="D44" s="1467"/>
      <c r="E44" s="1467"/>
      <c r="F44" s="1496"/>
      <c r="G44" s="1497"/>
      <c r="H44" s="1498"/>
      <c r="I44" s="1497"/>
      <c r="J44" s="1499"/>
      <c r="K44" s="1459"/>
      <c r="L44" s="411"/>
      <c r="M44" s="1496"/>
      <c r="N44" s="1446"/>
      <c r="O44" s="1446"/>
    </row>
    <row r="45" spans="1:15" ht="13.5" thickBot="1" x14ac:dyDescent="0.25">
      <c r="A45" s="1500" t="s">
        <v>630</v>
      </c>
      <c r="B45" s="1481" t="s">
        <v>588</v>
      </c>
      <c r="C45" s="1444">
        <f>C43-C41</f>
        <v>872</v>
      </c>
      <c r="D45" s="1445">
        <f t="shared" ref="D45:I45" si="12">D43-D41</f>
        <v>800</v>
      </c>
      <c r="E45" s="1445">
        <f t="shared" si="12"/>
        <v>773</v>
      </c>
      <c r="F45" s="1444">
        <f t="shared" si="12"/>
        <v>255</v>
      </c>
      <c r="G45" s="1501">
        <f t="shared" si="12"/>
        <v>227</v>
      </c>
      <c r="H45" s="1444">
        <f t="shared" si="12"/>
        <v>94</v>
      </c>
      <c r="I45" s="1446">
        <f t="shared" si="12"/>
        <v>198</v>
      </c>
      <c r="J45" s="1499">
        <f t="shared" si="4"/>
        <v>774</v>
      </c>
      <c r="K45" s="1459">
        <f t="shared" si="5"/>
        <v>100.12936610608021</v>
      </c>
      <c r="L45" s="411"/>
      <c r="M45" s="1444">
        <f>M43-M41</f>
        <v>482</v>
      </c>
      <c r="N45" s="1446">
        <f>N43-N41</f>
        <v>576</v>
      </c>
      <c r="O45" s="1446">
        <f>O43-O41</f>
        <v>774</v>
      </c>
    </row>
    <row r="46" spans="1:15" ht="13.5" thickBot="1" x14ac:dyDescent="0.25">
      <c r="A46" s="1480" t="s">
        <v>631</v>
      </c>
      <c r="B46" s="1481" t="s">
        <v>588</v>
      </c>
      <c r="C46" s="1444">
        <f>C43-C37</f>
        <v>4</v>
      </c>
      <c r="D46" s="1445">
        <f t="shared" ref="D46:I46" si="13">D43-D37</f>
        <v>0</v>
      </c>
      <c r="E46" s="1445">
        <f t="shared" si="13"/>
        <v>0</v>
      </c>
      <c r="F46" s="1444">
        <f t="shared" si="13"/>
        <v>73</v>
      </c>
      <c r="G46" s="1501">
        <f t="shared" si="13"/>
        <v>264</v>
      </c>
      <c r="H46" s="1444">
        <f t="shared" si="13"/>
        <v>-329</v>
      </c>
      <c r="I46" s="1446">
        <f t="shared" si="13"/>
        <v>85</v>
      </c>
      <c r="J46" s="1499">
        <f t="shared" si="4"/>
        <v>93</v>
      </c>
      <c r="K46" s="1459" t="e">
        <f t="shared" si="5"/>
        <v>#DIV/0!</v>
      </c>
      <c r="L46" s="411"/>
      <c r="M46" s="1444">
        <f>M43-M37</f>
        <v>337</v>
      </c>
      <c r="N46" s="1446">
        <f>N43-N37</f>
        <v>8</v>
      </c>
      <c r="O46" s="1446">
        <f>O43-O37</f>
        <v>93</v>
      </c>
    </row>
    <row r="47" spans="1:15" ht="13.5" thickBot="1" x14ac:dyDescent="0.25">
      <c r="A47" s="1502" t="s">
        <v>632</v>
      </c>
      <c r="B47" s="1503" t="s">
        <v>588</v>
      </c>
      <c r="C47" s="1444">
        <f>C46-C41</f>
        <v>-5903</v>
      </c>
      <c r="D47" s="1445">
        <f t="shared" ref="D47:I47" si="14">D46-D41</f>
        <v>-5500</v>
      </c>
      <c r="E47" s="1445">
        <f t="shared" si="14"/>
        <v>-7045</v>
      </c>
      <c r="F47" s="1444">
        <f t="shared" si="14"/>
        <v>-1530</v>
      </c>
      <c r="G47" s="1501">
        <f t="shared" si="14"/>
        <v>-1469</v>
      </c>
      <c r="H47" s="1444">
        <f t="shared" si="14"/>
        <v>-2164</v>
      </c>
      <c r="I47" s="1446">
        <f t="shared" si="14"/>
        <v>-1789</v>
      </c>
      <c r="J47" s="1445">
        <f t="shared" si="4"/>
        <v>-6952</v>
      </c>
      <c r="K47" s="1484">
        <f t="shared" si="5"/>
        <v>98.679914833215037</v>
      </c>
      <c r="L47" s="411"/>
      <c r="M47" s="1444">
        <f>M46-M41</f>
        <v>-2999</v>
      </c>
      <c r="N47" s="1446">
        <f>N46-N41</f>
        <v>-5163</v>
      </c>
      <c r="O47" s="1446">
        <f>O46-O41</f>
        <v>-6952</v>
      </c>
    </row>
    <row r="50" spans="1:10" ht="14.25" x14ac:dyDescent="0.2">
      <c r="A50" s="1504" t="s">
        <v>633</v>
      </c>
    </row>
    <row r="51" spans="1:10" ht="14.25" x14ac:dyDescent="0.2">
      <c r="A51" s="1505" t="s">
        <v>634</v>
      </c>
    </row>
    <row r="52" spans="1:10" ht="14.25" x14ac:dyDescent="0.2">
      <c r="A52" s="1506" t="s">
        <v>635</v>
      </c>
    </row>
    <row r="53" spans="1:10" s="386" customFormat="1" ht="14.25" x14ac:dyDescent="0.2">
      <c r="A53" s="1506" t="s">
        <v>636</v>
      </c>
      <c r="B53" s="538"/>
      <c r="E53" s="368"/>
      <c r="F53" s="368"/>
      <c r="G53" s="368"/>
      <c r="H53" s="368"/>
      <c r="I53" s="368"/>
      <c r="J53" s="368"/>
    </row>
    <row r="55" spans="1:10" x14ac:dyDescent="0.2">
      <c r="A55" s="363" t="s">
        <v>680</v>
      </c>
    </row>
    <row r="56" spans="1:10" x14ac:dyDescent="0.2">
      <c r="A56" s="363" t="s">
        <v>681</v>
      </c>
    </row>
    <row r="57" spans="1:10" x14ac:dyDescent="0.2">
      <c r="A57" s="363" t="s">
        <v>682</v>
      </c>
    </row>
    <row r="59" spans="1:10" x14ac:dyDescent="0.2">
      <c r="A59" s="363" t="s">
        <v>683</v>
      </c>
    </row>
    <row r="61" spans="1:10" x14ac:dyDescent="0.2">
      <c r="A61" s="363" t="s">
        <v>684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D40" sqref="D40"/>
    </sheetView>
  </sheetViews>
  <sheetFormatPr defaultColWidth="8.7109375" defaultRowHeight="12.75" x14ac:dyDescent="0.2"/>
  <cols>
    <col min="1" max="1" width="37.7109375" style="363" customWidth="1"/>
    <col min="2" max="2" width="7.28515625" style="364" customWidth="1"/>
    <col min="3" max="4" width="11.5703125" style="362" customWidth="1"/>
    <col min="5" max="5" width="11.5703125" style="365" customWidth="1"/>
    <col min="6" max="6" width="11.42578125" style="365" customWidth="1"/>
    <col min="7" max="7" width="9.85546875" style="365" customWidth="1"/>
    <col min="8" max="8" width="9.140625" style="365" customWidth="1"/>
    <col min="9" max="9" width="9.28515625" style="365" customWidth="1"/>
    <col min="10" max="10" width="9.140625" style="365" customWidth="1"/>
    <col min="11" max="11" width="12" style="362" customWidth="1"/>
    <col min="12" max="12" width="8.7109375" style="362"/>
    <col min="13" max="13" width="11.85546875" style="362" customWidth="1"/>
    <col min="14" max="14" width="12.5703125" style="362" customWidth="1"/>
    <col min="15" max="15" width="11.85546875" style="362" customWidth="1"/>
    <col min="16" max="16" width="12" style="362" customWidth="1"/>
    <col min="17" max="16384" width="8.7109375" style="362"/>
  </cols>
  <sheetData>
    <row r="1" spans="1:16" ht="24" customHeight="1" x14ac:dyDescent="0.2">
      <c r="A1" s="1060"/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1392"/>
    </row>
    <row r="2" spans="1:16" x14ac:dyDescent="0.2">
      <c r="B2" s="363"/>
      <c r="C2" s="363"/>
      <c r="D2" s="363"/>
      <c r="E2" s="543"/>
      <c r="F2" s="543"/>
      <c r="G2" s="543"/>
      <c r="H2" s="543"/>
      <c r="I2" s="543"/>
      <c r="J2" s="543"/>
      <c r="K2" s="363"/>
      <c r="L2" s="363"/>
      <c r="M2" s="363"/>
      <c r="N2" s="363"/>
      <c r="O2" s="544"/>
    </row>
    <row r="3" spans="1:16" ht="23.25" x14ac:dyDescent="0.2">
      <c r="A3" s="367" t="s">
        <v>564</v>
      </c>
      <c r="B3" s="363"/>
      <c r="C3" s="363"/>
      <c r="D3" s="363"/>
      <c r="E3" s="543"/>
      <c r="F3" s="546"/>
      <c r="G3" s="546"/>
      <c r="H3" s="543"/>
      <c r="I3" s="543"/>
      <c r="J3" s="543"/>
      <c r="K3" s="363"/>
      <c r="L3" s="363"/>
      <c r="M3" s="363"/>
      <c r="N3" s="363"/>
      <c r="O3" s="363"/>
    </row>
    <row r="4" spans="1:16" ht="21.75" customHeight="1" x14ac:dyDescent="0.2">
      <c r="A4" s="1063"/>
      <c r="B4" s="363"/>
      <c r="C4" s="363"/>
      <c r="D4" s="363"/>
      <c r="E4" s="543"/>
      <c r="F4" s="546"/>
      <c r="G4" s="546"/>
      <c r="H4" s="543"/>
      <c r="I4" s="543"/>
      <c r="J4" s="543"/>
      <c r="K4" s="363"/>
      <c r="L4" s="363"/>
      <c r="M4" s="363"/>
      <c r="N4" s="363"/>
      <c r="O4" s="363"/>
    </row>
    <row r="5" spans="1:16" x14ac:dyDescent="0.2">
      <c r="A5" s="370"/>
      <c r="B5" s="363"/>
      <c r="C5" s="363"/>
      <c r="D5" s="363"/>
      <c r="E5" s="543"/>
      <c r="F5" s="546"/>
      <c r="G5" s="546"/>
      <c r="H5" s="543"/>
      <c r="I5" s="543"/>
      <c r="J5" s="543"/>
      <c r="K5" s="363"/>
      <c r="L5" s="363"/>
      <c r="M5" s="363"/>
      <c r="N5" s="363"/>
      <c r="O5" s="363"/>
    </row>
    <row r="6" spans="1:16" ht="6" customHeight="1" x14ac:dyDescent="0.2">
      <c r="B6" s="547"/>
      <c r="C6" s="547"/>
      <c r="D6" s="363"/>
      <c r="E6" s="543"/>
      <c r="F6" s="546"/>
      <c r="G6" s="546"/>
      <c r="H6" s="543"/>
      <c r="I6" s="543"/>
      <c r="J6" s="543"/>
      <c r="K6" s="363"/>
      <c r="L6" s="363"/>
      <c r="M6" s="363"/>
      <c r="N6" s="363"/>
      <c r="O6" s="363"/>
    </row>
    <row r="7" spans="1:16" ht="24.75" customHeight="1" x14ac:dyDescent="0.2">
      <c r="A7" s="1064" t="s">
        <v>565</v>
      </c>
      <c r="B7" s="1065"/>
      <c r="C7" s="1507" t="s">
        <v>685</v>
      </c>
      <c r="D7" s="1507"/>
      <c r="E7" s="1507"/>
      <c r="F7" s="1507"/>
      <c r="G7" s="1508"/>
      <c r="H7" s="1508"/>
      <c r="I7" s="1508"/>
      <c r="J7" s="1508"/>
      <c r="K7" s="1508"/>
      <c r="L7" s="1509"/>
      <c r="M7" s="1509"/>
      <c r="N7" s="1509"/>
      <c r="O7" s="1509"/>
    </row>
    <row r="8" spans="1:16" ht="23.25" customHeight="1" thickBot="1" x14ac:dyDescent="0.25">
      <c r="A8" s="370" t="s">
        <v>567</v>
      </c>
      <c r="B8" s="363"/>
      <c r="C8" s="363"/>
      <c r="D8" s="363"/>
      <c r="E8" s="543"/>
      <c r="F8" s="546"/>
      <c r="G8" s="546"/>
      <c r="H8" s="543"/>
      <c r="I8" s="543"/>
      <c r="J8" s="543"/>
      <c r="K8" s="363"/>
      <c r="L8" s="363"/>
      <c r="M8" s="363"/>
      <c r="N8" s="363"/>
      <c r="O8" s="363"/>
    </row>
    <row r="9" spans="1:16" ht="13.5" thickBot="1" x14ac:dyDescent="0.25">
      <c r="A9" s="703" t="s">
        <v>568</v>
      </c>
      <c r="B9" s="704" t="s">
        <v>569</v>
      </c>
      <c r="C9" s="1396" t="s">
        <v>0</v>
      </c>
      <c r="D9" s="835" t="s">
        <v>570</v>
      </c>
      <c r="E9" s="380" t="s">
        <v>571</v>
      </c>
      <c r="F9" s="1397" t="s">
        <v>572</v>
      </c>
      <c r="G9" s="837"/>
      <c r="H9" s="837"/>
      <c r="I9" s="838"/>
      <c r="J9" s="835" t="s">
        <v>573</v>
      </c>
      <c r="K9" s="839" t="s">
        <v>574</v>
      </c>
      <c r="L9" s="386"/>
      <c r="M9" s="835" t="s">
        <v>575</v>
      </c>
      <c r="N9" s="835" t="s">
        <v>576</v>
      </c>
      <c r="O9" s="387" t="s">
        <v>575</v>
      </c>
    </row>
    <row r="10" spans="1:16" ht="13.5" thickBot="1" x14ac:dyDescent="0.25">
      <c r="A10" s="1398"/>
      <c r="B10" s="1399"/>
      <c r="C10" s="846" t="s">
        <v>577</v>
      </c>
      <c r="D10" s="843">
        <v>2019</v>
      </c>
      <c r="E10" s="392">
        <v>2019</v>
      </c>
      <c r="F10" s="844" t="s">
        <v>578</v>
      </c>
      <c r="G10" s="845" t="s">
        <v>579</v>
      </c>
      <c r="H10" s="845" t="s">
        <v>580</v>
      </c>
      <c r="I10" s="1400" t="s">
        <v>581</v>
      </c>
      <c r="J10" s="843" t="s">
        <v>582</v>
      </c>
      <c r="K10" s="846" t="s">
        <v>583</v>
      </c>
      <c r="L10" s="386"/>
      <c r="M10" s="847" t="s">
        <v>584</v>
      </c>
      <c r="N10" s="843" t="s">
        <v>585</v>
      </c>
      <c r="O10" s="399" t="s">
        <v>586</v>
      </c>
    </row>
    <row r="11" spans="1:16" x14ac:dyDescent="0.2">
      <c r="A11" s="1401" t="s">
        <v>587</v>
      </c>
      <c r="B11" s="1402"/>
      <c r="C11" s="1403">
        <v>9</v>
      </c>
      <c r="D11" s="1410">
        <v>9</v>
      </c>
      <c r="E11" s="404">
        <v>9</v>
      </c>
      <c r="F11" s="1404">
        <v>9</v>
      </c>
      <c r="G11" s="1405">
        <f>M11</f>
        <v>9</v>
      </c>
      <c r="H11" s="1406">
        <f>N11</f>
        <v>9</v>
      </c>
      <c r="I11" s="1407">
        <f>O11</f>
        <v>8</v>
      </c>
      <c r="J11" s="1408" t="s">
        <v>588</v>
      </c>
      <c r="K11" s="1409" t="s">
        <v>588</v>
      </c>
      <c r="L11" s="411"/>
      <c r="M11" s="1410">
        <v>9</v>
      </c>
      <c r="N11" s="1403">
        <v>9</v>
      </c>
      <c r="O11" s="412">
        <v>8</v>
      </c>
    </row>
    <row r="12" spans="1:16" ht="13.5" thickBot="1" x14ac:dyDescent="0.25">
      <c r="A12" s="1411" t="s">
        <v>589</v>
      </c>
      <c r="B12" s="1412"/>
      <c r="C12" s="1413">
        <v>8.85</v>
      </c>
      <c r="D12" s="1510">
        <v>9</v>
      </c>
      <c r="E12" s="417">
        <v>8.85</v>
      </c>
      <c r="F12" s="1415">
        <v>8.85</v>
      </c>
      <c r="G12" s="1416">
        <f t="shared" ref="G12" si="0">M12</f>
        <v>8.85</v>
      </c>
      <c r="H12" s="1417">
        <f>N12</f>
        <v>8.85</v>
      </c>
      <c r="I12" s="1418">
        <f>O12</f>
        <v>8.0434999999999999</v>
      </c>
      <c r="J12" s="1419"/>
      <c r="K12" s="1420" t="s">
        <v>588</v>
      </c>
      <c r="L12" s="411"/>
      <c r="M12" s="1421">
        <v>8.85</v>
      </c>
      <c r="N12" s="1413">
        <v>8.85</v>
      </c>
      <c r="O12" s="426">
        <v>8.0434999999999999</v>
      </c>
    </row>
    <row r="13" spans="1:16" x14ac:dyDescent="0.2">
      <c r="A13" s="1422" t="s">
        <v>647</v>
      </c>
      <c r="B13" s="1423" t="s">
        <v>648</v>
      </c>
      <c r="C13" s="1424">
        <v>2790</v>
      </c>
      <c r="D13" s="1425" t="s">
        <v>588</v>
      </c>
      <c r="E13" s="1425" t="s">
        <v>588</v>
      </c>
      <c r="F13" s="1425">
        <v>2797</v>
      </c>
      <c r="G13" s="1426">
        <f>M13</f>
        <v>2798</v>
      </c>
      <c r="H13" s="1426">
        <f>N13</f>
        <v>2864</v>
      </c>
      <c r="I13" s="1427">
        <f>O13</f>
        <v>2949</v>
      </c>
      <c r="J13" s="1428" t="s">
        <v>588</v>
      </c>
      <c r="K13" s="1428" t="s">
        <v>588</v>
      </c>
      <c r="L13" s="411"/>
      <c r="M13" s="1429">
        <v>2798</v>
      </c>
      <c r="N13" s="1424">
        <v>2864</v>
      </c>
      <c r="O13" s="437">
        <v>2949</v>
      </c>
    </row>
    <row r="14" spans="1:16" x14ac:dyDescent="0.2">
      <c r="A14" s="1430" t="s">
        <v>649</v>
      </c>
      <c r="B14" s="1431" t="s">
        <v>650</v>
      </c>
      <c r="C14" s="1424">
        <v>2550</v>
      </c>
      <c r="D14" s="1432" t="s">
        <v>588</v>
      </c>
      <c r="E14" s="1432" t="s">
        <v>588</v>
      </c>
      <c r="F14" s="1425">
        <v>2574</v>
      </c>
      <c r="G14" s="1433">
        <f t="shared" ref="G14:I23" si="1">M14</f>
        <v>2593</v>
      </c>
      <c r="H14" s="1433">
        <f t="shared" si="1"/>
        <v>2628</v>
      </c>
      <c r="I14" s="1434">
        <f t="shared" si="1"/>
        <v>2734</v>
      </c>
      <c r="J14" s="1428" t="s">
        <v>588</v>
      </c>
      <c r="K14" s="1428" t="s">
        <v>588</v>
      </c>
      <c r="L14" s="411"/>
      <c r="M14" s="1435">
        <v>2593</v>
      </c>
      <c r="N14" s="1424">
        <v>2628</v>
      </c>
      <c r="O14" s="437">
        <v>2734</v>
      </c>
    </row>
    <row r="15" spans="1:16" x14ac:dyDescent="0.2">
      <c r="A15" s="1430" t="s">
        <v>594</v>
      </c>
      <c r="B15" s="1431" t="s">
        <v>595</v>
      </c>
      <c r="C15" s="1424">
        <v>0</v>
      </c>
      <c r="D15" s="1432" t="s">
        <v>588</v>
      </c>
      <c r="E15" s="1432" t="s">
        <v>588</v>
      </c>
      <c r="F15" s="1425">
        <v>0</v>
      </c>
      <c r="G15" s="1433">
        <f t="shared" si="1"/>
        <v>0</v>
      </c>
      <c r="H15" s="1433">
        <f t="shared" si="1"/>
        <v>0</v>
      </c>
      <c r="I15" s="1434">
        <f t="shared" si="1"/>
        <v>8</v>
      </c>
      <c r="J15" s="1428" t="s">
        <v>588</v>
      </c>
      <c r="K15" s="1428" t="s">
        <v>588</v>
      </c>
      <c r="L15" s="411"/>
      <c r="M15" s="1435">
        <v>0</v>
      </c>
      <c r="N15" s="1424">
        <v>0</v>
      </c>
      <c r="O15" s="437">
        <v>8</v>
      </c>
    </row>
    <row r="16" spans="1:16" x14ac:dyDescent="0.2">
      <c r="A16" s="1430" t="s">
        <v>596</v>
      </c>
      <c r="B16" s="1431" t="s">
        <v>588</v>
      </c>
      <c r="C16" s="1424">
        <v>539</v>
      </c>
      <c r="D16" s="1432" t="s">
        <v>588</v>
      </c>
      <c r="E16" s="1432" t="s">
        <v>588</v>
      </c>
      <c r="F16" s="1425">
        <v>2064</v>
      </c>
      <c r="G16" s="1433">
        <f t="shared" si="1"/>
        <v>2620</v>
      </c>
      <c r="H16" s="1433">
        <f t="shared" si="1"/>
        <v>3483</v>
      </c>
      <c r="I16" s="1434">
        <f t="shared" si="1"/>
        <v>508</v>
      </c>
      <c r="J16" s="1428" t="s">
        <v>588</v>
      </c>
      <c r="K16" s="1428" t="s">
        <v>588</v>
      </c>
      <c r="L16" s="411"/>
      <c r="M16" s="1435">
        <v>2620</v>
      </c>
      <c r="N16" s="1424">
        <v>3483</v>
      </c>
      <c r="O16" s="437">
        <v>508</v>
      </c>
    </row>
    <row r="17" spans="1:15" ht="13.5" thickBot="1" x14ac:dyDescent="0.25">
      <c r="A17" s="1436" t="s">
        <v>597</v>
      </c>
      <c r="B17" s="1437" t="s">
        <v>598</v>
      </c>
      <c r="C17" s="1438">
        <v>657</v>
      </c>
      <c r="D17" s="1439" t="s">
        <v>588</v>
      </c>
      <c r="E17" s="1439" t="s">
        <v>588</v>
      </c>
      <c r="F17" s="1425">
        <v>1131</v>
      </c>
      <c r="G17" s="1433">
        <f t="shared" si="1"/>
        <v>1905</v>
      </c>
      <c r="H17" s="1433">
        <f t="shared" si="1"/>
        <v>1513</v>
      </c>
      <c r="I17" s="1434">
        <f t="shared" si="1"/>
        <v>734</v>
      </c>
      <c r="J17" s="1409" t="s">
        <v>588</v>
      </c>
      <c r="K17" s="1409" t="s">
        <v>588</v>
      </c>
      <c r="L17" s="411"/>
      <c r="M17" s="1441">
        <v>1905</v>
      </c>
      <c r="N17" s="1438">
        <v>1513</v>
      </c>
      <c r="O17" s="453">
        <v>734</v>
      </c>
    </row>
    <row r="18" spans="1:15" ht="13.5" thickBot="1" x14ac:dyDescent="0.25">
      <c r="A18" s="1442" t="s">
        <v>599</v>
      </c>
      <c r="B18" s="1443"/>
      <c r="C18" s="1444">
        <f t="shared" ref="C18" si="2">C13-C14+C15+C16+C17</f>
        <v>1436</v>
      </c>
      <c r="D18" s="1445" t="s">
        <v>588</v>
      </c>
      <c r="E18" s="1445" t="s">
        <v>588</v>
      </c>
      <c r="F18" s="1445">
        <f>F13-F14+F15+F16+F17</f>
        <v>3418</v>
      </c>
      <c r="G18" s="1445">
        <f>G13-G14+G15+G16+G17</f>
        <v>4730</v>
      </c>
      <c r="H18" s="1445">
        <f>H13-H14+H15+H16+H17</f>
        <v>5232</v>
      </c>
      <c r="I18" s="1444">
        <f>I13-I14+I15+I16+I17</f>
        <v>1465</v>
      </c>
      <c r="J18" s="1446" t="s">
        <v>588</v>
      </c>
      <c r="K18" s="1446" t="s">
        <v>588</v>
      </c>
      <c r="L18" s="411"/>
      <c r="M18" s="1444">
        <f>M13-M14+M15+M16+M17</f>
        <v>4730</v>
      </c>
      <c r="N18" s="1444">
        <f t="shared" ref="N18:O18" si="3">N13-N14+N15+N16+N17</f>
        <v>5232</v>
      </c>
      <c r="O18" s="1444">
        <f t="shared" si="3"/>
        <v>1465</v>
      </c>
    </row>
    <row r="19" spans="1:15" x14ac:dyDescent="0.2">
      <c r="A19" s="1436" t="s">
        <v>600</v>
      </c>
      <c r="B19" s="1447">
        <v>401</v>
      </c>
      <c r="C19" s="1438">
        <v>240</v>
      </c>
      <c r="D19" s="1425" t="s">
        <v>588</v>
      </c>
      <c r="E19" s="1425" t="s">
        <v>588</v>
      </c>
      <c r="F19" s="1448">
        <v>222</v>
      </c>
      <c r="G19" s="1433">
        <f t="shared" si="1"/>
        <v>205</v>
      </c>
      <c r="H19" s="1433">
        <f t="shared" si="1"/>
        <v>234</v>
      </c>
      <c r="I19" s="1434">
        <f t="shared" si="1"/>
        <v>215</v>
      </c>
      <c r="J19" s="1409" t="s">
        <v>588</v>
      </c>
      <c r="K19" s="1409" t="s">
        <v>588</v>
      </c>
      <c r="L19" s="411"/>
      <c r="M19" s="1449">
        <v>205</v>
      </c>
      <c r="N19" s="1438">
        <v>234</v>
      </c>
      <c r="O19" s="453">
        <v>215</v>
      </c>
    </row>
    <row r="20" spans="1:15" x14ac:dyDescent="0.2">
      <c r="A20" s="1430" t="s">
        <v>601</v>
      </c>
      <c r="B20" s="1431" t="s">
        <v>602</v>
      </c>
      <c r="C20" s="1424">
        <v>181</v>
      </c>
      <c r="D20" s="1432" t="s">
        <v>588</v>
      </c>
      <c r="E20" s="1432" t="s">
        <v>588</v>
      </c>
      <c r="F20" s="1432">
        <v>208</v>
      </c>
      <c r="G20" s="1433">
        <f t="shared" si="1"/>
        <v>284</v>
      </c>
      <c r="H20" s="1433">
        <f t="shared" si="1"/>
        <v>241</v>
      </c>
      <c r="I20" s="1434">
        <f t="shared" si="1"/>
        <v>460</v>
      </c>
      <c r="J20" s="1428" t="s">
        <v>588</v>
      </c>
      <c r="K20" s="1428" t="s">
        <v>588</v>
      </c>
      <c r="L20" s="411"/>
      <c r="M20" s="1435">
        <v>284</v>
      </c>
      <c r="N20" s="1424">
        <v>241</v>
      </c>
      <c r="O20" s="437">
        <v>460</v>
      </c>
    </row>
    <row r="21" spans="1:15" x14ac:dyDescent="0.2">
      <c r="A21" s="1430" t="s">
        <v>603</v>
      </c>
      <c r="B21" s="1431" t="s">
        <v>588</v>
      </c>
      <c r="C21" s="1424">
        <v>200</v>
      </c>
      <c r="D21" s="1432" t="s">
        <v>588</v>
      </c>
      <c r="E21" s="1432" t="s">
        <v>588</v>
      </c>
      <c r="F21" s="1432">
        <v>200</v>
      </c>
      <c r="G21" s="1433">
        <f t="shared" si="1"/>
        <v>200</v>
      </c>
      <c r="H21" s="1433">
        <f t="shared" si="1"/>
        <v>200</v>
      </c>
      <c r="I21" s="1434">
        <f t="shared" si="1"/>
        <v>0</v>
      </c>
      <c r="J21" s="1428" t="s">
        <v>588</v>
      </c>
      <c r="K21" s="1428" t="s">
        <v>588</v>
      </c>
      <c r="L21" s="411"/>
      <c r="M21" s="1435">
        <v>200</v>
      </c>
      <c r="N21" s="1424">
        <v>200</v>
      </c>
      <c r="O21" s="437">
        <v>0</v>
      </c>
    </row>
    <row r="22" spans="1:15" x14ac:dyDescent="0.2">
      <c r="A22" s="1430" t="s">
        <v>604</v>
      </c>
      <c r="B22" s="1431" t="s">
        <v>588</v>
      </c>
      <c r="C22" s="1424">
        <v>664</v>
      </c>
      <c r="D22" s="1432" t="s">
        <v>588</v>
      </c>
      <c r="E22" s="1432" t="s">
        <v>588</v>
      </c>
      <c r="F22" s="1432">
        <v>2627</v>
      </c>
      <c r="G22" s="1433">
        <f t="shared" si="1"/>
        <v>3890</v>
      </c>
      <c r="H22" s="1433">
        <f t="shared" si="1"/>
        <v>4446</v>
      </c>
      <c r="I22" s="1434">
        <f t="shared" si="1"/>
        <v>679</v>
      </c>
      <c r="J22" s="1428" t="s">
        <v>588</v>
      </c>
      <c r="K22" s="1428" t="s">
        <v>588</v>
      </c>
      <c r="L22" s="411"/>
      <c r="M22" s="1435">
        <v>3890</v>
      </c>
      <c r="N22" s="1424">
        <v>4446</v>
      </c>
      <c r="O22" s="437">
        <v>679</v>
      </c>
    </row>
    <row r="23" spans="1:15" ht="13.5" thickBot="1" x14ac:dyDescent="0.25">
      <c r="A23" s="1411" t="s">
        <v>605</v>
      </c>
      <c r="B23" s="1450" t="s">
        <v>588</v>
      </c>
      <c r="C23" s="1451">
        <v>0</v>
      </c>
      <c r="D23" s="1439" t="s">
        <v>588</v>
      </c>
      <c r="E23" s="1439" t="s">
        <v>588</v>
      </c>
      <c r="F23" s="1439">
        <v>0</v>
      </c>
      <c r="G23" s="1452">
        <f t="shared" si="1"/>
        <v>0</v>
      </c>
      <c r="H23" s="1452">
        <f t="shared" si="1"/>
        <v>0</v>
      </c>
      <c r="I23" s="1440">
        <f t="shared" si="1"/>
        <v>0</v>
      </c>
      <c r="J23" s="1453" t="s">
        <v>588</v>
      </c>
      <c r="K23" s="1453" t="s">
        <v>588</v>
      </c>
      <c r="L23" s="411"/>
      <c r="M23" s="1454">
        <v>0</v>
      </c>
      <c r="N23" s="1451"/>
      <c r="O23" s="477">
        <v>0</v>
      </c>
    </row>
    <row r="24" spans="1:15" x14ac:dyDescent="0.2">
      <c r="A24" s="1422" t="s">
        <v>606</v>
      </c>
      <c r="B24" s="1470" t="s">
        <v>588</v>
      </c>
      <c r="C24" s="1456">
        <v>4683</v>
      </c>
      <c r="D24" s="1457">
        <v>4600</v>
      </c>
      <c r="E24" s="481">
        <v>5332</v>
      </c>
      <c r="F24" s="1457">
        <v>1232</v>
      </c>
      <c r="G24" s="1458">
        <f>M24-F24</f>
        <v>1304</v>
      </c>
      <c r="H24" s="1511">
        <f>N24-M24</f>
        <v>1255</v>
      </c>
      <c r="I24" s="1458">
        <f>O24-N24</f>
        <v>1541</v>
      </c>
      <c r="J24" s="1460">
        <f t="shared" ref="J24:J47" si="4">SUM(F24:I24)</f>
        <v>5332</v>
      </c>
      <c r="K24" s="1459">
        <f t="shared" ref="K24:K47" si="5">(J24/E24)*100</f>
        <v>100</v>
      </c>
      <c r="L24" s="411"/>
      <c r="M24" s="1429">
        <v>2536</v>
      </c>
      <c r="N24" s="1512">
        <v>3791</v>
      </c>
      <c r="O24" s="1513">
        <v>5332</v>
      </c>
    </row>
    <row r="25" spans="1:15" x14ac:dyDescent="0.2">
      <c r="A25" s="1430" t="s">
        <v>607</v>
      </c>
      <c r="B25" s="1431" t="s">
        <v>588</v>
      </c>
      <c r="C25" s="1461">
        <v>0</v>
      </c>
      <c r="D25" s="1462"/>
      <c r="E25" s="489">
        <v>0</v>
      </c>
      <c r="F25" s="1462">
        <v>0</v>
      </c>
      <c r="G25" s="1463">
        <f t="shared" ref="G25:G42" si="6">M25-F25</f>
        <v>0</v>
      </c>
      <c r="H25" s="1511">
        <f t="shared" ref="H25:I42" si="7">N25-M25</f>
        <v>0</v>
      </c>
      <c r="I25" s="1463">
        <f t="shared" si="7"/>
        <v>0</v>
      </c>
      <c r="J25" s="1428">
        <f t="shared" si="4"/>
        <v>0</v>
      </c>
      <c r="K25" s="1464" t="e">
        <f t="shared" si="5"/>
        <v>#DIV/0!</v>
      </c>
      <c r="L25" s="411"/>
      <c r="M25" s="1435">
        <v>0</v>
      </c>
      <c r="N25" s="1424">
        <v>0</v>
      </c>
      <c r="O25" s="507">
        <v>0</v>
      </c>
    </row>
    <row r="26" spans="1:15" ht="13.5" thickBot="1" x14ac:dyDescent="0.25">
      <c r="A26" s="1411" t="s">
        <v>608</v>
      </c>
      <c r="B26" s="1450">
        <v>672</v>
      </c>
      <c r="C26" s="1465">
        <v>1100</v>
      </c>
      <c r="D26" s="1514">
        <v>1100</v>
      </c>
      <c r="E26" s="496">
        <v>1100</v>
      </c>
      <c r="F26" s="1467">
        <v>270</v>
      </c>
      <c r="G26" s="1468">
        <f t="shared" si="6"/>
        <v>270</v>
      </c>
      <c r="H26" s="1515">
        <f t="shared" si="7"/>
        <v>190</v>
      </c>
      <c r="I26" s="1468">
        <f t="shared" si="7"/>
        <v>370</v>
      </c>
      <c r="J26" s="1420">
        <f t="shared" si="4"/>
        <v>1100</v>
      </c>
      <c r="K26" s="1469">
        <f t="shared" si="5"/>
        <v>100</v>
      </c>
      <c r="L26" s="411"/>
      <c r="M26" s="1441">
        <v>540</v>
      </c>
      <c r="N26" s="1516">
        <v>730</v>
      </c>
      <c r="O26" s="1517">
        <v>1100</v>
      </c>
    </row>
    <row r="27" spans="1:15" x14ac:dyDescent="0.2">
      <c r="A27" s="1422" t="s">
        <v>609</v>
      </c>
      <c r="B27" s="1470">
        <v>501</v>
      </c>
      <c r="C27" s="1449">
        <v>248</v>
      </c>
      <c r="D27" s="1471">
        <v>250</v>
      </c>
      <c r="E27" s="502">
        <v>280</v>
      </c>
      <c r="F27" s="1471">
        <v>77</v>
      </c>
      <c r="G27" s="1471">
        <f t="shared" si="6"/>
        <v>41</v>
      </c>
      <c r="H27" s="1427">
        <f t="shared" si="7"/>
        <v>16</v>
      </c>
      <c r="I27" s="1472">
        <f t="shared" si="7"/>
        <v>130</v>
      </c>
      <c r="J27" s="1456">
        <f t="shared" si="4"/>
        <v>264</v>
      </c>
      <c r="K27" s="1459">
        <f t="shared" si="5"/>
        <v>94.285714285714278</v>
      </c>
      <c r="L27" s="411"/>
      <c r="M27" s="1449">
        <v>118</v>
      </c>
      <c r="N27" s="1475">
        <v>134</v>
      </c>
      <c r="O27" s="505">
        <v>264</v>
      </c>
    </row>
    <row r="28" spans="1:15" x14ac:dyDescent="0.2">
      <c r="A28" s="1430" t="s">
        <v>610</v>
      </c>
      <c r="B28" s="1431">
        <v>502</v>
      </c>
      <c r="C28" s="1435">
        <v>334</v>
      </c>
      <c r="D28" s="1433">
        <v>350</v>
      </c>
      <c r="E28" s="506">
        <v>300</v>
      </c>
      <c r="F28" s="1433">
        <v>66</v>
      </c>
      <c r="G28" s="1471">
        <f t="shared" si="6"/>
        <v>73</v>
      </c>
      <c r="H28" s="1472">
        <f t="shared" si="7"/>
        <v>78</v>
      </c>
      <c r="I28" s="1472">
        <f t="shared" si="7"/>
        <v>65</v>
      </c>
      <c r="J28" s="1461">
        <f t="shared" si="4"/>
        <v>282</v>
      </c>
      <c r="K28" s="1464">
        <f t="shared" si="5"/>
        <v>94</v>
      </c>
      <c r="L28" s="411"/>
      <c r="M28" s="1435">
        <v>139</v>
      </c>
      <c r="N28" s="1424">
        <v>217</v>
      </c>
      <c r="O28" s="507">
        <v>282</v>
      </c>
    </row>
    <row r="29" spans="1:15" x14ac:dyDescent="0.2">
      <c r="A29" s="1430" t="s">
        <v>611</v>
      </c>
      <c r="B29" s="1431">
        <v>504</v>
      </c>
      <c r="C29" s="1435">
        <v>0</v>
      </c>
      <c r="D29" s="1433">
        <v>0</v>
      </c>
      <c r="E29" s="506">
        <v>0</v>
      </c>
      <c r="F29" s="1433">
        <v>0</v>
      </c>
      <c r="G29" s="1471">
        <f t="shared" si="6"/>
        <v>0</v>
      </c>
      <c r="H29" s="1472">
        <f t="shared" si="7"/>
        <v>0</v>
      </c>
      <c r="I29" s="1472">
        <f t="shared" si="7"/>
        <v>0</v>
      </c>
      <c r="J29" s="1461">
        <f t="shared" si="4"/>
        <v>0</v>
      </c>
      <c r="K29" s="1464" t="e">
        <f t="shared" si="5"/>
        <v>#DIV/0!</v>
      </c>
      <c r="L29" s="411"/>
      <c r="M29" s="1435">
        <v>0</v>
      </c>
      <c r="N29" s="1424">
        <v>0</v>
      </c>
      <c r="O29" s="507">
        <v>0</v>
      </c>
    </row>
    <row r="30" spans="1:15" x14ac:dyDescent="0.2">
      <c r="A30" s="1430" t="s">
        <v>612</v>
      </c>
      <c r="B30" s="1431">
        <v>511</v>
      </c>
      <c r="C30" s="1435">
        <v>50</v>
      </c>
      <c r="D30" s="1433">
        <v>50</v>
      </c>
      <c r="E30" s="506">
        <v>195</v>
      </c>
      <c r="F30" s="1433">
        <v>4</v>
      </c>
      <c r="G30" s="1471">
        <f t="shared" si="6"/>
        <v>21</v>
      </c>
      <c r="H30" s="1472">
        <f t="shared" si="7"/>
        <v>67</v>
      </c>
      <c r="I30" s="1472">
        <f t="shared" si="7"/>
        <v>93</v>
      </c>
      <c r="J30" s="1461">
        <f t="shared" si="4"/>
        <v>185</v>
      </c>
      <c r="K30" s="1464">
        <f t="shared" si="5"/>
        <v>94.871794871794862</v>
      </c>
      <c r="L30" s="411"/>
      <c r="M30" s="1435">
        <v>25</v>
      </c>
      <c r="N30" s="1424">
        <v>92</v>
      </c>
      <c r="O30" s="507">
        <v>185</v>
      </c>
    </row>
    <row r="31" spans="1:15" x14ac:dyDescent="0.2">
      <c r="A31" s="1430" t="s">
        <v>613</v>
      </c>
      <c r="B31" s="1431">
        <v>518</v>
      </c>
      <c r="C31" s="1435">
        <v>309</v>
      </c>
      <c r="D31" s="1433">
        <v>320</v>
      </c>
      <c r="E31" s="506">
        <v>288</v>
      </c>
      <c r="F31" s="1433">
        <v>58</v>
      </c>
      <c r="G31" s="1471">
        <f t="shared" si="6"/>
        <v>114</v>
      </c>
      <c r="H31" s="1472">
        <f t="shared" si="7"/>
        <v>44</v>
      </c>
      <c r="I31" s="1472">
        <f t="shared" si="7"/>
        <v>63</v>
      </c>
      <c r="J31" s="1461">
        <f t="shared" si="4"/>
        <v>279</v>
      </c>
      <c r="K31" s="1464">
        <f t="shared" si="5"/>
        <v>96.875</v>
      </c>
      <c r="L31" s="411"/>
      <c r="M31" s="1435">
        <v>172</v>
      </c>
      <c r="N31" s="1424">
        <v>216</v>
      </c>
      <c r="O31" s="507">
        <v>279</v>
      </c>
    </row>
    <row r="32" spans="1:15" x14ac:dyDescent="0.2">
      <c r="A32" s="1430" t="s">
        <v>614</v>
      </c>
      <c r="B32" s="1431">
        <v>521</v>
      </c>
      <c r="C32" s="1435">
        <v>2887</v>
      </c>
      <c r="D32" s="1433">
        <v>2900</v>
      </c>
      <c r="E32" s="506">
        <v>3169</v>
      </c>
      <c r="F32" s="1433">
        <v>714</v>
      </c>
      <c r="G32" s="1471">
        <f t="shared" si="6"/>
        <v>791</v>
      </c>
      <c r="H32" s="1472">
        <f t="shared" si="7"/>
        <v>808</v>
      </c>
      <c r="I32" s="1472">
        <f t="shared" si="7"/>
        <v>856</v>
      </c>
      <c r="J32" s="1461">
        <f t="shared" si="4"/>
        <v>3169</v>
      </c>
      <c r="K32" s="1464">
        <f t="shared" si="5"/>
        <v>100</v>
      </c>
      <c r="L32" s="411"/>
      <c r="M32" s="1435">
        <v>1505</v>
      </c>
      <c r="N32" s="1424">
        <v>2313</v>
      </c>
      <c r="O32" s="507">
        <v>3169</v>
      </c>
    </row>
    <row r="33" spans="1:15" x14ac:dyDescent="0.2">
      <c r="A33" s="1430" t="s">
        <v>615</v>
      </c>
      <c r="B33" s="1431" t="s">
        <v>616</v>
      </c>
      <c r="C33" s="1435">
        <v>1076</v>
      </c>
      <c r="D33" s="1433">
        <v>1050</v>
      </c>
      <c r="E33" s="506">
        <v>1178</v>
      </c>
      <c r="F33" s="1433">
        <v>266</v>
      </c>
      <c r="G33" s="1471">
        <f t="shared" si="6"/>
        <v>296</v>
      </c>
      <c r="H33" s="1472">
        <f t="shared" si="7"/>
        <v>295</v>
      </c>
      <c r="I33" s="1472">
        <f t="shared" si="7"/>
        <v>321</v>
      </c>
      <c r="J33" s="1461">
        <f t="shared" si="4"/>
        <v>1178</v>
      </c>
      <c r="K33" s="1464">
        <f t="shared" si="5"/>
        <v>100</v>
      </c>
      <c r="L33" s="411"/>
      <c r="M33" s="1435">
        <v>562</v>
      </c>
      <c r="N33" s="1424">
        <v>857</v>
      </c>
      <c r="O33" s="507">
        <v>1178</v>
      </c>
    </row>
    <row r="34" spans="1:15" x14ac:dyDescent="0.2">
      <c r="A34" s="1430" t="s">
        <v>617</v>
      </c>
      <c r="B34" s="1431">
        <v>557</v>
      </c>
      <c r="C34" s="1435">
        <v>0</v>
      </c>
      <c r="D34" s="1433">
        <v>0</v>
      </c>
      <c r="E34" s="506">
        <v>0</v>
      </c>
      <c r="F34" s="1433">
        <v>0</v>
      </c>
      <c r="G34" s="1471">
        <f t="shared" si="6"/>
        <v>0</v>
      </c>
      <c r="H34" s="1472">
        <f t="shared" si="7"/>
        <v>0</v>
      </c>
      <c r="I34" s="1472">
        <f t="shared" si="7"/>
        <v>0</v>
      </c>
      <c r="J34" s="1461">
        <f t="shared" si="4"/>
        <v>0</v>
      </c>
      <c r="K34" s="1464" t="e">
        <f t="shared" si="5"/>
        <v>#DIV/0!</v>
      </c>
      <c r="L34" s="411"/>
      <c r="M34" s="1435">
        <v>0</v>
      </c>
      <c r="N34" s="1424">
        <v>0</v>
      </c>
      <c r="O34" s="507">
        <v>0</v>
      </c>
    </row>
    <row r="35" spans="1:15" x14ac:dyDescent="0.2">
      <c r="A35" s="1430" t="s">
        <v>618</v>
      </c>
      <c r="B35" s="1431">
        <v>551</v>
      </c>
      <c r="C35" s="1435">
        <v>20</v>
      </c>
      <c r="D35" s="1433">
        <v>20</v>
      </c>
      <c r="E35" s="506">
        <v>72</v>
      </c>
      <c r="F35" s="1433">
        <v>18</v>
      </c>
      <c r="G35" s="1471">
        <f t="shared" si="6"/>
        <v>17</v>
      </c>
      <c r="H35" s="1472">
        <f t="shared" si="7"/>
        <v>18</v>
      </c>
      <c r="I35" s="1472">
        <f t="shared" si="7"/>
        <v>19</v>
      </c>
      <c r="J35" s="1461">
        <f t="shared" si="4"/>
        <v>72</v>
      </c>
      <c r="K35" s="1464">
        <f t="shared" si="5"/>
        <v>100</v>
      </c>
      <c r="L35" s="411"/>
      <c r="M35" s="1435">
        <v>35</v>
      </c>
      <c r="N35" s="1424">
        <v>53</v>
      </c>
      <c r="O35" s="507">
        <v>72</v>
      </c>
    </row>
    <row r="36" spans="1:15" ht="13.5" thickBot="1" x14ac:dyDescent="0.25">
      <c r="A36" s="1476" t="s">
        <v>619</v>
      </c>
      <c r="B36" s="1477" t="s">
        <v>620</v>
      </c>
      <c r="C36" s="1454">
        <v>160</v>
      </c>
      <c r="D36" s="1518">
        <v>130</v>
      </c>
      <c r="E36" s="511">
        <v>230</v>
      </c>
      <c r="F36" s="1479">
        <v>43</v>
      </c>
      <c r="G36" s="1519">
        <f t="shared" si="6"/>
        <v>40</v>
      </c>
      <c r="H36" s="1472">
        <f t="shared" si="7"/>
        <v>17</v>
      </c>
      <c r="I36" s="1472">
        <f t="shared" si="7"/>
        <v>126</v>
      </c>
      <c r="J36" s="1465">
        <f t="shared" si="4"/>
        <v>226</v>
      </c>
      <c r="K36" s="1469">
        <f t="shared" si="5"/>
        <v>98.260869565217391</v>
      </c>
      <c r="L36" s="411"/>
      <c r="M36" s="1454">
        <v>83</v>
      </c>
      <c r="N36" s="1451">
        <v>100</v>
      </c>
      <c r="O36" s="512">
        <v>226</v>
      </c>
    </row>
    <row r="37" spans="1:15" ht="13.5" thickBot="1" x14ac:dyDescent="0.25">
      <c r="A37" s="1480" t="s">
        <v>621</v>
      </c>
      <c r="B37" s="1481"/>
      <c r="C37" s="1444">
        <f t="shared" ref="C37" si="8">SUM(C27:C36)</f>
        <v>5084</v>
      </c>
      <c r="D37" s="1482">
        <f t="shared" ref="D37:I37" si="9">SUM(D27:D36)</f>
        <v>5070</v>
      </c>
      <c r="E37" s="1482">
        <f t="shared" si="9"/>
        <v>5712</v>
      </c>
      <c r="F37" s="1482">
        <f t="shared" si="9"/>
        <v>1246</v>
      </c>
      <c r="G37" s="1482">
        <f t="shared" si="9"/>
        <v>1393</v>
      </c>
      <c r="H37" s="1482">
        <f t="shared" si="9"/>
        <v>1343</v>
      </c>
      <c r="I37" s="1482">
        <f t="shared" si="9"/>
        <v>1673</v>
      </c>
      <c r="J37" s="1444">
        <f t="shared" si="4"/>
        <v>5655</v>
      </c>
      <c r="K37" s="1484">
        <f t="shared" si="5"/>
        <v>99.002100840336141</v>
      </c>
      <c r="L37" s="411"/>
      <c r="M37" s="1444">
        <f>SUM(M27:M36)</f>
        <v>2639</v>
      </c>
      <c r="N37" s="1444">
        <f t="shared" ref="N37:O37" si="10">SUM(N27:N36)</f>
        <v>3982</v>
      </c>
      <c r="O37" s="1444">
        <f t="shared" si="10"/>
        <v>5655</v>
      </c>
    </row>
    <row r="38" spans="1:15" x14ac:dyDescent="0.2">
      <c r="A38" s="1485" t="s">
        <v>622</v>
      </c>
      <c r="B38" s="1470">
        <v>601</v>
      </c>
      <c r="C38" s="1449">
        <v>0</v>
      </c>
      <c r="D38" s="1471"/>
      <c r="E38" s="502">
        <v>0</v>
      </c>
      <c r="F38" s="1426">
        <v>0</v>
      </c>
      <c r="G38" s="1471">
        <f t="shared" si="6"/>
        <v>0</v>
      </c>
      <c r="H38" s="1472">
        <f t="shared" si="7"/>
        <v>0</v>
      </c>
      <c r="I38" s="1472">
        <f t="shared" si="7"/>
        <v>0</v>
      </c>
      <c r="J38" s="1456">
        <f t="shared" si="4"/>
        <v>0</v>
      </c>
      <c r="K38" s="1459" t="e">
        <f t="shared" si="5"/>
        <v>#DIV/0!</v>
      </c>
      <c r="L38" s="411"/>
      <c r="M38" s="1449">
        <v>0</v>
      </c>
      <c r="N38" s="1475">
        <v>0</v>
      </c>
      <c r="O38" s="505">
        <v>0</v>
      </c>
    </row>
    <row r="39" spans="1:15" x14ac:dyDescent="0.2">
      <c r="A39" s="1487" t="s">
        <v>623</v>
      </c>
      <c r="B39" s="1431">
        <v>602</v>
      </c>
      <c r="C39" s="1435">
        <v>309</v>
      </c>
      <c r="D39" s="1433">
        <v>320</v>
      </c>
      <c r="E39" s="506">
        <v>306</v>
      </c>
      <c r="F39" s="1433">
        <v>85</v>
      </c>
      <c r="G39" s="1471">
        <f t="shared" si="6"/>
        <v>84</v>
      </c>
      <c r="H39" s="1472">
        <f t="shared" si="7"/>
        <v>45</v>
      </c>
      <c r="I39" s="1472">
        <f t="shared" si="7"/>
        <v>92</v>
      </c>
      <c r="J39" s="1461">
        <f t="shared" si="4"/>
        <v>306</v>
      </c>
      <c r="K39" s="1464">
        <f t="shared" si="5"/>
        <v>100</v>
      </c>
      <c r="L39" s="411"/>
      <c r="M39" s="1435">
        <v>169</v>
      </c>
      <c r="N39" s="1424">
        <v>214</v>
      </c>
      <c r="O39" s="507">
        <v>306</v>
      </c>
    </row>
    <row r="40" spans="1:15" x14ac:dyDescent="0.2">
      <c r="A40" s="1487" t="s">
        <v>624</v>
      </c>
      <c r="B40" s="1431">
        <v>604</v>
      </c>
      <c r="C40" s="1435">
        <v>0</v>
      </c>
      <c r="D40" s="1433"/>
      <c r="E40" s="506">
        <v>0</v>
      </c>
      <c r="F40" s="1433">
        <v>0</v>
      </c>
      <c r="G40" s="1471">
        <f t="shared" si="6"/>
        <v>0</v>
      </c>
      <c r="H40" s="1472">
        <f t="shared" si="7"/>
        <v>0</v>
      </c>
      <c r="I40" s="1472">
        <f t="shared" si="7"/>
        <v>0</v>
      </c>
      <c r="J40" s="1461">
        <f t="shared" si="4"/>
        <v>0</v>
      </c>
      <c r="K40" s="1464" t="e">
        <f t="shared" si="5"/>
        <v>#DIV/0!</v>
      </c>
      <c r="L40" s="411"/>
      <c r="M40" s="1435">
        <v>0</v>
      </c>
      <c r="N40" s="1424">
        <v>0</v>
      </c>
      <c r="O40" s="507">
        <v>0</v>
      </c>
    </row>
    <row r="41" spans="1:15" x14ac:dyDescent="0.2">
      <c r="A41" s="1487" t="s">
        <v>625</v>
      </c>
      <c r="B41" s="1431" t="s">
        <v>626</v>
      </c>
      <c r="C41" s="1435">
        <v>4683</v>
      </c>
      <c r="D41" s="1433">
        <v>4600</v>
      </c>
      <c r="E41" s="506">
        <v>5279</v>
      </c>
      <c r="F41" s="1433">
        <v>1232</v>
      </c>
      <c r="G41" s="1471">
        <f t="shared" si="6"/>
        <v>1304</v>
      </c>
      <c r="H41" s="1472">
        <f t="shared" si="7"/>
        <v>1255</v>
      </c>
      <c r="I41" s="1472">
        <f t="shared" si="7"/>
        <v>1541</v>
      </c>
      <c r="J41" s="1461">
        <f t="shared" si="4"/>
        <v>5332</v>
      </c>
      <c r="K41" s="1464">
        <f t="shared" si="5"/>
        <v>101.00397802614131</v>
      </c>
      <c r="L41" s="411"/>
      <c r="M41" s="1435">
        <v>2536</v>
      </c>
      <c r="N41" s="1424">
        <v>3791</v>
      </c>
      <c r="O41" s="507">
        <v>5332</v>
      </c>
    </row>
    <row r="42" spans="1:15" ht="13.5" thickBot="1" x14ac:dyDescent="0.25">
      <c r="A42" s="1489" t="s">
        <v>627</v>
      </c>
      <c r="B42" s="1477" t="s">
        <v>628</v>
      </c>
      <c r="C42" s="1454">
        <v>153</v>
      </c>
      <c r="D42" s="1518">
        <v>150</v>
      </c>
      <c r="E42" s="511">
        <v>127</v>
      </c>
      <c r="F42" s="1479">
        <v>29</v>
      </c>
      <c r="G42" s="1519">
        <f t="shared" si="6"/>
        <v>56</v>
      </c>
      <c r="H42" s="1491">
        <f t="shared" si="7"/>
        <v>3</v>
      </c>
      <c r="I42" s="1472">
        <f t="shared" si="7"/>
        <v>39</v>
      </c>
      <c r="J42" s="1465">
        <f t="shared" si="4"/>
        <v>127</v>
      </c>
      <c r="K42" s="1492">
        <f t="shared" si="5"/>
        <v>100</v>
      </c>
      <c r="L42" s="411"/>
      <c r="M42" s="1454">
        <v>85</v>
      </c>
      <c r="N42" s="1451">
        <v>88</v>
      </c>
      <c r="O42" s="512">
        <v>127</v>
      </c>
    </row>
    <row r="43" spans="1:15" ht="13.5" thickBot="1" x14ac:dyDescent="0.25">
      <c r="A43" s="1480" t="s">
        <v>629</v>
      </c>
      <c r="B43" s="1481" t="s">
        <v>588</v>
      </c>
      <c r="C43" s="1444">
        <f>SUM(C38:C42)</f>
        <v>5145</v>
      </c>
      <c r="D43" s="1482">
        <f t="shared" ref="D43:I43" si="11">SUM(D38:D42)</f>
        <v>5070</v>
      </c>
      <c r="E43" s="1482">
        <f t="shared" si="11"/>
        <v>5712</v>
      </c>
      <c r="F43" s="1482">
        <f t="shared" si="11"/>
        <v>1346</v>
      </c>
      <c r="G43" s="1444">
        <f t="shared" si="11"/>
        <v>1444</v>
      </c>
      <c r="H43" s="1444">
        <f t="shared" si="11"/>
        <v>1303</v>
      </c>
      <c r="I43" s="1494">
        <f t="shared" si="11"/>
        <v>1672</v>
      </c>
      <c r="J43" s="1444">
        <f t="shared" si="4"/>
        <v>5765</v>
      </c>
      <c r="K43" s="1484">
        <f t="shared" si="5"/>
        <v>100.92787114845937</v>
      </c>
      <c r="L43" s="411"/>
      <c r="M43" s="1444">
        <f>SUM(M38:M42)</f>
        <v>2790</v>
      </c>
      <c r="N43" s="1446">
        <f>SUM(N38:N42)</f>
        <v>4093</v>
      </c>
      <c r="O43" s="1446">
        <f>SUM(O38:O42)</f>
        <v>5765</v>
      </c>
    </row>
    <row r="44" spans="1:15" ht="5.25" customHeight="1" thickBot="1" x14ac:dyDescent="0.25">
      <c r="A44" s="1489"/>
      <c r="B44" s="1495"/>
      <c r="C44" s="1446"/>
      <c r="D44" s="1467"/>
      <c r="E44" s="1467"/>
      <c r="F44" s="1496"/>
      <c r="G44" s="1497"/>
      <c r="H44" s="1498"/>
      <c r="I44" s="1497"/>
      <c r="J44" s="1499"/>
      <c r="K44" s="1459"/>
      <c r="L44" s="411"/>
      <c r="M44" s="1496"/>
      <c r="N44" s="1446"/>
      <c r="O44" s="1446"/>
    </row>
    <row r="45" spans="1:15" ht="13.5" thickBot="1" x14ac:dyDescent="0.25">
      <c r="A45" s="1500" t="s">
        <v>630</v>
      </c>
      <c r="B45" s="1481" t="s">
        <v>588</v>
      </c>
      <c r="C45" s="1444">
        <f>C43-C41</f>
        <v>462</v>
      </c>
      <c r="D45" s="1445">
        <f t="shared" ref="D45:I45" si="12">D43-D41</f>
        <v>470</v>
      </c>
      <c r="E45" s="1445">
        <f t="shared" si="12"/>
        <v>433</v>
      </c>
      <c r="F45" s="1444">
        <f t="shared" si="12"/>
        <v>114</v>
      </c>
      <c r="G45" s="1501">
        <f t="shared" si="12"/>
        <v>140</v>
      </c>
      <c r="H45" s="1444">
        <f t="shared" si="12"/>
        <v>48</v>
      </c>
      <c r="I45" s="1446">
        <f t="shared" si="12"/>
        <v>131</v>
      </c>
      <c r="J45" s="1499">
        <f t="shared" si="4"/>
        <v>433</v>
      </c>
      <c r="K45" s="1459">
        <f t="shared" si="5"/>
        <v>100</v>
      </c>
      <c r="L45" s="411"/>
      <c r="M45" s="1444">
        <f>M43-M41</f>
        <v>254</v>
      </c>
      <c r="N45" s="1446">
        <f>N43-N41</f>
        <v>302</v>
      </c>
      <c r="O45" s="1446">
        <f>O43-O41</f>
        <v>433</v>
      </c>
    </row>
    <row r="46" spans="1:15" ht="13.5" thickBot="1" x14ac:dyDescent="0.25">
      <c r="A46" s="1480" t="s">
        <v>631</v>
      </c>
      <c r="B46" s="1481" t="s">
        <v>588</v>
      </c>
      <c r="C46" s="1444">
        <f>C43-C37</f>
        <v>61</v>
      </c>
      <c r="D46" s="1445">
        <f t="shared" ref="D46:I46" si="13">D43-D37</f>
        <v>0</v>
      </c>
      <c r="E46" s="1445">
        <f t="shared" si="13"/>
        <v>0</v>
      </c>
      <c r="F46" s="1444">
        <f t="shared" si="13"/>
        <v>100</v>
      </c>
      <c r="G46" s="1501">
        <f t="shared" si="13"/>
        <v>51</v>
      </c>
      <c r="H46" s="1444">
        <f t="shared" si="13"/>
        <v>-40</v>
      </c>
      <c r="I46" s="1446">
        <f t="shared" si="13"/>
        <v>-1</v>
      </c>
      <c r="J46" s="1499">
        <f t="shared" si="4"/>
        <v>110</v>
      </c>
      <c r="K46" s="1459" t="e">
        <f t="shared" si="5"/>
        <v>#DIV/0!</v>
      </c>
      <c r="L46" s="411"/>
      <c r="M46" s="1444">
        <f>M43-M37</f>
        <v>151</v>
      </c>
      <c r="N46" s="1446">
        <f>N43-N37</f>
        <v>111</v>
      </c>
      <c r="O46" s="1446">
        <f>O43-O37</f>
        <v>110</v>
      </c>
    </row>
    <row r="47" spans="1:15" ht="13.5" thickBot="1" x14ac:dyDescent="0.25">
      <c r="A47" s="1502" t="s">
        <v>632</v>
      </c>
      <c r="B47" s="1503" t="s">
        <v>588</v>
      </c>
      <c r="C47" s="1444">
        <f>C46-C41</f>
        <v>-4622</v>
      </c>
      <c r="D47" s="1445">
        <f t="shared" ref="D47:I47" si="14">D46-D41</f>
        <v>-4600</v>
      </c>
      <c r="E47" s="1445">
        <f t="shared" si="14"/>
        <v>-5279</v>
      </c>
      <c r="F47" s="1444">
        <f t="shared" si="14"/>
        <v>-1132</v>
      </c>
      <c r="G47" s="1501">
        <f t="shared" si="14"/>
        <v>-1253</v>
      </c>
      <c r="H47" s="1444">
        <f t="shared" si="14"/>
        <v>-1295</v>
      </c>
      <c r="I47" s="1446">
        <f t="shared" si="14"/>
        <v>-1542</v>
      </c>
      <c r="J47" s="1444">
        <f t="shared" si="4"/>
        <v>-5222</v>
      </c>
      <c r="K47" s="1484">
        <f t="shared" si="5"/>
        <v>98.920250047357456</v>
      </c>
      <c r="L47" s="411"/>
      <c r="M47" s="1444">
        <f>M46-M41</f>
        <v>-2385</v>
      </c>
      <c r="N47" s="1446">
        <f>N46-N41</f>
        <v>-3680</v>
      </c>
      <c r="O47" s="1446">
        <f>O46-O41</f>
        <v>-5222</v>
      </c>
    </row>
    <row r="50" spans="1:10" ht="14.25" x14ac:dyDescent="0.2">
      <c r="A50" s="1504" t="s">
        <v>633</v>
      </c>
    </row>
    <row r="51" spans="1:10" ht="14.25" x14ac:dyDescent="0.2">
      <c r="A51" s="1505" t="s">
        <v>634</v>
      </c>
    </row>
    <row r="52" spans="1:10" ht="14.25" x14ac:dyDescent="0.2">
      <c r="A52" s="1506" t="s">
        <v>635</v>
      </c>
    </row>
    <row r="53" spans="1:10" s="386" customFormat="1" ht="14.25" x14ac:dyDescent="0.2">
      <c r="A53" s="1506" t="s">
        <v>636</v>
      </c>
      <c r="B53" s="538"/>
      <c r="E53" s="368"/>
      <c r="F53" s="368"/>
      <c r="G53" s="368"/>
      <c r="H53" s="368"/>
      <c r="I53" s="368"/>
      <c r="J53" s="368"/>
    </row>
    <row r="54" spans="1:10" x14ac:dyDescent="0.2">
      <c r="A54" s="1520"/>
    </row>
    <row r="56" spans="1:10" x14ac:dyDescent="0.2">
      <c r="A56" s="363" t="s">
        <v>683</v>
      </c>
    </row>
    <row r="58" spans="1:10" x14ac:dyDescent="0.2">
      <c r="A58" s="363" t="s">
        <v>686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opLeftCell="A25" zoomScaleNormal="100" workbookViewId="0">
      <selection activeCell="C64" sqref="C64"/>
    </sheetView>
  </sheetViews>
  <sheetFormatPr defaultColWidth="8.7109375" defaultRowHeight="12.75" x14ac:dyDescent="0.2"/>
  <cols>
    <col min="1" max="1" width="37.7109375" style="700" customWidth="1"/>
    <col min="2" max="2" width="7.28515625" style="694" customWidth="1"/>
    <col min="3" max="4" width="11.5703125" style="542" customWidth="1"/>
    <col min="5" max="5" width="11.5703125" style="695" customWidth="1"/>
    <col min="6" max="6" width="11.42578125" style="695" customWidth="1"/>
    <col min="7" max="7" width="9.85546875" style="695" customWidth="1"/>
    <col min="8" max="8" width="9.140625" style="695" customWidth="1"/>
    <col min="9" max="9" width="9.28515625" style="695" customWidth="1"/>
    <col min="10" max="10" width="9.140625" style="695" customWidth="1"/>
    <col min="11" max="11" width="13.85546875" style="542" customWidth="1"/>
    <col min="12" max="12" width="8.7109375" style="542" customWidth="1"/>
    <col min="13" max="13" width="11.85546875" style="542" customWidth="1"/>
    <col min="14" max="14" width="12.5703125" style="542" customWidth="1"/>
    <col min="15" max="15" width="11.85546875" style="542" customWidth="1"/>
    <col min="16" max="16" width="12" style="542" customWidth="1"/>
    <col min="17" max="16384" width="8.7109375" style="542"/>
  </cols>
  <sheetData>
    <row r="1" spans="1:16" ht="24" customHeight="1" x14ac:dyDescent="0.2">
      <c r="A1" s="1060"/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1061"/>
    </row>
    <row r="2" spans="1:16" x14ac:dyDescent="0.2">
      <c r="A2" s="363"/>
      <c r="B2" s="363"/>
      <c r="C2" s="363"/>
      <c r="D2" s="363"/>
      <c r="E2" s="543"/>
      <c r="F2" s="543"/>
      <c r="G2" s="543"/>
      <c r="H2" s="543"/>
      <c r="I2" s="543"/>
      <c r="J2" s="543"/>
      <c r="K2" s="363"/>
      <c r="L2" s="363"/>
      <c r="M2" s="363"/>
      <c r="N2" s="363"/>
      <c r="O2" s="544"/>
    </row>
    <row r="3" spans="1:16" ht="23.25" x14ac:dyDescent="0.2">
      <c r="A3" s="367" t="s">
        <v>564</v>
      </c>
      <c r="B3" s="363"/>
      <c r="C3" s="363"/>
      <c r="D3" s="363"/>
      <c r="E3" s="543"/>
      <c r="F3" s="546"/>
      <c r="G3" s="546"/>
      <c r="H3" s="543"/>
      <c r="I3" s="543"/>
      <c r="J3" s="543"/>
      <c r="K3" s="363"/>
      <c r="L3" s="363"/>
      <c r="M3" s="363"/>
      <c r="N3" s="363"/>
      <c r="O3" s="363"/>
    </row>
    <row r="4" spans="1:16" ht="21.75" customHeight="1" x14ac:dyDescent="0.2">
      <c r="A4" s="1063"/>
      <c r="B4" s="363"/>
      <c r="C4" s="363"/>
      <c r="D4" s="363"/>
      <c r="E4" s="543"/>
      <c r="F4" s="546"/>
      <c r="G4" s="546"/>
      <c r="H4" s="543"/>
      <c r="I4" s="543"/>
      <c r="J4" s="543"/>
      <c r="K4" s="363"/>
      <c r="L4" s="363"/>
      <c r="M4" s="363"/>
      <c r="N4" s="363"/>
      <c r="O4" s="363"/>
    </row>
    <row r="5" spans="1:16" x14ac:dyDescent="0.2">
      <c r="A5" s="370"/>
      <c r="B5" s="363"/>
      <c r="C5" s="363"/>
      <c r="D5" s="363"/>
      <c r="E5" s="543"/>
      <c r="F5" s="546"/>
      <c r="G5" s="546"/>
      <c r="H5" s="543"/>
      <c r="I5" s="543"/>
      <c r="J5" s="543"/>
      <c r="K5" s="363"/>
      <c r="L5" s="363"/>
      <c r="M5" s="363"/>
      <c r="N5" s="363"/>
      <c r="O5" s="363"/>
    </row>
    <row r="6" spans="1:16" ht="6" customHeight="1" x14ac:dyDescent="0.2">
      <c r="A6" s="363"/>
      <c r="B6" s="547"/>
      <c r="C6" s="547"/>
      <c r="D6" s="363"/>
      <c r="E6" s="543"/>
      <c r="F6" s="546"/>
      <c r="G6" s="546"/>
      <c r="H6" s="543"/>
      <c r="I6" s="543"/>
      <c r="J6" s="543"/>
      <c r="K6" s="363"/>
      <c r="L6" s="363"/>
      <c r="M6" s="363"/>
      <c r="N6" s="363"/>
      <c r="O6" s="363"/>
    </row>
    <row r="7" spans="1:16" ht="24.75" customHeight="1" x14ac:dyDescent="0.2">
      <c r="A7" s="1064" t="s">
        <v>565</v>
      </c>
      <c r="B7" s="1065"/>
      <c r="C7" s="701" t="s">
        <v>687</v>
      </c>
      <c r="D7" s="701"/>
      <c r="E7" s="701"/>
      <c r="F7" s="701"/>
      <c r="G7" s="702"/>
      <c r="H7" s="702"/>
      <c r="I7" s="702"/>
      <c r="J7" s="702"/>
      <c r="K7" s="702"/>
      <c r="L7" s="702"/>
      <c r="M7" s="702"/>
      <c r="N7" s="702"/>
      <c r="O7" s="702"/>
    </row>
    <row r="8" spans="1:16" ht="23.25" customHeight="1" thickBot="1" x14ac:dyDescent="0.25">
      <c r="A8" s="370" t="s">
        <v>567</v>
      </c>
      <c r="B8" s="363"/>
      <c r="C8" s="363"/>
      <c r="D8" s="363"/>
      <c r="E8" s="543"/>
      <c r="F8" s="546"/>
      <c r="G8" s="546"/>
      <c r="H8" s="543"/>
      <c r="I8" s="543"/>
      <c r="J8" s="543"/>
      <c r="K8" s="363"/>
      <c r="L8" s="363"/>
      <c r="M8" s="363"/>
      <c r="N8" s="363"/>
      <c r="O8" s="363"/>
    </row>
    <row r="9" spans="1:16" ht="15.75" thickBot="1" x14ac:dyDescent="0.3">
      <c r="A9" s="1521" t="s">
        <v>568</v>
      </c>
      <c r="B9" s="1522" t="s">
        <v>569</v>
      </c>
      <c r="C9" s="1523" t="s">
        <v>0</v>
      </c>
      <c r="D9" s="1524" t="s">
        <v>570</v>
      </c>
      <c r="E9" s="1525" t="s">
        <v>571</v>
      </c>
      <c r="F9" s="1526" t="s">
        <v>572</v>
      </c>
      <c r="G9" s="1527"/>
      <c r="H9" s="1527"/>
      <c r="I9" s="1528"/>
      <c r="J9" s="1524" t="s">
        <v>641</v>
      </c>
      <c r="K9" s="1529" t="s">
        <v>574</v>
      </c>
      <c r="L9" s="1530"/>
      <c r="M9" s="1524" t="s">
        <v>575</v>
      </c>
      <c r="N9" s="1524" t="s">
        <v>576</v>
      </c>
      <c r="O9" s="1531" t="s">
        <v>575</v>
      </c>
    </row>
    <row r="10" spans="1:16" ht="15.75" thickBot="1" x14ac:dyDescent="0.3">
      <c r="A10" s="1067"/>
      <c r="B10" s="1068"/>
      <c r="C10" s="1532" t="s">
        <v>641</v>
      </c>
      <c r="D10" s="1533">
        <v>2019</v>
      </c>
      <c r="E10" s="1534">
        <v>2019</v>
      </c>
      <c r="F10" s="1535" t="s">
        <v>578</v>
      </c>
      <c r="G10" s="1536" t="s">
        <v>579</v>
      </c>
      <c r="H10" s="1536" t="s">
        <v>580</v>
      </c>
      <c r="I10" s="1535" t="s">
        <v>581</v>
      </c>
      <c r="J10" s="1533" t="s">
        <v>582</v>
      </c>
      <c r="K10" s="1532" t="s">
        <v>583</v>
      </c>
      <c r="L10" s="1530"/>
      <c r="M10" s="1537" t="s">
        <v>642</v>
      </c>
      <c r="N10" s="1533" t="s">
        <v>643</v>
      </c>
      <c r="O10" s="1538" t="s">
        <v>644</v>
      </c>
    </row>
    <row r="11" spans="1:16" ht="15" x14ac:dyDescent="0.25">
      <c r="A11" s="1539" t="s">
        <v>645</v>
      </c>
      <c r="B11" s="1540"/>
      <c r="C11" s="1541">
        <v>40</v>
      </c>
      <c r="D11" s="1542">
        <v>40</v>
      </c>
      <c r="E11" s="1543">
        <v>40</v>
      </c>
      <c r="F11" s="1541">
        <v>40</v>
      </c>
      <c r="G11" s="1544">
        <f>M11</f>
        <v>40</v>
      </c>
      <c r="H11" s="1545">
        <f>N11</f>
        <v>42</v>
      </c>
      <c r="I11" s="1546">
        <f>O11</f>
        <v>42</v>
      </c>
      <c r="J11" s="1547" t="s">
        <v>588</v>
      </c>
      <c r="K11" s="1548" t="s">
        <v>588</v>
      </c>
      <c r="L11" s="1549"/>
      <c r="M11" s="1550">
        <v>40</v>
      </c>
      <c r="N11" s="1551">
        <v>42</v>
      </c>
      <c r="O11" s="1552">
        <v>42</v>
      </c>
    </row>
    <row r="12" spans="1:16" ht="15.75" thickBot="1" x14ac:dyDescent="0.3">
      <c r="A12" s="1553" t="s">
        <v>646</v>
      </c>
      <c r="B12" s="1554"/>
      <c r="C12" s="1555">
        <v>37.6</v>
      </c>
      <c r="D12" s="1555">
        <v>37</v>
      </c>
      <c r="E12" s="1556">
        <v>37</v>
      </c>
      <c r="F12" s="1555">
        <v>39</v>
      </c>
      <c r="G12" s="1557">
        <f t="shared" ref="G12:I23" si="0">M12</f>
        <v>37</v>
      </c>
      <c r="H12" s="1558">
        <f>N12</f>
        <v>38</v>
      </c>
      <c r="I12" s="1559">
        <f>O12</f>
        <v>38</v>
      </c>
      <c r="J12" s="1560"/>
      <c r="K12" s="1127" t="s">
        <v>588</v>
      </c>
      <c r="L12" s="1549"/>
      <c r="M12" s="1561">
        <v>37</v>
      </c>
      <c r="N12" s="1562">
        <v>38</v>
      </c>
      <c r="O12" s="1563">
        <v>38</v>
      </c>
    </row>
    <row r="13" spans="1:16" ht="15" x14ac:dyDescent="0.25">
      <c r="A13" s="1564" t="s">
        <v>647</v>
      </c>
      <c r="B13" s="1091" t="s">
        <v>648</v>
      </c>
      <c r="C13" s="1565">
        <v>10790</v>
      </c>
      <c r="D13" s="1566" t="s">
        <v>588</v>
      </c>
      <c r="E13" s="1566" t="s">
        <v>588</v>
      </c>
      <c r="F13" s="1566">
        <v>10828</v>
      </c>
      <c r="G13" s="1104">
        <f t="shared" si="0"/>
        <v>11009</v>
      </c>
      <c r="H13" s="1567">
        <f>N13</f>
        <v>11192</v>
      </c>
      <c r="I13" s="1567">
        <f>O13</f>
        <v>11304</v>
      </c>
      <c r="J13" s="1568" t="s">
        <v>588</v>
      </c>
      <c r="K13" s="1569" t="s">
        <v>588</v>
      </c>
      <c r="L13" s="1549"/>
      <c r="M13" s="1570">
        <v>11009</v>
      </c>
      <c r="N13" s="1095">
        <v>11192</v>
      </c>
      <c r="O13" s="1571">
        <v>11304</v>
      </c>
    </row>
    <row r="14" spans="1:16" ht="15" x14ac:dyDescent="0.25">
      <c r="A14" s="1572" t="s">
        <v>649</v>
      </c>
      <c r="B14" s="1091" t="s">
        <v>650</v>
      </c>
      <c r="C14" s="1565">
        <v>10051</v>
      </c>
      <c r="D14" s="1565" t="s">
        <v>588</v>
      </c>
      <c r="E14" s="1565" t="s">
        <v>588</v>
      </c>
      <c r="F14" s="1565">
        <v>10106</v>
      </c>
      <c r="G14" s="1108">
        <f t="shared" si="0"/>
        <v>10181</v>
      </c>
      <c r="H14" s="1573">
        <f t="shared" si="0"/>
        <v>10393</v>
      </c>
      <c r="I14" s="1573">
        <f t="shared" si="0"/>
        <v>10530</v>
      </c>
      <c r="J14" s="1568" t="s">
        <v>588</v>
      </c>
      <c r="K14" s="1569" t="s">
        <v>588</v>
      </c>
      <c r="L14" s="1549"/>
      <c r="M14" s="1574">
        <v>10181</v>
      </c>
      <c r="N14" s="1095">
        <v>10393</v>
      </c>
      <c r="O14" s="1571">
        <v>10530</v>
      </c>
    </row>
    <row r="15" spans="1:16" ht="15" x14ac:dyDescent="0.25">
      <c r="A15" s="1572" t="s">
        <v>594</v>
      </c>
      <c r="B15" s="1091" t="s">
        <v>595</v>
      </c>
      <c r="C15" s="1565">
        <v>260</v>
      </c>
      <c r="D15" s="1565" t="s">
        <v>588</v>
      </c>
      <c r="E15" s="1565" t="s">
        <v>588</v>
      </c>
      <c r="F15" s="1565">
        <v>373</v>
      </c>
      <c r="G15" s="1108">
        <f t="shared" si="0"/>
        <v>280</v>
      </c>
      <c r="H15" s="1573">
        <f t="shared" si="0"/>
        <v>319</v>
      </c>
      <c r="I15" s="1573">
        <f t="shared" si="0"/>
        <v>363</v>
      </c>
      <c r="J15" s="1568" t="s">
        <v>588</v>
      </c>
      <c r="K15" s="1569" t="s">
        <v>588</v>
      </c>
      <c r="L15" s="1549"/>
      <c r="M15" s="1574">
        <v>280</v>
      </c>
      <c r="N15" s="1095">
        <v>319</v>
      </c>
      <c r="O15" s="1571">
        <v>363</v>
      </c>
    </row>
    <row r="16" spans="1:16" ht="15" x14ac:dyDescent="0.25">
      <c r="A16" s="1572" t="s">
        <v>596</v>
      </c>
      <c r="B16" s="1091" t="s">
        <v>588</v>
      </c>
      <c r="C16" s="1565">
        <v>1055</v>
      </c>
      <c r="D16" s="1565" t="s">
        <v>588</v>
      </c>
      <c r="E16" s="1565" t="s">
        <v>588</v>
      </c>
      <c r="F16" s="1565">
        <v>8580</v>
      </c>
      <c r="G16" s="1108">
        <f t="shared" si="0"/>
        <v>12108</v>
      </c>
      <c r="H16" s="1573">
        <f t="shared" si="0"/>
        <v>16465</v>
      </c>
      <c r="I16" s="1573">
        <f t="shared" si="0"/>
        <v>2912</v>
      </c>
      <c r="J16" s="1568" t="s">
        <v>588</v>
      </c>
      <c r="K16" s="1569" t="s">
        <v>588</v>
      </c>
      <c r="L16" s="1549"/>
      <c r="M16" s="1574">
        <v>12108</v>
      </c>
      <c r="N16" s="1095">
        <v>16465</v>
      </c>
      <c r="O16" s="1571">
        <v>2912</v>
      </c>
    </row>
    <row r="17" spans="1:15" ht="15.75" thickBot="1" x14ac:dyDescent="0.3">
      <c r="A17" s="1539" t="s">
        <v>597</v>
      </c>
      <c r="B17" s="1575" t="s">
        <v>598</v>
      </c>
      <c r="C17" s="1576">
        <v>3509</v>
      </c>
      <c r="D17" s="1577" t="s">
        <v>588</v>
      </c>
      <c r="E17" s="1577" t="s">
        <v>588</v>
      </c>
      <c r="F17" s="1576">
        <v>5951</v>
      </c>
      <c r="G17" s="1108">
        <f t="shared" si="0"/>
        <v>8878</v>
      </c>
      <c r="H17" s="1573">
        <f t="shared" si="0"/>
        <v>6630</v>
      </c>
      <c r="I17" s="1573">
        <f t="shared" si="0"/>
        <v>5559</v>
      </c>
      <c r="J17" s="1578" t="s">
        <v>588</v>
      </c>
      <c r="K17" s="1579" t="s">
        <v>588</v>
      </c>
      <c r="L17" s="1549"/>
      <c r="M17" s="1580">
        <v>8878</v>
      </c>
      <c r="N17" s="1581">
        <v>6630</v>
      </c>
      <c r="O17" s="1582">
        <v>5559</v>
      </c>
    </row>
    <row r="18" spans="1:15" ht="15.75" thickBot="1" x14ac:dyDescent="0.3">
      <c r="A18" s="1118" t="s">
        <v>599</v>
      </c>
      <c r="B18" s="1119"/>
      <c r="C18" s="1120">
        <v>5563</v>
      </c>
      <c r="D18" s="1120" t="s">
        <v>588</v>
      </c>
      <c r="E18" s="1120" t="s">
        <v>588</v>
      </c>
      <c r="F18" s="1120">
        <f>F13-F14+F15+F16+F17</f>
        <v>15626</v>
      </c>
      <c r="G18" s="1120">
        <f>G13-G14+G15+G16+G17</f>
        <v>22094</v>
      </c>
      <c r="H18" s="1122">
        <f>H13-H14+H15+H16+H17</f>
        <v>24213</v>
      </c>
      <c r="I18" s="1122">
        <f>I13-I14+I15+I16+I17</f>
        <v>9608</v>
      </c>
      <c r="J18" s="1583" t="s">
        <v>588</v>
      </c>
      <c r="K18" s="1584" t="s">
        <v>588</v>
      </c>
      <c r="L18" s="1549"/>
      <c r="M18" s="1122">
        <f>M13-M14+M15+M16+M17</f>
        <v>22094</v>
      </c>
      <c r="N18" s="1122">
        <f t="shared" ref="N18:O18" si="1">N13-N14+N15+N16+N17</f>
        <v>24213</v>
      </c>
      <c r="O18" s="1122">
        <f t="shared" si="1"/>
        <v>9608</v>
      </c>
    </row>
    <row r="19" spans="1:15" ht="15" x14ac:dyDescent="0.25">
      <c r="A19" s="1539" t="s">
        <v>600</v>
      </c>
      <c r="B19" s="1575">
        <v>401</v>
      </c>
      <c r="C19" s="1576">
        <v>819</v>
      </c>
      <c r="D19" s="1566" t="s">
        <v>588</v>
      </c>
      <c r="E19" s="1566" t="s">
        <v>588</v>
      </c>
      <c r="F19" s="1576">
        <v>803</v>
      </c>
      <c r="G19" s="1108">
        <f t="shared" si="0"/>
        <v>818</v>
      </c>
      <c r="H19" s="1573">
        <f t="shared" si="0"/>
        <v>881</v>
      </c>
      <c r="I19" s="1573">
        <f t="shared" si="0"/>
        <v>854</v>
      </c>
      <c r="J19" s="1578" t="s">
        <v>588</v>
      </c>
      <c r="K19" s="1579" t="s">
        <v>588</v>
      </c>
      <c r="L19" s="1549"/>
      <c r="M19" s="1585">
        <v>818</v>
      </c>
      <c r="N19" s="1581">
        <v>881</v>
      </c>
      <c r="O19" s="1582">
        <v>854</v>
      </c>
    </row>
    <row r="20" spans="1:15" ht="15" x14ac:dyDescent="0.25">
      <c r="A20" s="1572" t="s">
        <v>601</v>
      </c>
      <c r="B20" s="1091" t="s">
        <v>602</v>
      </c>
      <c r="C20" s="1565">
        <v>1041</v>
      </c>
      <c r="D20" s="1565" t="s">
        <v>588</v>
      </c>
      <c r="E20" s="1565" t="s">
        <v>588</v>
      </c>
      <c r="F20" s="1565">
        <v>928</v>
      </c>
      <c r="G20" s="1108">
        <f t="shared" si="0"/>
        <v>1158</v>
      </c>
      <c r="H20" s="1573">
        <f t="shared" si="0"/>
        <v>1231</v>
      </c>
      <c r="I20" s="1573">
        <f t="shared" si="0"/>
        <v>2846</v>
      </c>
      <c r="J20" s="1568" t="s">
        <v>588</v>
      </c>
      <c r="K20" s="1569" t="s">
        <v>588</v>
      </c>
      <c r="L20" s="1549"/>
      <c r="M20" s="1574">
        <v>1158</v>
      </c>
      <c r="N20" s="1095">
        <v>1231</v>
      </c>
      <c r="O20" s="1571">
        <v>2846</v>
      </c>
    </row>
    <row r="21" spans="1:15" ht="15" x14ac:dyDescent="0.25">
      <c r="A21" s="1572" t="s">
        <v>603</v>
      </c>
      <c r="B21" s="1091" t="s">
        <v>588</v>
      </c>
      <c r="C21" s="1565">
        <v>0</v>
      </c>
      <c r="D21" s="1565" t="s">
        <v>588</v>
      </c>
      <c r="E21" s="1565" t="s">
        <v>588</v>
      </c>
      <c r="F21" s="1565">
        <v>927</v>
      </c>
      <c r="G21" s="1108">
        <f t="shared" si="0"/>
        <v>927</v>
      </c>
      <c r="H21" s="1573">
        <f t="shared" si="0"/>
        <v>927</v>
      </c>
      <c r="I21" s="1573">
        <f t="shared" si="0"/>
        <v>2366</v>
      </c>
      <c r="J21" s="1568" t="s">
        <v>588</v>
      </c>
      <c r="K21" s="1569" t="s">
        <v>588</v>
      </c>
      <c r="L21" s="1549"/>
      <c r="M21" s="1574">
        <v>927</v>
      </c>
      <c r="N21" s="1095">
        <v>927</v>
      </c>
      <c r="O21" s="1571">
        <v>2366</v>
      </c>
    </row>
    <row r="22" spans="1:15" ht="15" x14ac:dyDescent="0.25">
      <c r="A22" s="1572" t="s">
        <v>604</v>
      </c>
      <c r="B22" s="1091" t="s">
        <v>588</v>
      </c>
      <c r="C22" s="1565">
        <v>2638</v>
      </c>
      <c r="D22" s="1565" t="s">
        <v>588</v>
      </c>
      <c r="E22" s="1565" t="s">
        <v>588</v>
      </c>
      <c r="F22" s="1565">
        <v>12829</v>
      </c>
      <c r="G22" s="1108">
        <f t="shared" si="0"/>
        <v>19099</v>
      </c>
      <c r="H22" s="1573">
        <f t="shared" si="0"/>
        <v>21173</v>
      </c>
      <c r="I22" s="1573">
        <f t="shared" si="0"/>
        <v>3533</v>
      </c>
      <c r="J22" s="1568" t="s">
        <v>588</v>
      </c>
      <c r="K22" s="1569" t="s">
        <v>588</v>
      </c>
      <c r="L22" s="1549"/>
      <c r="M22" s="1574">
        <v>19099</v>
      </c>
      <c r="N22" s="1095">
        <v>21173</v>
      </c>
      <c r="O22" s="1571">
        <v>3533</v>
      </c>
    </row>
    <row r="23" spans="1:15" ht="15.75" thickBot="1" x14ac:dyDescent="0.3">
      <c r="A23" s="1553" t="s">
        <v>605</v>
      </c>
      <c r="B23" s="1097" t="s">
        <v>588</v>
      </c>
      <c r="C23" s="1565">
        <v>0</v>
      </c>
      <c r="D23" s="1577" t="s">
        <v>588</v>
      </c>
      <c r="E23" s="1577" t="s">
        <v>588</v>
      </c>
      <c r="F23" s="1577">
        <v>0</v>
      </c>
      <c r="G23" s="1586">
        <f t="shared" si="0"/>
        <v>0</v>
      </c>
      <c r="H23" s="1587">
        <f t="shared" si="0"/>
        <v>0</v>
      </c>
      <c r="I23" s="1588">
        <f t="shared" si="0"/>
        <v>0</v>
      </c>
      <c r="J23" s="1589" t="s">
        <v>588</v>
      </c>
      <c r="K23" s="1590" t="s">
        <v>588</v>
      </c>
      <c r="L23" s="1549"/>
      <c r="M23" s="1591"/>
      <c r="N23" s="1116"/>
      <c r="O23" s="1592"/>
    </row>
    <row r="24" spans="1:15" ht="15" x14ac:dyDescent="0.25">
      <c r="A24" s="1593" t="s">
        <v>606</v>
      </c>
      <c r="B24" s="1085" t="s">
        <v>588</v>
      </c>
      <c r="C24" s="1133">
        <v>22004</v>
      </c>
      <c r="D24" s="1086">
        <v>23251</v>
      </c>
      <c r="E24" s="1087">
        <v>25323</v>
      </c>
      <c r="F24" s="1594">
        <v>5625</v>
      </c>
      <c r="G24" s="1594">
        <f>M24-F24</f>
        <v>5908</v>
      </c>
      <c r="H24" s="1595">
        <f>N24-M24</f>
        <v>6321</v>
      </c>
      <c r="I24" s="1594">
        <f>O24-N24</f>
        <v>7659</v>
      </c>
      <c r="J24" s="1596">
        <f t="shared" ref="J24:J47" si="2">SUM(F24:I24)</f>
        <v>25513</v>
      </c>
      <c r="K24" s="1597">
        <f t="shared" ref="K24:K47" si="3">(J24/E24)*100</f>
        <v>100.75030604588713</v>
      </c>
      <c r="L24" s="1549"/>
      <c r="M24" s="1570">
        <v>11533</v>
      </c>
      <c r="N24" s="1089">
        <v>17854</v>
      </c>
      <c r="O24" s="1090">
        <v>25513</v>
      </c>
    </row>
    <row r="25" spans="1:15" ht="15" x14ac:dyDescent="0.25">
      <c r="A25" s="1598" t="s">
        <v>607</v>
      </c>
      <c r="B25" s="1091" t="s">
        <v>588</v>
      </c>
      <c r="C25" s="1599">
        <v>120</v>
      </c>
      <c r="D25" s="1092">
        <v>0</v>
      </c>
      <c r="E25" s="1093">
        <v>408</v>
      </c>
      <c r="F25" s="1600">
        <v>0</v>
      </c>
      <c r="G25" s="1601">
        <v>138</v>
      </c>
      <c r="H25" s="1595">
        <v>0</v>
      </c>
      <c r="I25" s="1600">
        <f t="shared" ref="I25:I42" si="4">O25-N25</f>
        <v>270</v>
      </c>
      <c r="J25" s="1569">
        <f t="shared" si="2"/>
        <v>408</v>
      </c>
      <c r="K25" s="1602">
        <f t="shared" si="3"/>
        <v>100</v>
      </c>
      <c r="L25" s="1549"/>
      <c r="M25" s="1574">
        <v>120</v>
      </c>
      <c r="N25" s="1095">
        <v>0</v>
      </c>
      <c r="O25" s="1096">
        <v>270</v>
      </c>
    </row>
    <row r="26" spans="1:15" ht="15.75" thickBot="1" x14ac:dyDescent="0.3">
      <c r="A26" s="1603" t="s">
        <v>608</v>
      </c>
      <c r="B26" s="1097">
        <v>672</v>
      </c>
      <c r="C26" s="1604">
        <v>3280</v>
      </c>
      <c r="D26" s="1098">
        <v>3400</v>
      </c>
      <c r="E26" s="1099">
        <v>2992</v>
      </c>
      <c r="F26" s="1605">
        <v>641</v>
      </c>
      <c r="G26" s="1605">
        <f t="shared" ref="G26:G42" si="5">M26-F26</f>
        <v>741</v>
      </c>
      <c r="H26" s="1595">
        <f t="shared" ref="H26:H42" si="6">N26-M26</f>
        <v>869</v>
      </c>
      <c r="I26" s="1606">
        <f t="shared" si="4"/>
        <v>741</v>
      </c>
      <c r="J26" s="1607">
        <f t="shared" si="2"/>
        <v>2992</v>
      </c>
      <c r="K26" s="1608">
        <f t="shared" si="3"/>
        <v>100</v>
      </c>
      <c r="L26" s="1549"/>
      <c r="M26" s="1580">
        <v>1382</v>
      </c>
      <c r="N26" s="1102">
        <v>2251</v>
      </c>
      <c r="O26" s="1103">
        <v>2992</v>
      </c>
    </row>
    <row r="27" spans="1:15" ht="15" x14ac:dyDescent="0.25">
      <c r="A27" s="1593" t="s">
        <v>609</v>
      </c>
      <c r="B27" s="1085">
        <v>501</v>
      </c>
      <c r="C27" s="1565">
        <v>2473</v>
      </c>
      <c r="D27" s="1104">
        <v>2500</v>
      </c>
      <c r="E27" s="1105">
        <v>2507</v>
      </c>
      <c r="F27" s="1609">
        <v>589</v>
      </c>
      <c r="G27" s="1609">
        <f t="shared" si="5"/>
        <v>738</v>
      </c>
      <c r="H27" s="1104">
        <f t="shared" si="6"/>
        <v>500</v>
      </c>
      <c r="I27" s="1567">
        <f t="shared" si="4"/>
        <v>680</v>
      </c>
      <c r="J27" s="1596">
        <f t="shared" si="2"/>
        <v>2507</v>
      </c>
      <c r="K27" s="1597">
        <f t="shared" si="3"/>
        <v>100</v>
      </c>
      <c r="L27" s="1549"/>
      <c r="M27" s="1585">
        <v>1327</v>
      </c>
      <c r="N27" s="1106">
        <v>1827</v>
      </c>
      <c r="O27" s="1107">
        <v>2507</v>
      </c>
    </row>
    <row r="28" spans="1:15" ht="15" x14ac:dyDescent="0.25">
      <c r="A28" s="1572" t="s">
        <v>610</v>
      </c>
      <c r="B28" s="1091">
        <v>502</v>
      </c>
      <c r="C28" s="1565">
        <v>980</v>
      </c>
      <c r="D28" s="1108">
        <v>1050</v>
      </c>
      <c r="E28" s="1109">
        <v>1100</v>
      </c>
      <c r="F28" s="1573">
        <v>375</v>
      </c>
      <c r="G28" s="1609">
        <f t="shared" si="5"/>
        <v>188</v>
      </c>
      <c r="H28" s="1104">
        <f t="shared" si="6"/>
        <v>143</v>
      </c>
      <c r="I28" s="1573">
        <f t="shared" si="4"/>
        <v>394</v>
      </c>
      <c r="J28" s="1569">
        <f t="shared" si="2"/>
        <v>1100</v>
      </c>
      <c r="K28" s="1602">
        <f t="shared" si="3"/>
        <v>100</v>
      </c>
      <c r="L28" s="1549"/>
      <c r="M28" s="1574">
        <v>563</v>
      </c>
      <c r="N28" s="1095">
        <v>706</v>
      </c>
      <c r="O28" s="1096">
        <v>1100</v>
      </c>
    </row>
    <row r="29" spans="1:15" ht="15" x14ac:dyDescent="0.25">
      <c r="A29" s="1572" t="s">
        <v>611</v>
      </c>
      <c r="B29" s="1091">
        <v>504</v>
      </c>
      <c r="C29" s="1565">
        <v>0</v>
      </c>
      <c r="D29" s="1108">
        <v>0</v>
      </c>
      <c r="E29" s="1109">
        <v>0</v>
      </c>
      <c r="F29" s="1573">
        <v>0</v>
      </c>
      <c r="G29" s="1609">
        <f t="shared" si="5"/>
        <v>0</v>
      </c>
      <c r="H29" s="1104">
        <f t="shared" si="6"/>
        <v>0</v>
      </c>
      <c r="I29" s="1573">
        <f t="shared" si="4"/>
        <v>0</v>
      </c>
      <c r="J29" s="1126">
        <f t="shared" si="2"/>
        <v>0</v>
      </c>
      <c r="K29" s="1602" t="e">
        <f t="shared" si="3"/>
        <v>#DIV/0!</v>
      </c>
      <c r="L29" s="1549"/>
      <c r="M29" s="1574"/>
      <c r="N29" s="1095"/>
      <c r="O29" s="1096"/>
    </row>
    <row r="30" spans="1:15" ht="15" x14ac:dyDescent="0.25">
      <c r="A30" s="1572" t="s">
        <v>612</v>
      </c>
      <c r="B30" s="1091">
        <v>511</v>
      </c>
      <c r="C30" s="1565">
        <v>494</v>
      </c>
      <c r="D30" s="1108">
        <v>500</v>
      </c>
      <c r="E30" s="1109">
        <v>446</v>
      </c>
      <c r="F30" s="1573">
        <v>73</v>
      </c>
      <c r="G30" s="1609">
        <f t="shared" si="5"/>
        <v>16</v>
      </c>
      <c r="H30" s="1104">
        <f t="shared" si="6"/>
        <v>283</v>
      </c>
      <c r="I30" s="1573">
        <f t="shared" si="4"/>
        <v>74</v>
      </c>
      <c r="J30" s="1569">
        <f t="shared" si="2"/>
        <v>446</v>
      </c>
      <c r="K30" s="1602">
        <f t="shared" si="3"/>
        <v>100</v>
      </c>
      <c r="L30" s="1549"/>
      <c r="M30" s="1574">
        <v>89</v>
      </c>
      <c r="N30" s="1095">
        <v>372</v>
      </c>
      <c r="O30" s="1096">
        <v>446</v>
      </c>
    </row>
    <row r="31" spans="1:15" ht="15" x14ac:dyDescent="0.25">
      <c r="A31" s="1572" t="s">
        <v>613</v>
      </c>
      <c r="B31" s="1091">
        <v>518</v>
      </c>
      <c r="C31" s="1565">
        <v>687</v>
      </c>
      <c r="D31" s="1108">
        <v>750</v>
      </c>
      <c r="E31" s="1109">
        <v>718</v>
      </c>
      <c r="F31" s="1573">
        <v>136</v>
      </c>
      <c r="G31" s="1609">
        <f t="shared" si="5"/>
        <v>152</v>
      </c>
      <c r="H31" s="1104">
        <f t="shared" si="6"/>
        <v>176</v>
      </c>
      <c r="I31" s="1573">
        <f t="shared" si="4"/>
        <v>254</v>
      </c>
      <c r="J31" s="1569">
        <f t="shared" si="2"/>
        <v>718</v>
      </c>
      <c r="K31" s="1602">
        <f t="shared" si="3"/>
        <v>100</v>
      </c>
      <c r="L31" s="1549"/>
      <c r="M31" s="1574">
        <v>288</v>
      </c>
      <c r="N31" s="1095">
        <v>464</v>
      </c>
      <c r="O31" s="1096">
        <v>718</v>
      </c>
    </row>
    <row r="32" spans="1:15" ht="15" x14ac:dyDescent="0.25">
      <c r="A32" s="1572" t="s">
        <v>614</v>
      </c>
      <c r="B32" s="1091">
        <v>521</v>
      </c>
      <c r="C32" s="1565">
        <v>13763</v>
      </c>
      <c r="D32" s="1108">
        <v>14565</v>
      </c>
      <c r="E32" s="1109">
        <v>16471</v>
      </c>
      <c r="F32" s="1573">
        <v>3752</v>
      </c>
      <c r="G32" s="1609">
        <f t="shared" si="5"/>
        <v>3870</v>
      </c>
      <c r="H32" s="1104">
        <f t="shared" si="6"/>
        <v>3831</v>
      </c>
      <c r="I32" s="1573">
        <f t="shared" si="4"/>
        <v>5018</v>
      </c>
      <c r="J32" s="1569">
        <f t="shared" si="2"/>
        <v>16471</v>
      </c>
      <c r="K32" s="1602">
        <f t="shared" si="3"/>
        <v>100</v>
      </c>
      <c r="L32" s="1549"/>
      <c r="M32" s="1574">
        <v>7622</v>
      </c>
      <c r="N32" s="1095">
        <v>11453</v>
      </c>
      <c r="O32" s="1096">
        <v>16471</v>
      </c>
    </row>
    <row r="33" spans="1:15" ht="15" x14ac:dyDescent="0.25">
      <c r="A33" s="1572" t="s">
        <v>615</v>
      </c>
      <c r="B33" s="1091" t="s">
        <v>616</v>
      </c>
      <c r="C33" s="1565">
        <v>5009</v>
      </c>
      <c r="D33" s="1108">
        <v>4958</v>
      </c>
      <c r="E33" s="1109">
        <v>5975</v>
      </c>
      <c r="F33" s="1573">
        <v>1356</v>
      </c>
      <c r="G33" s="1609">
        <f t="shared" si="5"/>
        <v>1403</v>
      </c>
      <c r="H33" s="1104">
        <f t="shared" si="6"/>
        <v>1439</v>
      </c>
      <c r="I33" s="1573">
        <f t="shared" si="4"/>
        <v>1777</v>
      </c>
      <c r="J33" s="1569">
        <f t="shared" si="2"/>
        <v>5975</v>
      </c>
      <c r="K33" s="1602">
        <f t="shared" si="3"/>
        <v>100</v>
      </c>
      <c r="L33" s="1549"/>
      <c r="M33" s="1574">
        <v>2759</v>
      </c>
      <c r="N33" s="1095">
        <v>4198</v>
      </c>
      <c r="O33" s="1096">
        <v>5975</v>
      </c>
    </row>
    <row r="34" spans="1:15" ht="15" x14ac:dyDescent="0.25">
      <c r="A34" s="1572" t="s">
        <v>617</v>
      </c>
      <c r="B34" s="1091">
        <v>557</v>
      </c>
      <c r="C34" s="1565">
        <v>0</v>
      </c>
      <c r="D34" s="1108">
        <v>0</v>
      </c>
      <c r="E34" s="1109">
        <v>0</v>
      </c>
      <c r="F34" s="1573">
        <v>0</v>
      </c>
      <c r="G34" s="1609">
        <f t="shared" si="5"/>
        <v>0</v>
      </c>
      <c r="H34" s="1104">
        <f t="shared" si="6"/>
        <v>0</v>
      </c>
      <c r="I34" s="1573">
        <f t="shared" si="4"/>
        <v>0</v>
      </c>
      <c r="J34" s="1569">
        <f t="shared" si="2"/>
        <v>0</v>
      </c>
      <c r="K34" s="1602" t="e">
        <f t="shared" si="3"/>
        <v>#DIV/0!</v>
      </c>
      <c r="L34" s="1549"/>
      <c r="M34" s="1574"/>
      <c r="N34" s="1095"/>
      <c r="O34" s="1096"/>
    </row>
    <row r="35" spans="1:15" ht="15" x14ac:dyDescent="0.25">
      <c r="A35" s="1572" t="s">
        <v>618</v>
      </c>
      <c r="B35" s="1091">
        <v>551</v>
      </c>
      <c r="C35" s="1565">
        <v>78</v>
      </c>
      <c r="D35" s="1108">
        <v>83</v>
      </c>
      <c r="E35" s="1109">
        <v>103</v>
      </c>
      <c r="F35" s="1573">
        <v>16</v>
      </c>
      <c r="G35" s="1609">
        <f t="shared" si="5"/>
        <v>33</v>
      </c>
      <c r="H35" s="1104">
        <f t="shared" si="6"/>
        <v>28</v>
      </c>
      <c r="I35" s="1573">
        <f t="shared" si="4"/>
        <v>26</v>
      </c>
      <c r="J35" s="1569">
        <f t="shared" si="2"/>
        <v>103</v>
      </c>
      <c r="K35" s="1602">
        <f t="shared" si="3"/>
        <v>100</v>
      </c>
      <c r="L35" s="1549"/>
      <c r="M35" s="1574">
        <v>49</v>
      </c>
      <c r="N35" s="1095">
        <v>77</v>
      </c>
      <c r="O35" s="1096">
        <v>103</v>
      </c>
    </row>
    <row r="36" spans="1:15" ht="15.75" thickBot="1" x14ac:dyDescent="0.3">
      <c r="A36" s="1539" t="s">
        <v>619</v>
      </c>
      <c r="B36" s="1110" t="s">
        <v>620</v>
      </c>
      <c r="C36" s="1576">
        <v>651</v>
      </c>
      <c r="D36" s="1111">
        <v>495</v>
      </c>
      <c r="E36" s="1112">
        <v>637</v>
      </c>
      <c r="F36" s="1610">
        <v>61</v>
      </c>
      <c r="G36" s="1609">
        <f t="shared" si="5"/>
        <v>168</v>
      </c>
      <c r="H36" s="1104">
        <f t="shared" si="6"/>
        <v>278</v>
      </c>
      <c r="I36" s="1588">
        <f t="shared" si="4"/>
        <v>130</v>
      </c>
      <c r="J36" s="1590">
        <f t="shared" si="2"/>
        <v>637</v>
      </c>
      <c r="K36" s="1611">
        <f t="shared" si="3"/>
        <v>100</v>
      </c>
      <c r="L36" s="1549"/>
      <c r="M36" s="1591">
        <v>229</v>
      </c>
      <c r="N36" s="1116">
        <v>507</v>
      </c>
      <c r="O36" s="1117">
        <v>637</v>
      </c>
    </row>
    <row r="37" spans="1:15" ht="15.75" thickBot="1" x14ac:dyDescent="0.3">
      <c r="A37" s="1118" t="s">
        <v>621</v>
      </c>
      <c r="B37" s="1119"/>
      <c r="C37" s="1120">
        <f t="shared" ref="C37:H37" si="7">SUM(C27:C36)</f>
        <v>24135</v>
      </c>
      <c r="D37" s="1121">
        <f t="shared" si="7"/>
        <v>24901</v>
      </c>
      <c r="E37" s="1121">
        <f t="shared" si="7"/>
        <v>27957</v>
      </c>
      <c r="F37" s="1122">
        <f t="shared" si="7"/>
        <v>6358</v>
      </c>
      <c r="G37" s="1122">
        <f t="shared" si="7"/>
        <v>6568</v>
      </c>
      <c r="H37" s="1120">
        <f t="shared" si="7"/>
        <v>6678</v>
      </c>
      <c r="I37" s="1612">
        <f t="shared" si="4"/>
        <v>8353</v>
      </c>
      <c r="J37" s="1584">
        <f t="shared" si="2"/>
        <v>27957</v>
      </c>
      <c r="K37" s="1613">
        <f t="shared" si="3"/>
        <v>100</v>
      </c>
      <c r="L37" s="1549"/>
      <c r="M37" s="1122">
        <f>SUM(M27:M36)</f>
        <v>12926</v>
      </c>
      <c r="N37" s="1122">
        <f t="shared" ref="N37:O37" si="8">SUM(N27:N36)</f>
        <v>19604</v>
      </c>
      <c r="O37" s="1122">
        <f t="shared" si="8"/>
        <v>27957</v>
      </c>
    </row>
    <row r="38" spans="1:15" ht="15" x14ac:dyDescent="0.25">
      <c r="A38" s="1593" t="s">
        <v>622</v>
      </c>
      <c r="B38" s="1085">
        <v>601</v>
      </c>
      <c r="C38" s="1566">
        <v>0</v>
      </c>
      <c r="D38" s="1104">
        <v>0</v>
      </c>
      <c r="E38" s="1105">
        <v>0</v>
      </c>
      <c r="F38" s="1567">
        <v>0</v>
      </c>
      <c r="G38" s="1609">
        <f t="shared" si="5"/>
        <v>0</v>
      </c>
      <c r="H38" s="1104">
        <f t="shared" si="6"/>
        <v>0</v>
      </c>
      <c r="I38" s="1609">
        <f t="shared" si="4"/>
        <v>0</v>
      </c>
      <c r="J38" s="1614">
        <f t="shared" si="2"/>
        <v>0</v>
      </c>
      <c r="K38" s="1615" t="e">
        <f t="shared" si="3"/>
        <v>#DIV/0!</v>
      </c>
      <c r="L38" s="1549"/>
      <c r="M38" s="1585"/>
      <c r="N38" s="1106"/>
      <c r="O38" s="1107"/>
    </row>
    <row r="39" spans="1:15" ht="15" x14ac:dyDescent="0.25">
      <c r="A39" s="1572" t="s">
        <v>623</v>
      </c>
      <c r="B39" s="1091">
        <v>602</v>
      </c>
      <c r="C39" s="1565">
        <v>1971</v>
      </c>
      <c r="D39" s="1108">
        <v>1650</v>
      </c>
      <c r="E39" s="1109">
        <v>2150</v>
      </c>
      <c r="F39" s="1573">
        <v>616</v>
      </c>
      <c r="G39" s="1609">
        <f t="shared" si="5"/>
        <v>598</v>
      </c>
      <c r="H39" s="1104">
        <f t="shared" si="6"/>
        <v>287</v>
      </c>
      <c r="I39" s="1573">
        <f t="shared" si="4"/>
        <v>637</v>
      </c>
      <c r="J39" s="1569">
        <f t="shared" si="2"/>
        <v>2138</v>
      </c>
      <c r="K39" s="1602">
        <f t="shared" si="3"/>
        <v>99.441860465116278</v>
      </c>
      <c r="L39" s="1549"/>
      <c r="M39" s="1574">
        <v>1214</v>
      </c>
      <c r="N39" s="1095">
        <v>1501</v>
      </c>
      <c r="O39" s="1096">
        <v>2138</v>
      </c>
    </row>
    <row r="40" spans="1:15" ht="15" x14ac:dyDescent="0.25">
      <c r="A40" s="1572" t="s">
        <v>624</v>
      </c>
      <c r="B40" s="1091">
        <v>604</v>
      </c>
      <c r="C40" s="1565">
        <v>0</v>
      </c>
      <c r="D40" s="1108">
        <v>0</v>
      </c>
      <c r="E40" s="1109">
        <v>0</v>
      </c>
      <c r="F40" s="1573">
        <v>0</v>
      </c>
      <c r="G40" s="1609">
        <f t="shared" si="5"/>
        <v>0</v>
      </c>
      <c r="H40" s="1104">
        <f t="shared" si="6"/>
        <v>0</v>
      </c>
      <c r="I40" s="1573">
        <f t="shared" si="4"/>
        <v>0</v>
      </c>
      <c r="J40" s="1569">
        <f t="shared" si="2"/>
        <v>0</v>
      </c>
      <c r="K40" s="1602" t="e">
        <f t="shared" si="3"/>
        <v>#DIV/0!</v>
      </c>
      <c r="L40" s="1549"/>
      <c r="M40" s="1574"/>
      <c r="N40" s="1095"/>
      <c r="O40" s="1096"/>
    </row>
    <row r="41" spans="1:15" ht="15" x14ac:dyDescent="0.25">
      <c r="A41" s="1572" t="s">
        <v>625</v>
      </c>
      <c r="B41" s="1091" t="s">
        <v>626</v>
      </c>
      <c r="C41" s="1565">
        <v>22004</v>
      </c>
      <c r="D41" s="1108">
        <v>23251</v>
      </c>
      <c r="E41" s="1109">
        <v>25517</v>
      </c>
      <c r="F41" s="1573">
        <v>5625</v>
      </c>
      <c r="G41" s="1609">
        <f t="shared" si="5"/>
        <v>5908</v>
      </c>
      <c r="H41" s="1104">
        <f t="shared" si="6"/>
        <v>6321</v>
      </c>
      <c r="I41" s="1573">
        <f t="shared" si="4"/>
        <v>7663</v>
      </c>
      <c r="J41" s="1569">
        <f t="shared" si="2"/>
        <v>25517</v>
      </c>
      <c r="K41" s="1602">
        <f t="shared" si="3"/>
        <v>100</v>
      </c>
      <c r="L41" s="1549"/>
      <c r="M41" s="1574">
        <v>11533</v>
      </c>
      <c r="N41" s="1095">
        <v>17854</v>
      </c>
      <c r="O41" s="1096">
        <v>25517</v>
      </c>
    </row>
    <row r="42" spans="1:15" ht="15.75" thickBot="1" x14ac:dyDescent="0.3">
      <c r="A42" s="1539" t="s">
        <v>627</v>
      </c>
      <c r="B42" s="1110" t="s">
        <v>628</v>
      </c>
      <c r="C42" s="1576">
        <v>296</v>
      </c>
      <c r="D42" s="1111">
        <v>0</v>
      </c>
      <c r="E42" s="1112">
        <v>290</v>
      </c>
      <c r="F42" s="1610">
        <v>117</v>
      </c>
      <c r="G42" s="1609">
        <f t="shared" si="5"/>
        <v>62</v>
      </c>
      <c r="H42" s="1104">
        <f t="shared" si="6"/>
        <v>70</v>
      </c>
      <c r="I42" s="1587">
        <f t="shared" si="4"/>
        <v>62</v>
      </c>
      <c r="J42" s="1607">
        <f t="shared" si="2"/>
        <v>311</v>
      </c>
      <c r="K42" s="1608">
        <f t="shared" si="3"/>
        <v>107.24137931034483</v>
      </c>
      <c r="L42" s="1549"/>
      <c r="M42" s="1591">
        <v>179</v>
      </c>
      <c r="N42" s="1116">
        <v>249</v>
      </c>
      <c r="O42" s="1117">
        <v>311</v>
      </c>
    </row>
    <row r="43" spans="1:15" ht="15.75" thickBot="1" x14ac:dyDescent="0.3">
      <c r="A43" s="1118" t="s">
        <v>629</v>
      </c>
      <c r="B43" s="1119" t="s">
        <v>588</v>
      </c>
      <c r="C43" s="1120">
        <f t="shared" ref="C43:I43" si="9">SUM(C38:C42)</f>
        <v>24271</v>
      </c>
      <c r="D43" s="1121">
        <f t="shared" si="9"/>
        <v>24901</v>
      </c>
      <c r="E43" s="1121">
        <f t="shared" si="9"/>
        <v>27957</v>
      </c>
      <c r="F43" s="1122">
        <f t="shared" si="9"/>
        <v>6358</v>
      </c>
      <c r="G43" s="1135">
        <f t="shared" si="9"/>
        <v>6568</v>
      </c>
      <c r="H43" s="1122">
        <f t="shared" si="9"/>
        <v>6678</v>
      </c>
      <c r="I43" s="1616">
        <f t="shared" si="9"/>
        <v>8362</v>
      </c>
      <c r="J43" s="1617">
        <f t="shared" si="2"/>
        <v>27966</v>
      </c>
      <c r="K43" s="1615">
        <f t="shared" si="3"/>
        <v>100.03219229531067</v>
      </c>
      <c r="L43" s="1549"/>
      <c r="M43" s="1122">
        <f>SUM(M38:M42)</f>
        <v>12926</v>
      </c>
      <c r="N43" s="1123">
        <f>SUM(N38:N42)</f>
        <v>19604</v>
      </c>
      <c r="O43" s="1123">
        <f>SUM(O38:O42)</f>
        <v>27966</v>
      </c>
    </row>
    <row r="44" spans="1:15" ht="5.25" customHeight="1" thickBot="1" x14ac:dyDescent="0.3">
      <c r="A44" s="1539"/>
      <c r="B44" s="1132"/>
      <c r="C44" s="1576"/>
      <c r="D44" s="1100"/>
      <c r="E44" s="1100"/>
      <c r="F44" s="1618"/>
      <c r="G44" s="1619"/>
      <c r="H44" s="1620">
        <f>N44-G44</f>
        <v>0</v>
      </c>
      <c r="I44" s="1619"/>
      <c r="J44" s="1621"/>
      <c r="K44" s="1597"/>
      <c r="L44" s="1549"/>
      <c r="M44" s="1618"/>
      <c r="N44" s="1123"/>
      <c r="O44" s="1123"/>
    </row>
    <row r="45" spans="1:15" ht="15.75" thickBot="1" x14ac:dyDescent="0.3">
      <c r="A45" s="1134" t="s">
        <v>630</v>
      </c>
      <c r="B45" s="1119" t="s">
        <v>588</v>
      </c>
      <c r="C45" s="1122">
        <f t="shared" ref="C45:I45" si="10">C43-C41</f>
        <v>2267</v>
      </c>
      <c r="D45" s="1120">
        <f t="shared" si="10"/>
        <v>1650</v>
      </c>
      <c r="E45" s="1120">
        <f t="shared" si="10"/>
        <v>2440</v>
      </c>
      <c r="F45" s="1122">
        <f t="shared" si="10"/>
        <v>733</v>
      </c>
      <c r="G45" s="1135">
        <f t="shared" si="10"/>
        <v>660</v>
      </c>
      <c r="H45" s="1122">
        <f t="shared" si="10"/>
        <v>357</v>
      </c>
      <c r="I45" s="1123">
        <f t="shared" si="10"/>
        <v>699</v>
      </c>
      <c r="J45" s="1621">
        <f t="shared" si="2"/>
        <v>2449</v>
      </c>
      <c r="K45" s="1597">
        <f t="shared" si="3"/>
        <v>100.3688524590164</v>
      </c>
      <c r="L45" s="1549"/>
      <c r="M45" s="1122">
        <f>M43-M41</f>
        <v>1393</v>
      </c>
      <c r="N45" s="1123">
        <f>N43-N41</f>
        <v>1750</v>
      </c>
      <c r="O45" s="1123">
        <f>O43-O41</f>
        <v>2449</v>
      </c>
    </row>
    <row r="46" spans="1:15" ht="15.75" thickBot="1" x14ac:dyDescent="0.3">
      <c r="A46" s="1118" t="s">
        <v>631</v>
      </c>
      <c r="B46" s="1119" t="s">
        <v>588</v>
      </c>
      <c r="C46" s="1122">
        <f t="shared" ref="C46:I46" si="11">C43-C37</f>
        <v>136</v>
      </c>
      <c r="D46" s="1120">
        <f t="shared" si="11"/>
        <v>0</v>
      </c>
      <c r="E46" s="1120">
        <f t="shared" si="11"/>
        <v>0</v>
      </c>
      <c r="F46" s="1122">
        <f t="shared" si="11"/>
        <v>0</v>
      </c>
      <c r="G46" s="1135">
        <f t="shared" si="11"/>
        <v>0</v>
      </c>
      <c r="H46" s="1122">
        <f t="shared" si="11"/>
        <v>0</v>
      </c>
      <c r="I46" s="1123">
        <f t="shared" si="11"/>
        <v>9</v>
      </c>
      <c r="J46" s="1621">
        <f t="shared" si="2"/>
        <v>9</v>
      </c>
      <c r="K46" s="1597" t="e">
        <f t="shared" si="3"/>
        <v>#DIV/0!</v>
      </c>
      <c r="L46" s="1549"/>
      <c r="M46" s="1122">
        <f>M43-M37</f>
        <v>0</v>
      </c>
      <c r="N46" s="1123">
        <f>N43-N37</f>
        <v>0</v>
      </c>
      <c r="O46" s="1123">
        <f>O43-O37</f>
        <v>9</v>
      </c>
    </row>
    <row r="47" spans="1:15" ht="15.75" thickBot="1" x14ac:dyDescent="0.3">
      <c r="A47" s="1136" t="s">
        <v>632</v>
      </c>
      <c r="B47" s="1137" t="s">
        <v>588</v>
      </c>
      <c r="C47" s="1122">
        <f t="shared" ref="C47:I47" si="12">C46-C41</f>
        <v>-21868</v>
      </c>
      <c r="D47" s="1120">
        <f t="shared" si="12"/>
        <v>-23251</v>
      </c>
      <c r="E47" s="1120">
        <f t="shared" si="12"/>
        <v>-25517</v>
      </c>
      <c r="F47" s="1122">
        <f t="shared" si="12"/>
        <v>-5625</v>
      </c>
      <c r="G47" s="1135">
        <f t="shared" si="12"/>
        <v>-5908</v>
      </c>
      <c r="H47" s="1122">
        <f t="shared" si="12"/>
        <v>-6321</v>
      </c>
      <c r="I47" s="1123">
        <f t="shared" si="12"/>
        <v>-7654</v>
      </c>
      <c r="J47" s="1583">
        <f t="shared" si="2"/>
        <v>-25508</v>
      </c>
      <c r="K47" s="1613">
        <f t="shared" si="3"/>
        <v>99.964729396088885</v>
      </c>
      <c r="L47" s="1549"/>
      <c r="M47" s="1122">
        <f>M46-M41</f>
        <v>-11533</v>
      </c>
      <c r="N47" s="1123">
        <f>N46-N41</f>
        <v>-17854</v>
      </c>
      <c r="O47" s="1123">
        <f>O46-O41</f>
        <v>-25508</v>
      </c>
    </row>
    <row r="50" spans="1:10" ht="14.25" x14ac:dyDescent="0.2">
      <c r="A50" s="1138" t="s">
        <v>633</v>
      </c>
    </row>
    <row r="51" spans="1:10" ht="14.25" x14ac:dyDescent="0.2">
      <c r="A51" s="1139" t="s">
        <v>634</v>
      </c>
    </row>
    <row r="52" spans="1:10" ht="14.25" x14ac:dyDescent="0.2">
      <c r="A52" s="1140" t="s">
        <v>635</v>
      </c>
    </row>
    <row r="53" spans="1:10" s="560" customFormat="1" ht="14.25" x14ac:dyDescent="0.2">
      <c r="A53" s="1140" t="s">
        <v>636</v>
      </c>
      <c r="B53" s="698"/>
      <c r="E53" s="699"/>
      <c r="F53" s="699"/>
      <c r="G53" s="699"/>
      <c r="H53" s="699"/>
      <c r="I53" s="699"/>
      <c r="J53" s="699"/>
    </row>
    <row r="56" spans="1:10" x14ac:dyDescent="0.2">
      <c r="A56" s="700" t="s">
        <v>688</v>
      </c>
    </row>
    <row r="58" spans="1:10" x14ac:dyDescent="0.2">
      <c r="A58" s="700" t="s">
        <v>689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10" zoomScaleNormal="100" workbookViewId="0">
      <selection activeCell="B56" sqref="B56"/>
    </sheetView>
  </sheetViews>
  <sheetFormatPr defaultColWidth="8.7109375" defaultRowHeight="12.75" x14ac:dyDescent="0.2"/>
  <cols>
    <col min="1" max="1" width="37.7109375" style="700" customWidth="1"/>
    <col min="2" max="2" width="7.28515625" style="694" customWidth="1"/>
    <col min="3" max="4" width="11.5703125" style="542" customWidth="1"/>
    <col min="5" max="5" width="11.5703125" style="695" customWidth="1"/>
    <col min="6" max="6" width="11.42578125" style="695" customWidth="1"/>
    <col min="7" max="7" width="9.85546875" style="695" customWidth="1"/>
    <col min="8" max="8" width="9.140625" style="695" customWidth="1"/>
    <col min="9" max="9" width="9.28515625" style="695" customWidth="1"/>
    <col min="10" max="10" width="9.140625" style="695" customWidth="1"/>
    <col min="11" max="11" width="14" style="542" customWidth="1"/>
    <col min="12" max="12" width="8.7109375" style="542" customWidth="1"/>
    <col min="13" max="13" width="11.85546875" style="542" customWidth="1"/>
    <col min="14" max="14" width="12.5703125" style="542" customWidth="1"/>
    <col min="15" max="15" width="11.85546875" style="542" customWidth="1"/>
    <col min="16" max="16" width="12" style="542" customWidth="1"/>
    <col min="17" max="16384" width="8.7109375" style="542"/>
  </cols>
  <sheetData>
    <row r="1" spans="1:16" ht="24" customHeight="1" x14ac:dyDescent="0.2">
      <c r="A1" s="1060"/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1061"/>
    </row>
    <row r="2" spans="1:16" x14ac:dyDescent="0.2">
      <c r="A2" s="363"/>
      <c r="B2" s="363"/>
      <c r="C2" s="363"/>
      <c r="D2" s="363"/>
      <c r="E2" s="543"/>
      <c r="F2" s="543"/>
      <c r="G2" s="543"/>
      <c r="H2" s="543"/>
      <c r="I2" s="543"/>
      <c r="J2" s="543"/>
      <c r="K2" s="363"/>
      <c r="L2" s="363"/>
      <c r="M2" s="363"/>
      <c r="N2" s="363"/>
      <c r="O2" s="544"/>
    </row>
    <row r="3" spans="1:16" ht="18.75" x14ac:dyDescent="0.2">
      <c r="A3" s="1062" t="s">
        <v>564</v>
      </c>
      <c r="B3" s="363"/>
      <c r="C3" s="363"/>
      <c r="D3" s="363"/>
      <c r="E3" s="543"/>
      <c r="F3" s="546"/>
      <c r="G3" s="546"/>
      <c r="H3" s="543"/>
      <c r="I3" s="543"/>
      <c r="J3" s="543"/>
      <c r="K3" s="363"/>
      <c r="L3" s="363"/>
      <c r="M3" s="363"/>
      <c r="N3" s="363"/>
      <c r="O3" s="363"/>
    </row>
    <row r="4" spans="1:16" ht="21.75" customHeight="1" x14ac:dyDescent="0.2">
      <c r="A4" s="1063"/>
      <c r="B4" s="363"/>
      <c r="C4" s="363"/>
      <c r="D4" s="363"/>
      <c r="E4" s="543"/>
      <c r="F4" s="546"/>
      <c r="G4" s="546"/>
      <c r="H4" s="543"/>
      <c r="I4" s="543"/>
      <c r="J4" s="543"/>
      <c r="K4" s="363"/>
      <c r="L4" s="363"/>
      <c r="M4" s="363"/>
      <c r="N4" s="363"/>
      <c r="O4" s="363"/>
    </row>
    <row r="5" spans="1:16" x14ac:dyDescent="0.2">
      <c r="A5" s="370"/>
      <c r="B5" s="363"/>
      <c r="C5" s="363"/>
      <c r="D5" s="363"/>
      <c r="E5" s="543"/>
      <c r="F5" s="546"/>
      <c r="G5" s="546"/>
      <c r="H5" s="543"/>
      <c r="I5" s="543"/>
      <c r="J5" s="543"/>
      <c r="K5" s="363"/>
      <c r="L5" s="363"/>
      <c r="M5" s="363"/>
      <c r="N5" s="363"/>
      <c r="O5" s="363"/>
    </row>
    <row r="6" spans="1:16" ht="6" customHeight="1" x14ac:dyDescent="0.2">
      <c r="A6" s="363"/>
      <c r="B6" s="547"/>
      <c r="C6" s="547"/>
      <c r="D6" s="363"/>
      <c r="E6" s="543"/>
      <c r="F6" s="546"/>
      <c r="G6" s="546"/>
      <c r="H6" s="543"/>
      <c r="I6" s="543"/>
      <c r="J6" s="543"/>
      <c r="K6" s="363"/>
      <c r="L6" s="363"/>
      <c r="M6" s="363"/>
      <c r="N6" s="363"/>
      <c r="O6" s="363"/>
    </row>
    <row r="7" spans="1:16" ht="24.75" customHeight="1" x14ac:dyDescent="0.2">
      <c r="A7" s="1064" t="s">
        <v>565</v>
      </c>
      <c r="B7" s="1622"/>
      <c r="C7" s="549" t="s">
        <v>690</v>
      </c>
      <c r="D7" s="1623"/>
      <c r="E7" s="1623"/>
      <c r="F7" s="1623"/>
      <c r="G7" s="1623"/>
      <c r="H7" s="1623"/>
      <c r="I7" s="1623"/>
      <c r="J7" s="1623"/>
      <c r="K7" s="1623"/>
      <c r="L7" s="1623"/>
      <c r="M7" s="1623"/>
      <c r="N7" s="1623"/>
      <c r="O7" s="1623"/>
    </row>
    <row r="8" spans="1:16" ht="23.25" customHeight="1" thickBot="1" x14ac:dyDescent="0.25">
      <c r="A8" s="370" t="s">
        <v>567</v>
      </c>
      <c r="B8" s="363"/>
      <c r="C8" s="363"/>
      <c r="D8" s="363"/>
      <c r="E8" s="543"/>
      <c r="F8" s="546"/>
      <c r="G8" s="546"/>
      <c r="H8" s="543"/>
      <c r="I8" s="543"/>
      <c r="J8" s="543"/>
      <c r="K8" s="363"/>
      <c r="L8" s="363"/>
      <c r="M8" s="363"/>
      <c r="N8" s="363"/>
      <c r="O8" s="363"/>
    </row>
    <row r="9" spans="1:16" ht="13.5" thickBot="1" x14ac:dyDescent="0.25">
      <c r="A9" s="703" t="s">
        <v>568</v>
      </c>
      <c r="B9" s="704" t="s">
        <v>569</v>
      </c>
      <c r="C9" s="705" t="s">
        <v>0</v>
      </c>
      <c r="D9" s="706" t="s">
        <v>570</v>
      </c>
      <c r="E9" s="555" t="s">
        <v>571</v>
      </c>
      <c r="F9" s="707" t="s">
        <v>572</v>
      </c>
      <c r="G9" s="708"/>
      <c r="H9" s="708"/>
      <c r="I9" s="709"/>
      <c r="J9" s="706" t="s">
        <v>640</v>
      </c>
      <c r="K9" s="710" t="s">
        <v>574</v>
      </c>
      <c r="L9" s="560"/>
      <c r="M9" s="706" t="s">
        <v>575</v>
      </c>
      <c r="N9" s="706" t="s">
        <v>576</v>
      </c>
      <c r="O9" s="561" t="s">
        <v>575</v>
      </c>
    </row>
    <row r="10" spans="1:16" ht="13.5" thickBot="1" x14ac:dyDescent="0.25">
      <c r="A10" s="711"/>
      <c r="B10" s="712"/>
      <c r="C10" s="713" t="s">
        <v>641</v>
      </c>
      <c r="D10" s="714">
        <v>2019</v>
      </c>
      <c r="E10" s="566">
        <v>2019</v>
      </c>
      <c r="F10" s="715" t="s">
        <v>578</v>
      </c>
      <c r="G10" s="716" t="s">
        <v>579</v>
      </c>
      <c r="H10" s="716" t="s">
        <v>580</v>
      </c>
      <c r="I10" s="715" t="s">
        <v>581</v>
      </c>
      <c r="J10" s="714" t="s">
        <v>582</v>
      </c>
      <c r="K10" s="713" t="s">
        <v>583</v>
      </c>
      <c r="L10" s="560"/>
      <c r="M10" s="718" t="s">
        <v>642</v>
      </c>
      <c r="N10" s="714" t="s">
        <v>643</v>
      </c>
      <c r="O10" s="571" t="s">
        <v>644</v>
      </c>
    </row>
    <row r="11" spans="1:16" x14ac:dyDescent="0.2">
      <c r="A11" s="719" t="s">
        <v>645</v>
      </c>
      <c r="B11" s="720"/>
      <c r="C11" s="1624">
        <v>33</v>
      </c>
      <c r="D11" s="849">
        <v>33</v>
      </c>
      <c r="E11" s="576">
        <v>35</v>
      </c>
      <c r="F11" s="1625">
        <v>33.67</v>
      </c>
      <c r="G11" s="1626">
        <f t="shared" ref="G11:I23" si="0">M11</f>
        <v>34</v>
      </c>
      <c r="H11" s="1627">
        <f t="shared" si="0"/>
        <v>34</v>
      </c>
      <c r="I11" s="854">
        <f>O11</f>
        <v>35</v>
      </c>
      <c r="J11" s="855" t="s">
        <v>588</v>
      </c>
      <c r="K11" s="856" t="s">
        <v>588</v>
      </c>
      <c r="L11" s="583"/>
      <c r="M11" s="857">
        <v>34</v>
      </c>
      <c r="N11" s="848">
        <v>34</v>
      </c>
      <c r="O11" s="858">
        <v>35</v>
      </c>
    </row>
    <row r="12" spans="1:16" ht="13.5" thickBot="1" x14ac:dyDescent="0.25">
      <c r="A12" s="733" t="s">
        <v>646</v>
      </c>
      <c r="B12" s="734"/>
      <c r="C12" s="860">
        <v>32.549999999999997</v>
      </c>
      <c r="D12" s="860">
        <v>32.6</v>
      </c>
      <c r="E12" s="590">
        <v>33.32</v>
      </c>
      <c r="F12" s="1628">
        <v>32.5</v>
      </c>
      <c r="G12" s="865">
        <f t="shared" si="0"/>
        <v>33.200000000000003</v>
      </c>
      <c r="H12" s="864">
        <f t="shared" si="0"/>
        <v>33.28</v>
      </c>
      <c r="I12" s="865">
        <f>O12</f>
        <v>33.32</v>
      </c>
      <c r="J12" s="739" t="s">
        <v>588</v>
      </c>
      <c r="K12" s="866" t="s">
        <v>588</v>
      </c>
      <c r="L12" s="583"/>
      <c r="M12" s="867">
        <v>33.200000000000003</v>
      </c>
      <c r="N12" s="859">
        <v>33.28</v>
      </c>
      <c r="O12" s="868">
        <v>33.32</v>
      </c>
    </row>
    <row r="13" spans="1:16" x14ac:dyDescent="0.2">
      <c r="A13" s="744" t="s">
        <v>647</v>
      </c>
      <c r="B13" s="745" t="s">
        <v>648</v>
      </c>
      <c r="C13" s="746">
        <v>8765</v>
      </c>
      <c r="D13" s="722" t="s">
        <v>588</v>
      </c>
      <c r="E13" s="722" t="s">
        <v>588</v>
      </c>
      <c r="F13" s="748">
        <v>9093</v>
      </c>
      <c r="G13" s="749">
        <f t="shared" si="0"/>
        <v>9127.9120000000003</v>
      </c>
      <c r="H13" s="760">
        <f t="shared" si="0"/>
        <v>9023.5</v>
      </c>
      <c r="I13" s="749">
        <f>O13</f>
        <v>9040</v>
      </c>
      <c r="J13" s="873" t="s">
        <v>588</v>
      </c>
      <c r="K13" s="874" t="s">
        <v>588</v>
      </c>
      <c r="L13" s="583"/>
      <c r="M13" s="753">
        <v>9127.9120000000003</v>
      </c>
      <c r="N13" s="754">
        <v>9023.5</v>
      </c>
      <c r="O13" s="755">
        <v>9040</v>
      </c>
    </row>
    <row r="14" spans="1:16" x14ac:dyDescent="0.2">
      <c r="A14" s="756" t="s">
        <v>649</v>
      </c>
      <c r="B14" s="745" t="s">
        <v>650</v>
      </c>
      <c r="C14" s="746">
        <v>8323</v>
      </c>
      <c r="D14" s="757" t="s">
        <v>588</v>
      </c>
      <c r="E14" s="757" t="s">
        <v>588</v>
      </c>
      <c r="F14" s="759">
        <v>8661.48</v>
      </c>
      <c r="G14" s="749">
        <f t="shared" si="0"/>
        <v>8705.9259999999995</v>
      </c>
      <c r="H14" s="760">
        <f t="shared" si="0"/>
        <v>8611</v>
      </c>
      <c r="I14" s="749">
        <f>O14</f>
        <v>8637</v>
      </c>
      <c r="J14" s="873" t="s">
        <v>588</v>
      </c>
      <c r="K14" s="874" t="s">
        <v>588</v>
      </c>
      <c r="L14" s="583"/>
      <c r="M14" s="759">
        <v>8705.9259999999995</v>
      </c>
      <c r="N14" s="754">
        <v>8611</v>
      </c>
      <c r="O14" s="755">
        <v>8637</v>
      </c>
    </row>
    <row r="15" spans="1:16" x14ac:dyDescent="0.2">
      <c r="A15" s="756" t="s">
        <v>594</v>
      </c>
      <c r="B15" s="745" t="s">
        <v>595</v>
      </c>
      <c r="C15" s="746">
        <v>83</v>
      </c>
      <c r="D15" s="757" t="s">
        <v>588</v>
      </c>
      <c r="E15" s="757" t="s">
        <v>588</v>
      </c>
      <c r="F15" s="759">
        <v>126</v>
      </c>
      <c r="G15" s="749">
        <f t="shared" si="0"/>
        <v>96.741</v>
      </c>
      <c r="H15" s="760">
        <f t="shared" si="0"/>
        <v>130</v>
      </c>
      <c r="I15" s="749">
        <f t="shared" si="0"/>
        <v>96</v>
      </c>
      <c r="J15" s="873" t="s">
        <v>588</v>
      </c>
      <c r="K15" s="874" t="s">
        <v>588</v>
      </c>
      <c r="L15" s="583"/>
      <c r="M15" s="759">
        <v>96.741</v>
      </c>
      <c r="N15" s="754">
        <v>130</v>
      </c>
      <c r="O15" s="755">
        <v>96</v>
      </c>
    </row>
    <row r="16" spans="1:16" x14ac:dyDescent="0.2">
      <c r="A16" s="756" t="s">
        <v>596</v>
      </c>
      <c r="B16" s="745" t="s">
        <v>588</v>
      </c>
      <c r="C16" s="746">
        <v>1839</v>
      </c>
      <c r="D16" s="757" t="s">
        <v>588</v>
      </c>
      <c r="E16" s="757" t="s">
        <v>588</v>
      </c>
      <c r="F16" s="759">
        <v>8336</v>
      </c>
      <c r="G16" s="749">
        <f t="shared" si="0"/>
        <v>9723.3880000000008</v>
      </c>
      <c r="H16" s="760">
        <f t="shared" si="0"/>
        <v>13405</v>
      </c>
      <c r="I16" s="749">
        <f t="shared" si="0"/>
        <v>1809</v>
      </c>
      <c r="J16" s="873" t="s">
        <v>588</v>
      </c>
      <c r="K16" s="874" t="s">
        <v>588</v>
      </c>
      <c r="L16" s="583"/>
      <c r="M16" s="759">
        <v>9723.3880000000008</v>
      </c>
      <c r="N16" s="754">
        <v>13405</v>
      </c>
      <c r="O16" s="755">
        <v>1809</v>
      </c>
    </row>
    <row r="17" spans="1:15" ht="13.5" thickBot="1" x14ac:dyDescent="0.25">
      <c r="A17" s="719" t="s">
        <v>597</v>
      </c>
      <c r="B17" s="761" t="s">
        <v>598</v>
      </c>
      <c r="C17" s="762">
        <v>4179</v>
      </c>
      <c r="D17" s="922" t="s">
        <v>588</v>
      </c>
      <c r="E17" s="922" t="s">
        <v>588</v>
      </c>
      <c r="F17" s="764">
        <v>5036</v>
      </c>
      <c r="G17" s="749">
        <f t="shared" si="0"/>
        <v>7978.1710000000003</v>
      </c>
      <c r="H17" s="760">
        <f t="shared" si="0"/>
        <v>5872</v>
      </c>
      <c r="I17" s="749">
        <f t="shared" si="0"/>
        <v>3010</v>
      </c>
      <c r="J17" s="883" t="s">
        <v>588</v>
      </c>
      <c r="K17" s="856" t="s">
        <v>588</v>
      </c>
      <c r="L17" s="583"/>
      <c r="M17" s="767">
        <v>7978.1710000000003</v>
      </c>
      <c r="N17" s="768">
        <v>5872</v>
      </c>
      <c r="O17" s="769">
        <v>3010</v>
      </c>
    </row>
    <row r="18" spans="1:15" ht="13.5" thickBot="1" x14ac:dyDescent="0.25">
      <c r="A18" s="770" t="s">
        <v>599</v>
      </c>
      <c r="B18" s="716"/>
      <c r="C18" s="771"/>
      <c r="D18" s="772" t="s">
        <v>588</v>
      </c>
      <c r="E18" s="772" t="s">
        <v>588</v>
      </c>
      <c r="F18" s="773">
        <f>F13-F14+F15+F16+F17</f>
        <v>13929.52</v>
      </c>
      <c r="G18" s="773">
        <f>G13-G14+G15+G16+G17</f>
        <v>18220.286</v>
      </c>
      <c r="H18" s="773">
        <f>H13-H14+H15+H16+H17</f>
        <v>19819.5</v>
      </c>
      <c r="I18" s="773">
        <f>I13-I14+I15+I16+I17</f>
        <v>5318</v>
      </c>
      <c r="J18" s="773" t="s">
        <v>588</v>
      </c>
      <c r="K18" s="774" t="s">
        <v>588</v>
      </c>
      <c r="L18" s="583"/>
      <c r="M18" s="773">
        <f>M13-M14+M15+M16+M17</f>
        <v>18220.286</v>
      </c>
      <c r="N18" s="773">
        <f t="shared" ref="N18:O18" si="1">N13-N14+N15+N16+N17</f>
        <v>19819.5</v>
      </c>
      <c r="O18" s="773">
        <f t="shared" si="1"/>
        <v>5318</v>
      </c>
    </row>
    <row r="19" spans="1:15" x14ac:dyDescent="0.2">
      <c r="A19" s="719" t="s">
        <v>600</v>
      </c>
      <c r="B19" s="761">
        <v>401</v>
      </c>
      <c r="C19" s="762">
        <v>441</v>
      </c>
      <c r="D19" s="722" t="s">
        <v>588</v>
      </c>
      <c r="E19" s="722" t="s">
        <v>588</v>
      </c>
      <c r="F19" s="764">
        <v>432</v>
      </c>
      <c r="G19" s="749">
        <f t="shared" si="0"/>
        <v>421.98599999999999</v>
      </c>
      <c r="H19" s="760">
        <f t="shared" si="0"/>
        <v>412</v>
      </c>
      <c r="I19" s="749">
        <f t="shared" si="0"/>
        <v>403</v>
      </c>
      <c r="J19" s="883" t="s">
        <v>588</v>
      </c>
      <c r="K19" s="856" t="s">
        <v>588</v>
      </c>
      <c r="L19" s="583"/>
      <c r="M19" s="748">
        <v>421.98599999999999</v>
      </c>
      <c r="N19" s="768">
        <v>412</v>
      </c>
      <c r="O19" s="769">
        <v>403</v>
      </c>
    </row>
    <row r="20" spans="1:15" x14ac:dyDescent="0.2">
      <c r="A20" s="756" t="s">
        <v>601</v>
      </c>
      <c r="B20" s="745" t="s">
        <v>602</v>
      </c>
      <c r="C20" s="746">
        <v>453</v>
      </c>
      <c r="D20" s="757" t="s">
        <v>588</v>
      </c>
      <c r="E20" s="757" t="s">
        <v>588</v>
      </c>
      <c r="F20" s="759">
        <v>481</v>
      </c>
      <c r="G20" s="749">
        <f t="shared" si="0"/>
        <v>779.65499999999997</v>
      </c>
      <c r="H20" s="760">
        <f t="shared" si="0"/>
        <v>821</v>
      </c>
      <c r="I20" s="749">
        <f t="shared" si="0"/>
        <v>1159</v>
      </c>
      <c r="J20" s="873" t="s">
        <v>588</v>
      </c>
      <c r="K20" s="874" t="s">
        <v>588</v>
      </c>
      <c r="L20" s="583"/>
      <c r="M20" s="759">
        <v>779.65499999999997</v>
      </c>
      <c r="N20" s="754">
        <v>821</v>
      </c>
      <c r="O20" s="755">
        <v>1159</v>
      </c>
    </row>
    <row r="21" spans="1:15" x14ac:dyDescent="0.2">
      <c r="A21" s="756" t="s">
        <v>603</v>
      </c>
      <c r="B21" s="745" t="s">
        <v>588</v>
      </c>
      <c r="C21" s="746">
        <v>2200</v>
      </c>
      <c r="D21" s="757" t="s">
        <v>588</v>
      </c>
      <c r="E21" s="757" t="s">
        <v>588</v>
      </c>
      <c r="F21" s="759">
        <v>2200</v>
      </c>
      <c r="G21" s="749">
        <f t="shared" si="0"/>
        <v>1437.5509999999999</v>
      </c>
      <c r="H21" s="760">
        <f t="shared" si="0"/>
        <v>1438</v>
      </c>
      <c r="I21" s="749">
        <f t="shared" si="0"/>
        <v>1438</v>
      </c>
      <c r="J21" s="873" t="s">
        <v>588</v>
      </c>
      <c r="K21" s="874" t="s">
        <v>588</v>
      </c>
      <c r="L21" s="583"/>
      <c r="M21" s="759">
        <v>1437.5509999999999</v>
      </c>
      <c r="N21" s="754">
        <v>1438</v>
      </c>
      <c r="O21" s="755">
        <v>1438</v>
      </c>
    </row>
    <row r="22" spans="1:15" x14ac:dyDescent="0.2">
      <c r="A22" s="756" t="s">
        <v>604</v>
      </c>
      <c r="B22" s="745" t="s">
        <v>588</v>
      </c>
      <c r="C22" s="746">
        <v>3138</v>
      </c>
      <c r="D22" s="757" t="s">
        <v>588</v>
      </c>
      <c r="E22" s="757" t="s">
        <v>588</v>
      </c>
      <c r="F22" s="759">
        <v>10507</v>
      </c>
      <c r="G22" s="749">
        <f t="shared" si="0"/>
        <v>15581.094999999999</v>
      </c>
      <c r="H22" s="760">
        <f t="shared" si="0"/>
        <v>17150</v>
      </c>
      <c r="I22" s="749">
        <f t="shared" si="0"/>
        <v>2284</v>
      </c>
      <c r="J22" s="873" t="s">
        <v>588</v>
      </c>
      <c r="K22" s="874" t="s">
        <v>588</v>
      </c>
      <c r="L22" s="583"/>
      <c r="M22" s="759">
        <v>15581.094999999999</v>
      </c>
      <c r="N22" s="754">
        <v>17150</v>
      </c>
      <c r="O22" s="755">
        <v>2284</v>
      </c>
    </row>
    <row r="23" spans="1:15" ht="13.5" thickBot="1" x14ac:dyDescent="0.25">
      <c r="A23" s="733" t="s">
        <v>605</v>
      </c>
      <c r="B23" s="776" t="s">
        <v>588</v>
      </c>
      <c r="C23" s="746">
        <v>0</v>
      </c>
      <c r="D23" s="922" t="s">
        <v>588</v>
      </c>
      <c r="E23" s="922" t="s">
        <v>588</v>
      </c>
      <c r="F23" s="777">
        <v>0</v>
      </c>
      <c r="G23" s="765">
        <f t="shared" si="0"/>
        <v>0</v>
      </c>
      <c r="H23" s="814">
        <f t="shared" si="0"/>
        <v>0</v>
      </c>
      <c r="I23" s="765">
        <f t="shared" si="0"/>
        <v>0</v>
      </c>
      <c r="J23" s="891" t="s">
        <v>588</v>
      </c>
      <c r="K23" s="892" t="s">
        <v>588</v>
      </c>
      <c r="L23" s="583"/>
      <c r="M23" s="777">
        <v>0</v>
      </c>
      <c r="N23" s="781">
        <v>0</v>
      </c>
      <c r="O23" s="782">
        <v>0</v>
      </c>
    </row>
    <row r="24" spans="1:15" x14ac:dyDescent="0.2">
      <c r="A24" s="744" t="s">
        <v>606</v>
      </c>
      <c r="B24" s="783" t="s">
        <v>588</v>
      </c>
      <c r="C24" s="1629">
        <v>18942</v>
      </c>
      <c r="D24" s="786">
        <v>18350</v>
      </c>
      <c r="E24" s="641">
        <v>21700</v>
      </c>
      <c r="F24" s="786">
        <v>5136</v>
      </c>
      <c r="G24" s="805">
        <f>M24-F24</f>
        <v>4648.7780000000002</v>
      </c>
      <c r="H24" s="786">
        <f>N24-M24</f>
        <v>5382.2219999999998</v>
      </c>
      <c r="I24" s="787">
        <f>O24-N24</f>
        <v>6565</v>
      </c>
      <c r="J24" s="899">
        <f t="shared" ref="J24:J47" si="2">SUM(F24:I24)</f>
        <v>21732</v>
      </c>
      <c r="K24" s="825">
        <f t="shared" ref="K24:K47" si="3">(J24/E24)*100</f>
        <v>100.14746543778801</v>
      </c>
      <c r="L24" s="583"/>
      <c r="M24" s="753">
        <v>9784.7780000000002</v>
      </c>
      <c r="N24" s="790">
        <v>15167</v>
      </c>
      <c r="O24" s="791">
        <v>21732</v>
      </c>
    </row>
    <row r="25" spans="1:15" x14ac:dyDescent="0.2">
      <c r="A25" s="756" t="s">
        <v>607</v>
      </c>
      <c r="B25" s="745" t="s">
        <v>588</v>
      </c>
      <c r="C25" s="746">
        <v>0</v>
      </c>
      <c r="D25" s="793">
        <v>0</v>
      </c>
      <c r="E25" s="649">
        <v>0</v>
      </c>
      <c r="F25" s="793">
        <v>0</v>
      </c>
      <c r="G25" s="809">
        <f t="shared" ref="G25:G42" si="4">M25-F25</f>
        <v>0</v>
      </c>
      <c r="H25" s="793">
        <f t="shared" ref="H25:I42" si="5">N25-M25</f>
        <v>0</v>
      </c>
      <c r="I25" s="794">
        <f t="shared" si="5"/>
        <v>0</v>
      </c>
      <c r="J25" s="874">
        <f t="shared" si="2"/>
        <v>0</v>
      </c>
      <c r="K25" s="901" t="e">
        <f t="shared" si="3"/>
        <v>#DIV/0!</v>
      </c>
      <c r="L25" s="583"/>
      <c r="M25" s="759">
        <v>0</v>
      </c>
      <c r="N25" s="754">
        <v>0</v>
      </c>
      <c r="O25" s="668">
        <v>0</v>
      </c>
    </row>
    <row r="26" spans="1:15" ht="13.5" thickBot="1" x14ac:dyDescent="0.25">
      <c r="A26" s="733" t="s">
        <v>608</v>
      </c>
      <c r="B26" s="776">
        <v>672</v>
      </c>
      <c r="C26" s="1630">
        <v>3200</v>
      </c>
      <c r="D26" s="1466">
        <v>3200</v>
      </c>
      <c r="E26" s="657">
        <v>3200</v>
      </c>
      <c r="F26" s="798">
        <v>800</v>
      </c>
      <c r="G26" s="1631">
        <f t="shared" si="4"/>
        <v>800</v>
      </c>
      <c r="H26" s="1466">
        <f t="shared" si="5"/>
        <v>800</v>
      </c>
      <c r="I26" s="799">
        <f t="shared" si="5"/>
        <v>800</v>
      </c>
      <c r="J26" s="866">
        <f t="shared" si="2"/>
        <v>3200</v>
      </c>
      <c r="K26" s="906">
        <f t="shared" si="3"/>
        <v>100</v>
      </c>
      <c r="L26" s="583"/>
      <c r="M26" s="767">
        <v>1600</v>
      </c>
      <c r="N26" s="800">
        <v>2400</v>
      </c>
      <c r="O26" s="801">
        <v>3200</v>
      </c>
    </row>
    <row r="27" spans="1:15" x14ac:dyDescent="0.2">
      <c r="A27" s="744" t="s">
        <v>609</v>
      </c>
      <c r="B27" s="783">
        <v>501</v>
      </c>
      <c r="C27" s="746">
        <v>1764</v>
      </c>
      <c r="D27" s="804">
        <v>1430</v>
      </c>
      <c r="E27" s="803">
        <v>1760</v>
      </c>
      <c r="F27" s="804">
        <v>450</v>
      </c>
      <c r="G27" s="805">
        <f t="shared" si="4"/>
        <v>507.38400000000001</v>
      </c>
      <c r="H27" s="804">
        <f t="shared" si="5"/>
        <v>228.61599999999999</v>
      </c>
      <c r="I27" s="750">
        <f t="shared" si="5"/>
        <v>577</v>
      </c>
      <c r="J27" s="899">
        <f t="shared" si="2"/>
        <v>1763</v>
      </c>
      <c r="K27" s="825">
        <f t="shared" si="3"/>
        <v>100.17045454545455</v>
      </c>
      <c r="L27" s="583"/>
      <c r="M27" s="748">
        <v>957.38400000000001</v>
      </c>
      <c r="N27" s="806">
        <v>1186</v>
      </c>
      <c r="O27" s="666">
        <v>1763</v>
      </c>
    </row>
    <row r="28" spans="1:15" x14ac:dyDescent="0.2">
      <c r="A28" s="756" t="s">
        <v>610</v>
      </c>
      <c r="B28" s="745">
        <v>502</v>
      </c>
      <c r="C28" s="746">
        <v>930</v>
      </c>
      <c r="D28" s="809">
        <v>920</v>
      </c>
      <c r="E28" s="808">
        <v>900</v>
      </c>
      <c r="F28" s="809">
        <v>268</v>
      </c>
      <c r="G28" s="809">
        <f t="shared" si="4"/>
        <v>220.06299999999999</v>
      </c>
      <c r="H28" s="809">
        <f t="shared" si="5"/>
        <v>107.93700000000001</v>
      </c>
      <c r="I28" s="760">
        <f t="shared" si="5"/>
        <v>305</v>
      </c>
      <c r="J28" s="874">
        <f t="shared" si="2"/>
        <v>901</v>
      </c>
      <c r="K28" s="901">
        <f t="shared" si="3"/>
        <v>100.1111111111111</v>
      </c>
      <c r="L28" s="583"/>
      <c r="M28" s="759">
        <v>488.06299999999999</v>
      </c>
      <c r="N28" s="754">
        <v>596</v>
      </c>
      <c r="O28" s="668">
        <v>901</v>
      </c>
    </row>
    <row r="29" spans="1:15" x14ac:dyDescent="0.2">
      <c r="A29" s="756" t="s">
        <v>611</v>
      </c>
      <c r="B29" s="745">
        <v>504</v>
      </c>
      <c r="C29" s="746">
        <v>0</v>
      </c>
      <c r="D29" s="809">
        <v>0</v>
      </c>
      <c r="E29" s="808">
        <v>0</v>
      </c>
      <c r="F29" s="809">
        <v>0</v>
      </c>
      <c r="G29" s="809">
        <f t="shared" si="4"/>
        <v>0</v>
      </c>
      <c r="H29" s="809">
        <f t="shared" si="5"/>
        <v>0</v>
      </c>
      <c r="I29" s="760">
        <f t="shared" si="5"/>
        <v>0</v>
      </c>
      <c r="J29" s="874">
        <f t="shared" si="2"/>
        <v>0</v>
      </c>
      <c r="K29" s="901" t="e">
        <f t="shared" si="3"/>
        <v>#DIV/0!</v>
      </c>
      <c r="L29" s="583"/>
      <c r="M29" s="759">
        <v>0</v>
      </c>
      <c r="N29" s="754">
        <v>0</v>
      </c>
      <c r="O29" s="668">
        <v>0</v>
      </c>
    </row>
    <row r="30" spans="1:15" x14ac:dyDescent="0.2">
      <c r="A30" s="756" t="s">
        <v>612</v>
      </c>
      <c r="B30" s="745">
        <v>511</v>
      </c>
      <c r="C30" s="746">
        <v>429</v>
      </c>
      <c r="D30" s="809">
        <v>610</v>
      </c>
      <c r="E30" s="808">
        <v>590</v>
      </c>
      <c r="F30" s="809">
        <v>20</v>
      </c>
      <c r="G30" s="809">
        <f t="shared" si="4"/>
        <v>13.551000000000002</v>
      </c>
      <c r="H30" s="809">
        <f t="shared" si="5"/>
        <v>527.44899999999996</v>
      </c>
      <c r="I30" s="760">
        <f t="shared" si="5"/>
        <v>20</v>
      </c>
      <c r="J30" s="874">
        <f t="shared" si="2"/>
        <v>581</v>
      </c>
      <c r="K30" s="901">
        <f t="shared" si="3"/>
        <v>98.474576271186436</v>
      </c>
      <c r="L30" s="583"/>
      <c r="M30" s="759">
        <v>33.551000000000002</v>
      </c>
      <c r="N30" s="754">
        <v>561</v>
      </c>
      <c r="O30" s="668">
        <v>581</v>
      </c>
    </row>
    <row r="31" spans="1:15" x14ac:dyDescent="0.2">
      <c r="A31" s="756" t="s">
        <v>613</v>
      </c>
      <c r="B31" s="745">
        <v>518</v>
      </c>
      <c r="C31" s="746">
        <v>882</v>
      </c>
      <c r="D31" s="809">
        <v>1000</v>
      </c>
      <c r="E31" s="808">
        <v>1115</v>
      </c>
      <c r="F31" s="809">
        <v>505</v>
      </c>
      <c r="G31" s="809">
        <f t="shared" si="4"/>
        <v>227.55899999999997</v>
      </c>
      <c r="H31" s="809">
        <f t="shared" si="5"/>
        <v>157.44100000000003</v>
      </c>
      <c r="I31" s="760">
        <f t="shared" si="5"/>
        <v>222</v>
      </c>
      <c r="J31" s="874">
        <f t="shared" si="2"/>
        <v>1112</v>
      </c>
      <c r="K31" s="901">
        <f t="shared" si="3"/>
        <v>99.730941704035871</v>
      </c>
      <c r="L31" s="583"/>
      <c r="M31" s="759">
        <v>732.55899999999997</v>
      </c>
      <c r="N31" s="754">
        <v>890</v>
      </c>
      <c r="O31" s="668">
        <v>1112</v>
      </c>
    </row>
    <row r="32" spans="1:15" x14ac:dyDescent="0.2">
      <c r="A32" s="756" t="s">
        <v>614</v>
      </c>
      <c r="B32" s="745">
        <v>521</v>
      </c>
      <c r="C32" s="746">
        <v>11807</v>
      </c>
      <c r="D32" s="809">
        <v>11350</v>
      </c>
      <c r="E32" s="808">
        <v>13510</v>
      </c>
      <c r="F32" s="809">
        <v>2900</v>
      </c>
      <c r="G32" s="809">
        <f t="shared" si="4"/>
        <v>3007</v>
      </c>
      <c r="H32" s="809">
        <f t="shared" si="5"/>
        <v>3253</v>
      </c>
      <c r="I32" s="760">
        <f t="shared" si="5"/>
        <v>4348</v>
      </c>
      <c r="J32" s="874">
        <f t="shared" si="2"/>
        <v>13508</v>
      </c>
      <c r="K32" s="901">
        <f t="shared" si="3"/>
        <v>99.985196150999258</v>
      </c>
      <c r="L32" s="583"/>
      <c r="M32" s="759">
        <v>5907</v>
      </c>
      <c r="N32" s="754">
        <v>9160</v>
      </c>
      <c r="O32" s="668">
        <v>13508</v>
      </c>
    </row>
    <row r="33" spans="1:15" x14ac:dyDescent="0.2">
      <c r="A33" s="756" t="s">
        <v>615</v>
      </c>
      <c r="B33" s="745" t="s">
        <v>616</v>
      </c>
      <c r="C33" s="746">
        <v>4482</v>
      </c>
      <c r="D33" s="809">
        <v>4617</v>
      </c>
      <c r="E33" s="808">
        <v>5080</v>
      </c>
      <c r="F33" s="809">
        <v>1083</v>
      </c>
      <c r="G33" s="809">
        <f t="shared" si="4"/>
        <v>1133.9259999999999</v>
      </c>
      <c r="H33" s="809">
        <f t="shared" si="5"/>
        <v>1228.0740000000001</v>
      </c>
      <c r="I33" s="760">
        <f t="shared" si="5"/>
        <v>1629</v>
      </c>
      <c r="J33" s="874">
        <f t="shared" si="2"/>
        <v>5074</v>
      </c>
      <c r="K33" s="901">
        <f t="shared" si="3"/>
        <v>99.881889763779526</v>
      </c>
      <c r="L33" s="583"/>
      <c r="M33" s="759">
        <v>2216.9259999999999</v>
      </c>
      <c r="N33" s="754">
        <v>3445</v>
      </c>
      <c r="O33" s="668">
        <v>5074</v>
      </c>
    </row>
    <row r="34" spans="1:15" x14ac:dyDescent="0.2">
      <c r="A34" s="756" t="s">
        <v>617</v>
      </c>
      <c r="B34" s="745">
        <v>557</v>
      </c>
      <c r="C34" s="746">
        <v>0</v>
      </c>
      <c r="D34" s="809">
        <v>0</v>
      </c>
      <c r="E34" s="808">
        <v>0</v>
      </c>
      <c r="F34" s="809">
        <v>0</v>
      </c>
      <c r="G34" s="809">
        <f t="shared" si="4"/>
        <v>0</v>
      </c>
      <c r="H34" s="809">
        <f t="shared" si="5"/>
        <v>0</v>
      </c>
      <c r="I34" s="760">
        <f t="shared" si="5"/>
        <v>0</v>
      </c>
      <c r="J34" s="874">
        <f t="shared" si="2"/>
        <v>0</v>
      </c>
      <c r="K34" s="901" t="e">
        <f t="shared" si="3"/>
        <v>#DIV/0!</v>
      </c>
      <c r="L34" s="583"/>
      <c r="M34" s="759">
        <v>0</v>
      </c>
      <c r="N34" s="754">
        <v>0</v>
      </c>
      <c r="O34" s="668">
        <v>0</v>
      </c>
    </row>
    <row r="35" spans="1:15" x14ac:dyDescent="0.2">
      <c r="A35" s="756" t="s">
        <v>618</v>
      </c>
      <c r="B35" s="745">
        <v>551</v>
      </c>
      <c r="C35" s="746">
        <v>39</v>
      </c>
      <c r="D35" s="809">
        <v>42</v>
      </c>
      <c r="E35" s="808">
        <v>40</v>
      </c>
      <c r="F35" s="809">
        <v>10</v>
      </c>
      <c r="G35" s="809">
        <f t="shared" si="4"/>
        <v>9.1460000000000008</v>
      </c>
      <c r="H35" s="809">
        <f t="shared" si="5"/>
        <v>9.8539999999999992</v>
      </c>
      <c r="I35" s="760">
        <f t="shared" si="5"/>
        <v>9</v>
      </c>
      <c r="J35" s="874">
        <f t="shared" si="2"/>
        <v>38</v>
      </c>
      <c r="K35" s="901">
        <f t="shared" si="3"/>
        <v>95</v>
      </c>
      <c r="L35" s="583"/>
      <c r="M35" s="759">
        <v>19.146000000000001</v>
      </c>
      <c r="N35" s="754">
        <v>29</v>
      </c>
      <c r="O35" s="668">
        <v>38</v>
      </c>
    </row>
    <row r="36" spans="1:15" ht="13.5" thickBot="1" x14ac:dyDescent="0.25">
      <c r="A36" s="719" t="s">
        <v>619</v>
      </c>
      <c r="B36" s="810" t="s">
        <v>620</v>
      </c>
      <c r="C36" s="762">
        <v>285</v>
      </c>
      <c r="D36" s="1478">
        <v>341</v>
      </c>
      <c r="E36" s="812">
        <v>640</v>
      </c>
      <c r="F36" s="813">
        <v>459</v>
      </c>
      <c r="G36" s="1631">
        <f t="shared" si="4"/>
        <v>72.644999999999982</v>
      </c>
      <c r="H36" s="809">
        <f t="shared" si="5"/>
        <v>100.35500000000002</v>
      </c>
      <c r="I36" s="760">
        <f t="shared" si="5"/>
        <v>7</v>
      </c>
      <c r="J36" s="866">
        <f t="shared" si="2"/>
        <v>639</v>
      </c>
      <c r="K36" s="906">
        <f t="shared" si="3"/>
        <v>99.84375</v>
      </c>
      <c r="L36" s="583"/>
      <c r="M36" s="777">
        <v>531.64499999999998</v>
      </c>
      <c r="N36" s="781">
        <v>632</v>
      </c>
      <c r="O36" s="675">
        <v>639</v>
      </c>
    </row>
    <row r="37" spans="1:15" ht="13.5" thickBot="1" x14ac:dyDescent="0.25">
      <c r="A37" s="770" t="s">
        <v>621</v>
      </c>
      <c r="B37" s="716"/>
      <c r="C37" s="772">
        <f t="shared" ref="C37:I37" si="6">SUM(C27:C36)</f>
        <v>20618</v>
      </c>
      <c r="D37" s="822">
        <f t="shared" si="6"/>
        <v>20310</v>
      </c>
      <c r="E37" s="822">
        <f t="shared" si="6"/>
        <v>23635</v>
      </c>
      <c r="F37" s="772">
        <f t="shared" si="6"/>
        <v>5695</v>
      </c>
      <c r="G37" s="772">
        <f t="shared" si="6"/>
        <v>5191.2739999999994</v>
      </c>
      <c r="H37" s="772">
        <f t="shared" si="6"/>
        <v>5612.7260000000006</v>
      </c>
      <c r="I37" s="773">
        <f t="shared" si="6"/>
        <v>7117</v>
      </c>
      <c r="J37" s="774">
        <f t="shared" si="2"/>
        <v>23616</v>
      </c>
      <c r="K37" s="833">
        <f t="shared" si="3"/>
        <v>99.919610746773856</v>
      </c>
      <c r="L37" s="583"/>
      <c r="M37" s="773">
        <f>SUM(M27:M36)</f>
        <v>10886.274000000001</v>
      </c>
      <c r="N37" s="773">
        <f t="shared" ref="N37:O37" si="7">SUM(N27:N36)</f>
        <v>16499</v>
      </c>
      <c r="O37" s="773">
        <f t="shared" si="7"/>
        <v>23616</v>
      </c>
    </row>
    <row r="38" spans="1:15" x14ac:dyDescent="0.2">
      <c r="A38" s="744" t="s">
        <v>622</v>
      </c>
      <c r="B38" s="783">
        <v>601</v>
      </c>
      <c r="C38" s="869">
        <v>0</v>
      </c>
      <c r="D38" s="804">
        <v>0</v>
      </c>
      <c r="E38" s="803">
        <v>0</v>
      </c>
      <c r="F38" s="805">
        <v>0</v>
      </c>
      <c r="G38" s="805">
        <f t="shared" si="4"/>
        <v>0</v>
      </c>
      <c r="H38" s="809">
        <f t="shared" si="5"/>
        <v>0</v>
      </c>
      <c r="I38" s="750">
        <f t="shared" si="5"/>
        <v>0</v>
      </c>
      <c r="J38" s="899">
        <f t="shared" si="2"/>
        <v>0</v>
      </c>
      <c r="K38" s="825" t="e">
        <f t="shared" si="3"/>
        <v>#DIV/0!</v>
      </c>
      <c r="L38" s="583"/>
      <c r="M38" s="748">
        <v>0</v>
      </c>
      <c r="N38" s="806">
        <v>0</v>
      </c>
      <c r="O38" s="666">
        <v>0</v>
      </c>
    </row>
    <row r="39" spans="1:15" x14ac:dyDescent="0.2">
      <c r="A39" s="756" t="s">
        <v>623</v>
      </c>
      <c r="B39" s="745">
        <v>602</v>
      </c>
      <c r="C39" s="746">
        <v>442</v>
      </c>
      <c r="D39" s="809">
        <v>1540</v>
      </c>
      <c r="E39" s="808">
        <v>1620</v>
      </c>
      <c r="F39" s="809">
        <v>454</v>
      </c>
      <c r="G39" s="809">
        <f t="shared" si="4"/>
        <v>462.22699999999998</v>
      </c>
      <c r="H39" s="809">
        <f t="shared" si="5"/>
        <v>204.77300000000002</v>
      </c>
      <c r="I39" s="760">
        <f t="shared" si="5"/>
        <v>484</v>
      </c>
      <c r="J39" s="874">
        <f t="shared" si="2"/>
        <v>1605</v>
      </c>
      <c r="K39" s="901">
        <f t="shared" si="3"/>
        <v>99.074074074074076</v>
      </c>
      <c r="L39" s="583"/>
      <c r="M39" s="759">
        <v>916.22699999999998</v>
      </c>
      <c r="N39" s="754">
        <v>1121</v>
      </c>
      <c r="O39" s="668">
        <v>1605</v>
      </c>
    </row>
    <row r="40" spans="1:15" x14ac:dyDescent="0.2">
      <c r="A40" s="756" t="s">
        <v>624</v>
      </c>
      <c r="B40" s="745">
        <v>604</v>
      </c>
      <c r="C40" s="746">
        <v>0</v>
      </c>
      <c r="D40" s="809">
        <v>0</v>
      </c>
      <c r="E40" s="808">
        <v>0</v>
      </c>
      <c r="F40" s="809">
        <v>0</v>
      </c>
      <c r="G40" s="809">
        <f t="shared" si="4"/>
        <v>0</v>
      </c>
      <c r="H40" s="809">
        <f t="shared" si="5"/>
        <v>0</v>
      </c>
      <c r="I40" s="760">
        <f t="shared" si="5"/>
        <v>0</v>
      </c>
      <c r="J40" s="874">
        <f t="shared" si="2"/>
        <v>0</v>
      </c>
      <c r="K40" s="901" t="e">
        <f t="shared" si="3"/>
        <v>#DIV/0!</v>
      </c>
      <c r="L40" s="583"/>
      <c r="M40" s="759">
        <v>0</v>
      </c>
      <c r="N40" s="754">
        <v>0</v>
      </c>
      <c r="O40" s="668">
        <v>0</v>
      </c>
    </row>
    <row r="41" spans="1:15" x14ac:dyDescent="0.2">
      <c r="A41" s="756" t="s">
        <v>625</v>
      </c>
      <c r="B41" s="745" t="s">
        <v>626</v>
      </c>
      <c r="C41" s="746">
        <v>18942</v>
      </c>
      <c r="D41" s="809">
        <v>18350</v>
      </c>
      <c r="E41" s="808">
        <v>21700</v>
      </c>
      <c r="F41" s="809">
        <v>5136</v>
      </c>
      <c r="G41" s="809">
        <f t="shared" si="4"/>
        <v>4648.7780000000002</v>
      </c>
      <c r="H41" s="809">
        <f t="shared" si="5"/>
        <v>5382.2219999999998</v>
      </c>
      <c r="I41" s="760">
        <f t="shared" si="5"/>
        <v>6565</v>
      </c>
      <c r="J41" s="874">
        <f t="shared" si="2"/>
        <v>21732</v>
      </c>
      <c r="K41" s="901">
        <f t="shared" si="3"/>
        <v>100.14746543778801</v>
      </c>
      <c r="L41" s="583"/>
      <c r="M41" s="759">
        <v>9784.7780000000002</v>
      </c>
      <c r="N41" s="754">
        <v>15167</v>
      </c>
      <c r="O41" s="668">
        <v>21732</v>
      </c>
    </row>
    <row r="42" spans="1:15" ht="13.5" thickBot="1" x14ac:dyDescent="0.25">
      <c r="A42" s="719" t="s">
        <v>627</v>
      </c>
      <c r="B42" s="810" t="s">
        <v>628</v>
      </c>
      <c r="C42" s="762">
        <v>1546</v>
      </c>
      <c r="D42" s="1478">
        <v>420</v>
      </c>
      <c r="E42" s="812">
        <v>315</v>
      </c>
      <c r="F42" s="813">
        <v>105</v>
      </c>
      <c r="G42" s="1631">
        <f t="shared" si="4"/>
        <v>80</v>
      </c>
      <c r="H42" s="1631">
        <f t="shared" si="5"/>
        <v>26</v>
      </c>
      <c r="I42" s="778">
        <f t="shared" si="5"/>
        <v>103</v>
      </c>
      <c r="J42" s="866">
        <f t="shared" si="2"/>
        <v>314</v>
      </c>
      <c r="K42" s="906">
        <f t="shared" si="3"/>
        <v>99.682539682539684</v>
      </c>
      <c r="L42" s="583"/>
      <c r="M42" s="777">
        <v>185</v>
      </c>
      <c r="N42" s="781">
        <v>211</v>
      </c>
      <c r="O42" s="675">
        <v>314</v>
      </c>
    </row>
    <row r="43" spans="1:15" ht="13.5" thickBot="1" x14ac:dyDescent="0.25">
      <c r="A43" s="770" t="s">
        <v>629</v>
      </c>
      <c r="B43" s="716" t="s">
        <v>588</v>
      </c>
      <c r="C43" s="772">
        <f t="shared" ref="C43:I43" si="8">SUM(C38:C42)</f>
        <v>20930</v>
      </c>
      <c r="D43" s="822">
        <f t="shared" si="8"/>
        <v>20310</v>
      </c>
      <c r="E43" s="822">
        <f t="shared" si="8"/>
        <v>23635</v>
      </c>
      <c r="F43" s="773">
        <f t="shared" si="8"/>
        <v>5695</v>
      </c>
      <c r="G43" s="823">
        <f t="shared" si="8"/>
        <v>5191.0050000000001</v>
      </c>
      <c r="H43" s="1632">
        <f t="shared" si="8"/>
        <v>5612.9949999999999</v>
      </c>
      <c r="I43" s="823">
        <f t="shared" si="8"/>
        <v>7152</v>
      </c>
      <c r="J43" s="773">
        <f t="shared" si="2"/>
        <v>23651</v>
      </c>
      <c r="K43" s="833">
        <f t="shared" si="3"/>
        <v>100.06769621324307</v>
      </c>
      <c r="L43" s="583"/>
      <c r="M43" s="773">
        <f>SUM(M38:M42)</f>
        <v>10886.005000000001</v>
      </c>
      <c r="N43" s="774">
        <f>SUM(N38:N42)</f>
        <v>16499</v>
      </c>
      <c r="O43" s="773">
        <f>SUM(O38:O42)</f>
        <v>23651</v>
      </c>
    </row>
    <row r="44" spans="1:15" ht="5.25" customHeight="1" thickBot="1" x14ac:dyDescent="0.25">
      <c r="A44" s="719"/>
      <c r="B44" s="826"/>
      <c r="C44" s="762"/>
      <c r="D44" s="798"/>
      <c r="E44" s="798"/>
      <c r="F44" s="764"/>
      <c r="G44" s="827"/>
      <c r="H44" s="828">
        <f>N44-G44</f>
        <v>0</v>
      </c>
      <c r="I44" s="827"/>
      <c r="J44" s="722">
        <f t="shared" si="2"/>
        <v>0</v>
      </c>
      <c r="K44" s="911" t="e">
        <f t="shared" si="3"/>
        <v>#DIV/0!</v>
      </c>
      <c r="L44" s="583"/>
      <c r="M44" s="764"/>
      <c r="N44" s="774"/>
      <c r="O44" s="774"/>
    </row>
    <row r="45" spans="1:15" ht="13.5" thickBot="1" x14ac:dyDescent="0.25">
      <c r="A45" s="829" t="s">
        <v>630</v>
      </c>
      <c r="B45" s="716" t="s">
        <v>588</v>
      </c>
      <c r="C45" s="773">
        <f t="shared" ref="C45:I45" si="9">C43-C41</f>
        <v>1988</v>
      </c>
      <c r="D45" s="772">
        <f t="shared" si="9"/>
        <v>1960</v>
      </c>
      <c r="E45" s="772">
        <f t="shared" si="9"/>
        <v>1935</v>
      </c>
      <c r="F45" s="773">
        <f t="shared" si="9"/>
        <v>559</v>
      </c>
      <c r="G45" s="830">
        <f t="shared" si="9"/>
        <v>542.22699999999986</v>
      </c>
      <c r="H45" s="773">
        <f t="shared" si="9"/>
        <v>230.77300000000014</v>
      </c>
      <c r="I45" s="774">
        <f t="shared" si="9"/>
        <v>587</v>
      </c>
      <c r="J45" s="784">
        <f t="shared" si="2"/>
        <v>1919</v>
      </c>
      <c r="K45" s="825">
        <f t="shared" si="3"/>
        <v>99.173126614987083</v>
      </c>
      <c r="L45" s="583"/>
      <c r="M45" s="773">
        <f>M43-M41</f>
        <v>1101.2270000000008</v>
      </c>
      <c r="N45" s="774">
        <f>N43-N41</f>
        <v>1332</v>
      </c>
      <c r="O45" s="773">
        <f>O43-O41</f>
        <v>1919</v>
      </c>
    </row>
    <row r="46" spans="1:15" ht="13.5" thickBot="1" x14ac:dyDescent="0.25">
      <c r="A46" s="770" t="s">
        <v>631</v>
      </c>
      <c r="B46" s="716" t="s">
        <v>588</v>
      </c>
      <c r="C46" s="773">
        <f t="shared" ref="C46:I46" si="10">C43-C37</f>
        <v>312</v>
      </c>
      <c r="D46" s="772">
        <f t="shared" si="10"/>
        <v>0</v>
      </c>
      <c r="E46" s="772">
        <f t="shared" si="10"/>
        <v>0</v>
      </c>
      <c r="F46" s="773">
        <f t="shared" si="10"/>
        <v>0</v>
      </c>
      <c r="G46" s="830">
        <f t="shared" si="10"/>
        <v>-0.26899999999932334</v>
      </c>
      <c r="H46" s="773">
        <f t="shared" si="10"/>
        <v>0.26899999999932334</v>
      </c>
      <c r="I46" s="774">
        <f t="shared" si="10"/>
        <v>35</v>
      </c>
      <c r="J46" s="784">
        <f t="shared" si="2"/>
        <v>35</v>
      </c>
      <c r="K46" s="825" t="e">
        <f t="shared" si="3"/>
        <v>#DIV/0!</v>
      </c>
      <c r="L46" s="583"/>
      <c r="M46" s="773">
        <f>M43-M37</f>
        <v>-0.26900000000023283</v>
      </c>
      <c r="N46" s="774">
        <f>N43-N37</f>
        <v>0</v>
      </c>
      <c r="O46" s="773">
        <f>O43-O37</f>
        <v>35</v>
      </c>
    </row>
    <row r="47" spans="1:15" ht="13.5" thickBot="1" x14ac:dyDescent="0.25">
      <c r="A47" s="831" t="s">
        <v>632</v>
      </c>
      <c r="B47" s="832" t="s">
        <v>588</v>
      </c>
      <c r="C47" s="773">
        <f t="shared" ref="C47:I47" si="11">C46-C41</f>
        <v>-18630</v>
      </c>
      <c r="D47" s="772">
        <f t="shared" si="11"/>
        <v>-18350</v>
      </c>
      <c r="E47" s="772">
        <f t="shared" si="11"/>
        <v>-21700</v>
      </c>
      <c r="F47" s="773">
        <f t="shared" si="11"/>
        <v>-5136</v>
      </c>
      <c r="G47" s="830">
        <f t="shared" si="11"/>
        <v>-4649.0469999999996</v>
      </c>
      <c r="H47" s="773">
        <f t="shared" si="11"/>
        <v>-5381.9530000000004</v>
      </c>
      <c r="I47" s="774">
        <f t="shared" si="11"/>
        <v>-6530</v>
      </c>
      <c r="J47" s="784">
        <f t="shared" si="2"/>
        <v>-21697</v>
      </c>
      <c r="K47" s="833">
        <f t="shared" si="3"/>
        <v>99.986175115207374</v>
      </c>
      <c r="L47" s="583"/>
      <c r="M47" s="773">
        <f>M46-M41</f>
        <v>-9785.0470000000005</v>
      </c>
      <c r="N47" s="774">
        <f>N46-N41</f>
        <v>-15167</v>
      </c>
      <c r="O47" s="773">
        <f>O46-O41</f>
        <v>-21697</v>
      </c>
    </row>
    <row r="50" spans="1:10" ht="14.25" x14ac:dyDescent="0.2">
      <c r="A50" s="1138" t="s">
        <v>633</v>
      </c>
    </row>
    <row r="51" spans="1:10" ht="14.25" x14ac:dyDescent="0.2">
      <c r="A51" s="1139" t="s">
        <v>634</v>
      </c>
    </row>
    <row r="52" spans="1:10" ht="14.25" x14ac:dyDescent="0.2">
      <c r="A52" s="1140" t="s">
        <v>635</v>
      </c>
    </row>
    <row r="53" spans="1:10" s="560" customFormat="1" ht="14.25" x14ac:dyDescent="0.2">
      <c r="A53" s="1140" t="s">
        <v>691</v>
      </c>
      <c r="B53" s="698"/>
      <c r="E53" s="699"/>
      <c r="F53" s="699"/>
      <c r="G53" s="699"/>
      <c r="H53" s="699"/>
      <c r="I53" s="699"/>
      <c r="J53" s="699"/>
    </row>
    <row r="54" spans="1:10" s="560" customFormat="1" ht="14.25" x14ac:dyDescent="0.2">
      <c r="A54" s="1140"/>
      <c r="B54" s="698"/>
      <c r="E54" s="699"/>
      <c r="F54" s="699"/>
      <c r="G54" s="699"/>
      <c r="H54" s="699"/>
      <c r="I54" s="699"/>
      <c r="J54" s="699"/>
    </row>
    <row r="55" spans="1:10" s="560" customFormat="1" x14ac:dyDescent="0.2">
      <c r="A55" s="1633"/>
      <c r="B55" s="698"/>
      <c r="E55" s="699"/>
      <c r="F55" s="699"/>
      <c r="G55" s="699"/>
      <c r="H55" s="699"/>
      <c r="I55" s="699"/>
      <c r="J55" s="699"/>
    </row>
    <row r="58" spans="1:10" x14ac:dyDescent="0.2">
      <c r="A58" s="1634"/>
    </row>
    <row r="59" spans="1:10" x14ac:dyDescent="0.2">
      <c r="A59" s="700" t="s">
        <v>692</v>
      </c>
    </row>
    <row r="60" spans="1:10" x14ac:dyDescent="0.2">
      <c r="A60" s="1634">
        <v>43867</v>
      </c>
    </row>
    <row r="61" spans="1:10" x14ac:dyDescent="0.2">
      <c r="A61" s="700" t="s">
        <v>693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opLeftCell="A19" zoomScaleNormal="100" workbookViewId="0">
      <selection activeCell="E49" sqref="E49"/>
    </sheetView>
  </sheetViews>
  <sheetFormatPr defaultColWidth="8.7109375" defaultRowHeight="12.75" x14ac:dyDescent="0.2"/>
  <cols>
    <col min="1" max="1" width="37.7109375" style="700" customWidth="1"/>
    <col min="2" max="2" width="7.28515625" style="694" customWidth="1"/>
    <col min="3" max="4" width="11.5703125" style="542" customWidth="1"/>
    <col min="5" max="5" width="11.5703125" style="695" customWidth="1"/>
    <col min="6" max="6" width="11.42578125" style="695" customWidth="1"/>
    <col min="7" max="7" width="9.85546875" style="695" customWidth="1"/>
    <col min="8" max="8" width="9.140625" style="695" customWidth="1"/>
    <col min="9" max="9" width="9.28515625" style="695" customWidth="1"/>
    <col min="10" max="10" width="9.140625" style="695" customWidth="1"/>
    <col min="11" max="11" width="19.140625" style="542" customWidth="1"/>
    <col min="12" max="12" width="8.7109375" style="542"/>
    <col min="13" max="13" width="11.85546875" style="542" customWidth="1"/>
    <col min="14" max="14" width="12.5703125" style="542" customWidth="1"/>
    <col min="15" max="15" width="11.85546875" style="542" customWidth="1"/>
    <col min="16" max="16" width="12" style="542" customWidth="1"/>
    <col min="17" max="16384" width="8.7109375" style="542"/>
  </cols>
  <sheetData>
    <row r="1" spans="1:15" ht="23.25" x14ac:dyDescent="0.2">
      <c r="A1" s="367" t="s">
        <v>564</v>
      </c>
      <c r="B1" s="363"/>
      <c r="C1" s="363"/>
      <c r="D1" s="363"/>
      <c r="E1" s="543"/>
      <c r="F1" s="546"/>
      <c r="G1" s="546"/>
      <c r="H1" s="543"/>
      <c r="I1" s="543"/>
      <c r="J1" s="543"/>
      <c r="K1" s="363"/>
      <c r="L1" s="363"/>
      <c r="M1" s="363"/>
      <c r="N1" s="363"/>
      <c r="O1" s="363"/>
    </row>
    <row r="2" spans="1:15" x14ac:dyDescent="0.2">
      <c r="A2" s="370"/>
      <c r="B2" s="363"/>
      <c r="C2" s="363"/>
      <c r="D2" s="363"/>
      <c r="E2" s="543"/>
      <c r="F2" s="546"/>
      <c r="G2" s="546"/>
      <c r="H2" s="543"/>
      <c r="I2" s="543"/>
      <c r="J2" s="543"/>
      <c r="K2" s="363"/>
      <c r="L2" s="363"/>
      <c r="M2" s="363"/>
      <c r="N2" s="363"/>
      <c r="O2" s="363"/>
    </row>
    <row r="3" spans="1:15" ht="6" customHeight="1" x14ac:dyDescent="0.2">
      <c r="A3" s="363"/>
      <c r="B3" s="547"/>
      <c r="C3" s="547"/>
      <c r="D3" s="363"/>
      <c r="E3" s="543"/>
      <c r="F3" s="546"/>
      <c r="G3" s="546"/>
      <c r="H3" s="543"/>
      <c r="I3" s="543"/>
      <c r="J3" s="543"/>
      <c r="K3" s="363"/>
      <c r="L3" s="363"/>
      <c r="M3" s="363"/>
      <c r="N3" s="363"/>
      <c r="O3" s="363"/>
    </row>
    <row r="4" spans="1:15" ht="24.75" customHeight="1" x14ac:dyDescent="0.2">
      <c r="A4" s="1064" t="s">
        <v>565</v>
      </c>
      <c r="B4" s="1065"/>
      <c r="C4" s="1635" t="s">
        <v>694</v>
      </c>
      <c r="D4" s="1635"/>
      <c r="E4" s="1635"/>
      <c r="F4" s="1635"/>
      <c r="G4" s="1636"/>
      <c r="H4" s="1636"/>
      <c r="I4" s="1636"/>
      <c r="J4" s="1636"/>
      <c r="K4" s="1636"/>
      <c r="L4" s="1637"/>
      <c r="M4" s="1637"/>
      <c r="N4" s="1637"/>
      <c r="O4" s="1637"/>
    </row>
    <row r="5" spans="1:15" ht="23.25" customHeight="1" thickBot="1" x14ac:dyDescent="0.25">
      <c r="A5" s="370" t="s">
        <v>567</v>
      </c>
      <c r="B5" s="363"/>
      <c r="C5" s="363"/>
      <c r="D5" s="363"/>
      <c r="E5" s="543"/>
      <c r="F5" s="546"/>
      <c r="G5" s="546"/>
      <c r="H5" s="543"/>
      <c r="I5" s="543"/>
      <c r="J5" s="543"/>
      <c r="K5" s="363"/>
      <c r="L5" s="363"/>
      <c r="M5" s="363"/>
      <c r="N5" s="363"/>
      <c r="O5" s="363"/>
    </row>
    <row r="6" spans="1:15" ht="13.5" thickBot="1" x14ac:dyDescent="0.25">
      <c r="A6" s="376" t="s">
        <v>568</v>
      </c>
      <c r="B6" s="377" t="s">
        <v>569</v>
      </c>
      <c r="C6" s="1145" t="s">
        <v>0</v>
      </c>
      <c r="D6" s="1146" t="s">
        <v>570</v>
      </c>
      <c r="E6" s="555" t="s">
        <v>571</v>
      </c>
      <c r="F6" s="1147" t="s">
        <v>572</v>
      </c>
      <c r="G6" s="1148"/>
      <c r="H6" s="1148"/>
      <c r="I6" s="1149"/>
      <c r="J6" s="1146" t="s">
        <v>640</v>
      </c>
      <c r="K6" s="1150" t="s">
        <v>574</v>
      </c>
      <c r="L6" s="560"/>
      <c r="M6" s="1146" t="s">
        <v>575</v>
      </c>
      <c r="N6" s="1146" t="s">
        <v>576</v>
      </c>
      <c r="O6" s="561" t="s">
        <v>575</v>
      </c>
    </row>
    <row r="7" spans="1:15" ht="13.5" thickBot="1" x14ac:dyDescent="0.25">
      <c r="A7" s="1638"/>
      <c r="B7" s="1639"/>
      <c r="C7" s="1153" t="s">
        <v>641</v>
      </c>
      <c r="D7" s="1154">
        <v>2019</v>
      </c>
      <c r="E7" s="566">
        <v>2019</v>
      </c>
      <c r="F7" s="1155" t="s">
        <v>578</v>
      </c>
      <c r="G7" s="1156" t="s">
        <v>579</v>
      </c>
      <c r="H7" s="1156" t="s">
        <v>580</v>
      </c>
      <c r="I7" s="1155" t="s">
        <v>581</v>
      </c>
      <c r="J7" s="1154" t="s">
        <v>582</v>
      </c>
      <c r="K7" s="1153" t="s">
        <v>583</v>
      </c>
      <c r="L7" s="560"/>
      <c r="M7" s="1158" t="s">
        <v>642</v>
      </c>
      <c r="N7" s="1154" t="s">
        <v>643</v>
      </c>
      <c r="O7" s="571" t="s">
        <v>644</v>
      </c>
    </row>
    <row r="8" spans="1:15" x14ac:dyDescent="0.2">
      <c r="A8" s="1159" t="s">
        <v>645</v>
      </c>
      <c r="B8" s="1640"/>
      <c r="C8" s="402">
        <v>83</v>
      </c>
      <c r="D8" s="1162">
        <v>85</v>
      </c>
      <c r="E8" s="576">
        <v>86</v>
      </c>
      <c r="F8" s="1163">
        <v>85</v>
      </c>
      <c r="G8" s="1164">
        <f t="shared" ref="G8:I20" si="0">M8</f>
        <v>85</v>
      </c>
      <c r="H8" s="1641">
        <f t="shared" si="0"/>
        <v>86</v>
      </c>
      <c r="I8" s="1166">
        <f>O8</f>
        <v>86</v>
      </c>
      <c r="J8" s="1167" t="s">
        <v>588</v>
      </c>
      <c r="K8" s="1168" t="s">
        <v>588</v>
      </c>
      <c r="L8" s="583"/>
      <c r="M8" s="1169">
        <v>85</v>
      </c>
      <c r="N8" s="1170">
        <v>86</v>
      </c>
      <c r="O8" s="858">
        <v>86</v>
      </c>
    </row>
    <row r="9" spans="1:15" ht="13.5" thickBot="1" x14ac:dyDescent="0.25">
      <c r="A9" s="1171" t="s">
        <v>646</v>
      </c>
      <c r="B9" s="1172"/>
      <c r="C9" s="415">
        <v>73.64</v>
      </c>
      <c r="D9" s="1174">
        <v>74.790000000000006</v>
      </c>
      <c r="E9" s="590">
        <v>76.900000000000006</v>
      </c>
      <c r="F9" s="1174">
        <v>74.790000000000006</v>
      </c>
      <c r="G9" s="1174">
        <f t="shared" si="0"/>
        <v>79.790000000000006</v>
      </c>
      <c r="H9" s="1174">
        <f t="shared" si="0"/>
        <v>75.446299999999994</v>
      </c>
      <c r="I9" s="1174">
        <f>O9</f>
        <v>76.900000000000006</v>
      </c>
      <c r="J9" s="1178" t="s">
        <v>588</v>
      </c>
      <c r="K9" s="1179" t="s">
        <v>588</v>
      </c>
      <c r="L9" s="583"/>
      <c r="M9" s="1180">
        <v>79.790000000000006</v>
      </c>
      <c r="N9" s="1181">
        <v>75.446299999999994</v>
      </c>
      <c r="O9" s="868">
        <v>76.900000000000006</v>
      </c>
    </row>
    <row r="10" spans="1:15" x14ac:dyDescent="0.2">
      <c r="A10" s="1182" t="s">
        <v>647</v>
      </c>
      <c r="B10" s="1183" t="s">
        <v>648</v>
      </c>
      <c r="C10" s="468">
        <v>18897</v>
      </c>
      <c r="D10" s="1185" t="s">
        <v>588</v>
      </c>
      <c r="E10" s="1185" t="s">
        <v>588</v>
      </c>
      <c r="F10" s="1212">
        <v>19132</v>
      </c>
      <c r="G10" s="1187">
        <f t="shared" si="0"/>
        <v>19954</v>
      </c>
      <c r="H10" s="1197">
        <f t="shared" si="0"/>
        <v>20381</v>
      </c>
      <c r="I10" s="1187">
        <f>O10</f>
        <v>20135</v>
      </c>
      <c r="J10" s="1190" t="s">
        <v>588</v>
      </c>
      <c r="K10" s="1191" t="s">
        <v>588</v>
      </c>
      <c r="L10" s="583"/>
      <c r="M10" s="1192">
        <v>19954</v>
      </c>
      <c r="N10" s="1193">
        <v>20381</v>
      </c>
      <c r="O10" s="755">
        <v>20135</v>
      </c>
    </row>
    <row r="11" spans="1:15" x14ac:dyDescent="0.2">
      <c r="A11" s="1194" t="s">
        <v>649</v>
      </c>
      <c r="B11" s="1183" t="s">
        <v>650</v>
      </c>
      <c r="C11" s="468">
        <v>17702</v>
      </c>
      <c r="D11" s="1195" t="s">
        <v>588</v>
      </c>
      <c r="E11" s="1195" t="s">
        <v>588</v>
      </c>
      <c r="F11" s="1198">
        <v>17907</v>
      </c>
      <c r="G11" s="1187">
        <f t="shared" si="0"/>
        <v>18070</v>
      </c>
      <c r="H11" s="1197">
        <f t="shared" si="0"/>
        <v>18571</v>
      </c>
      <c r="I11" s="1187">
        <f>O11</f>
        <v>18312</v>
      </c>
      <c r="J11" s="1190" t="s">
        <v>588</v>
      </c>
      <c r="K11" s="1191" t="s">
        <v>588</v>
      </c>
      <c r="L11" s="583"/>
      <c r="M11" s="1198">
        <v>18070</v>
      </c>
      <c r="N11" s="1193">
        <v>18571</v>
      </c>
      <c r="O11" s="755">
        <v>18312</v>
      </c>
    </row>
    <row r="12" spans="1:15" x14ac:dyDescent="0.2">
      <c r="A12" s="1194" t="s">
        <v>594</v>
      </c>
      <c r="B12" s="1183" t="s">
        <v>595</v>
      </c>
      <c r="C12" s="468">
        <v>422</v>
      </c>
      <c r="D12" s="1195" t="s">
        <v>588</v>
      </c>
      <c r="E12" s="1195" t="s">
        <v>588</v>
      </c>
      <c r="F12" s="1198">
        <v>510</v>
      </c>
      <c r="G12" s="1187">
        <f t="shared" si="0"/>
        <v>367</v>
      </c>
      <c r="H12" s="1197">
        <f t="shared" si="0"/>
        <v>427</v>
      </c>
      <c r="I12" s="1187">
        <f t="shared" si="0"/>
        <v>312</v>
      </c>
      <c r="J12" s="1190" t="s">
        <v>588</v>
      </c>
      <c r="K12" s="1191" t="s">
        <v>588</v>
      </c>
      <c r="L12" s="583"/>
      <c r="M12" s="1198">
        <v>367</v>
      </c>
      <c r="N12" s="1193">
        <v>427</v>
      </c>
      <c r="O12" s="755">
        <v>312</v>
      </c>
    </row>
    <row r="13" spans="1:15" x14ac:dyDescent="0.2">
      <c r="A13" s="1194" t="s">
        <v>596</v>
      </c>
      <c r="B13" s="1183" t="s">
        <v>588</v>
      </c>
      <c r="C13" s="468">
        <v>3481</v>
      </c>
      <c r="D13" s="1195" t="s">
        <v>588</v>
      </c>
      <c r="E13" s="1195" t="s">
        <v>588</v>
      </c>
      <c r="F13" s="1198">
        <v>19006</v>
      </c>
      <c r="G13" s="1187">
        <f t="shared" si="0"/>
        <v>23479</v>
      </c>
      <c r="H13" s="1197">
        <f t="shared" si="0"/>
        <v>30984</v>
      </c>
      <c r="I13" s="1187">
        <f t="shared" si="0"/>
        <v>5227</v>
      </c>
      <c r="J13" s="1190" t="s">
        <v>588</v>
      </c>
      <c r="K13" s="1191" t="s">
        <v>588</v>
      </c>
      <c r="L13" s="583"/>
      <c r="M13" s="1198">
        <v>23479</v>
      </c>
      <c r="N13" s="1193">
        <v>30984</v>
      </c>
      <c r="O13" s="755">
        <v>5227</v>
      </c>
    </row>
    <row r="14" spans="1:15" ht="13.5" thickBot="1" x14ac:dyDescent="0.25">
      <c r="A14" s="1159" t="s">
        <v>597</v>
      </c>
      <c r="B14" s="1199" t="s">
        <v>598</v>
      </c>
      <c r="C14" s="466">
        <v>7344</v>
      </c>
      <c r="D14" s="1201" t="s">
        <v>588</v>
      </c>
      <c r="E14" s="1201" t="s">
        <v>588</v>
      </c>
      <c r="F14" s="1257">
        <v>10555</v>
      </c>
      <c r="G14" s="1187">
        <f t="shared" si="0"/>
        <v>19340</v>
      </c>
      <c r="H14" s="1197">
        <f t="shared" si="0"/>
        <v>15953</v>
      </c>
      <c r="I14" s="1187">
        <f t="shared" si="0"/>
        <v>9457</v>
      </c>
      <c r="J14" s="1202" t="s">
        <v>588</v>
      </c>
      <c r="K14" s="1168" t="s">
        <v>588</v>
      </c>
      <c r="L14" s="583"/>
      <c r="M14" s="1204">
        <v>19340</v>
      </c>
      <c r="N14" s="1205">
        <v>15953</v>
      </c>
      <c r="O14" s="769">
        <v>9457</v>
      </c>
    </row>
    <row r="15" spans="1:15" ht="13.5" thickBot="1" x14ac:dyDescent="0.25">
      <c r="A15" s="1206" t="s">
        <v>599</v>
      </c>
      <c r="B15" s="1156"/>
      <c r="C15" s="459">
        <f t="shared" ref="C15" si="1">C10-C11+C12+C13+C14</f>
        <v>12442</v>
      </c>
      <c r="D15" s="1208" t="s">
        <v>588</v>
      </c>
      <c r="E15" s="1208" t="s">
        <v>588</v>
      </c>
      <c r="F15" s="456">
        <f t="shared" ref="F15:I15" si="2">F10-F11+F12+F13+F14</f>
        <v>31296</v>
      </c>
      <c r="G15" s="456">
        <f t="shared" si="2"/>
        <v>45070</v>
      </c>
      <c r="H15" s="456">
        <f t="shared" si="2"/>
        <v>49174</v>
      </c>
      <c r="I15" s="456">
        <f t="shared" si="2"/>
        <v>16819</v>
      </c>
      <c r="J15" s="1209" t="s">
        <v>588</v>
      </c>
      <c r="K15" s="1210" t="s">
        <v>588</v>
      </c>
      <c r="L15" s="583"/>
      <c r="M15" s="1209">
        <f>M10-M11+M12+M13+M14</f>
        <v>45070</v>
      </c>
      <c r="N15" s="1209">
        <f t="shared" ref="N15:O15" si="3">N10-N11+N12+N13+N14</f>
        <v>49174</v>
      </c>
      <c r="O15" s="1209">
        <f t="shared" si="3"/>
        <v>16819</v>
      </c>
    </row>
    <row r="16" spans="1:15" x14ac:dyDescent="0.2">
      <c r="A16" s="1159" t="s">
        <v>600</v>
      </c>
      <c r="B16" s="1199">
        <v>401</v>
      </c>
      <c r="C16" s="466">
        <v>1380</v>
      </c>
      <c r="D16" s="1185" t="s">
        <v>588</v>
      </c>
      <c r="E16" s="1185" t="s">
        <v>588</v>
      </c>
      <c r="F16" s="1257">
        <v>1326</v>
      </c>
      <c r="G16" s="1187">
        <f t="shared" si="0"/>
        <v>1983</v>
      </c>
      <c r="H16" s="1197">
        <f t="shared" si="0"/>
        <v>1995</v>
      </c>
      <c r="I16" s="1187">
        <f t="shared" si="0"/>
        <v>2007</v>
      </c>
      <c r="J16" s="1202" t="s">
        <v>588</v>
      </c>
      <c r="K16" s="1168" t="s">
        <v>588</v>
      </c>
      <c r="L16" s="583"/>
      <c r="M16" s="1212">
        <v>1983</v>
      </c>
      <c r="N16" s="1205">
        <v>1995</v>
      </c>
      <c r="O16" s="769">
        <v>2007</v>
      </c>
    </row>
    <row r="17" spans="1:15" x14ac:dyDescent="0.2">
      <c r="A17" s="1194" t="s">
        <v>601</v>
      </c>
      <c r="B17" s="1183" t="s">
        <v>602</v>
      </c>
      <c r="C17" s="468">
        <v>2353</v>
      </c>
      <c r="D17" s="1195" t="s">
        <v>588</v>
      </c>
      <c r="E17" s="1195" t="s">
        <v>588</v>
      </c>
      <c r="F17" s="1198">
        <v>2516</v>
      </c>
      <c r="G17" s="1187">
        <f t="shared" si="0"/>
        <v>1593</v>
      </c>
      <c r="H17" s="1197">
        <f t="shared" si="0"/>
        <v>1579</v>
      </c>
      <c r="I17" s="1187">
        <f t="shared" si="0"/>
        <v>3065</v>
      </c>
      <c r="J17" s="1190" t="s">
        <v>588</v>
      </c>
      <c r="K17" s="1191" t="s">
        <v>588</v>
      </c>
      <c r="L17" s="583"/>
      <c r="M17" s="1198">
        <v>1593</v>
      </c>
      <c r="N17" s="1193">
        <v>1579</v>
      </c>
      <c r="O17" s="755">
        <v>3065</v>
      </c>
    </row>
    <row r="18" spans="1:15" x14ac:dyDescent="0.2">
      <c r="A18" s="1194" t="s">
        <v>603</v>
      </c>
      <c r="B18" s="1183" t="s">
        <v>588</v>
      </c>
      <c r="C18" s="468">
        <v>671</v>
      </c>
      <c r="D18" s="1195" t="s">
        <v>588</v>
      </c>
      <c r="E18" s="1195" t="s">
        <v>588</v>
      </c>
      <c r="F18" s="1198">
        <v>671</v>
      </c>
      <c r="G18" s="1187">
        <f t="shared" si="0"/>
        <v>4206</v>
      </c>
      <c r="H18" s="1197">
        <f t="shared" si="0"/>
        <v>4206</v>
      </c>
      <c r="I18" s="1187">
        <f t="shared" si="0"/>
        <v>2790</v>
      </c>
      <c r="J18" s="1190" t="s">
        <v>588</v>
      </c>
      <c r="K18" s="1191" t="s">
        <v>588</v>
      </c>
      <c r="L18" s="583"/>
      <c r="M18" s="1198">
        <v>4206</v>
      </c>
      <c r="N18" s="1193">
        <v>4206</v>
      </c>
      <c r="O18" s="755">
        <v>2790</v>
      </c>
    </row>
    <row r="19" spans="1:15" x14ac:dyDescent="0.2">
      <c r="A19" s="1194" t="s">
        <v>604</v>
      </c>
      <c r="B19" s="1183" t="s">
        <v>588</v>
      </c>
      <c r="C19" s="468">
        <v>7035</v>
      </c>
      <c r="D19" s="1195" t="s">
        <v>588</v>
      </c>
      <c r="E19" s="1195" t="s">
        <v>588</v>
      </c>
      <c r="F19" s="1198">
        <v>25772</v>
      </c>
      <c r="G19" s="1187">
        <f t="shared" si="0"/>
        <v>35655</v>
      </c>
      <c r="H19" s="1197">
        <f t="shared" si="0"/>
        <v>40164</v>
      </c>
      <c r="I19" s="1187">
        <f t="shared" si="0"/>
        <v>7981</v>
      </c>
      <c r="J19" s="1190" t="s">
        <v>588</v>
      </c>
      <c r="K19" s="1191" t="s">
        <v>588</v>
      </c>
      <c r="L19" s="583"/>
      <c r="M19" s="1198">
        <v>35655</v>
      </c>
      <c r="N19" s="1193">
        <v>40164</v>
      </c>
      <c r="O19" s="755">
        <v>7981</v>
      </c>
    </row>
    <row r="20" spans="1:15" ht="13.5" thickBot="1" x14ac:dyDescent="0.25">
      <c r="A20" s="1171" t="s">
        <v>605</v>
      </c>
      <c r="B20" s="1213" t="s">
        <v>588</v>
      </c>
      <c r="C20" s="476">
        <v>0</v>
      </c>
      <c r="D20" s="1201" t="s">
        <v>588</v>
      </c>
      <c r="E20" s="1201" t="s">
        <v>588</v>
      </c>
      <c r="F20" s="1219"/>
      <c r="G20" s="1215">
        <f t="shared" si="0"/>
        <v>0</v>
      </c>
      <c r="H20" s="1203">
        <f t="shared" si="0"/>
        <v>0</v>
      </c>
      <c r="I20" s="1187">
        <f t="shared" si="0"/>
        <v>0</v>
      </c>
      <c r="J20" s="1214" t="s">
        <v>588</v>
      </c>
      <c r="K20" s="1218" t="s">
        <v>588</v>
      </c>
      <c r="L20" s="583"/>
      <c r="M20" s="1219">
        <v>0</v>
      </c>
      <c r="N20" s="1220">
        <v>0</v>
      </c>
      <c r="O20" s="782">
        <v>0</v>
      </c>
    </row>
    <row r="21" spans="1:15" ht="15.75" thickBot="1" x14ac:dyDescent="0.3">
      <c r="A21" s="1642" t="s">
        <v>606</v>
      </c>
      <c r="B21" s="1643" t="s">
        <v>588</v>
      </c>
      <c r="C21" s="1644">
        <v>43126</v>
      </c>
      <c r="D21" s="1645">
        <v>41010</v>
      </c>
      <c r="E21" s="1087">
        <v>49938</v>
      </c>
      <c r="F21" s="1645">
        <v>11388</v>
      </c>
      <c r="G21" s="1223">
        <f>M21-F21</f>
        <v>11435</v>
      </c>
      <c r="H21" s="1224">
        <f>N21-M21</f>
        <v>12347</v>
      </c>
      <c r="I21" s="1646">
        <f>O21-N21</f>
        <v>14768</v>
      </c>
      <c r="J21" s="1647">
        <f t="shared" ref="J21:J44" si="4">SUM(F21:I21)</f>
        <v>49938</v>
      </c>
      <c r="K21" s="1648">
        <f>IF(E21=0, "x",(J21/E21)*100)</f>
        <v>100</v>
      </c>
      <c r="L21" s="583"/>
      <c r="M21" s="1192">
        <v>22823</v>
      </c>
      <c r="N21" s="1649">
        <v>35170</v>
      </c>
      <c r="O21" s="1090">
        <v>49938</v>
      </c>
    </row>
    <row r="22" spans="1:15" ht="15" x14ac:dyDescent="0.25">
      <c r="A22" s="1194" t="s">
        <v>607</v>
      </c>
      <c r="B22" s="1650" t="s">
        <v>588</v>
      </c>
      <c r="C22" s="1651"/>
      <c r="D22" s="1652"/>
      <c r="E22" s="1093"/>
      <c r="F22" s="1652"/>
      <c r="G22" s="1229">
        <f t="shared" ref="G22:G39" si="5">M22-F22</f>
        <v>0</v>
      </c>
      <c r="H22" s="1230">
        <f t="shared" ref="H22:I39" si="6">N22-M22</f>
        <v>0</v>
      </c>
      <c r="I22" s="1653">
        <f>O22-N22</f>
        <v>0</v>
      </c>
      <c r="J22" s="1654">
        <f t="shared" si="4"/>
        <v>0</v>
      </c>
      <c r="K22" s="1648" t="str">
        <f>IF(E22=0, "x",(J22/E22)*100)</f>
        <v>x</v>
      </c>
      <c r="L22" s="583"/>
      <c r="M22" s="1198">
        <v>0</v>
      </c>
      <c r="N22" s="1655">
        <v>0</v>
      </c>
      <c r="O22" s="1096">
        <v>0</v>
      </c>
    </row>
    <row r="23" spans="1:15" ht="15.75" thickBot="1" x14ac:dyDescent="0.3">
      <c r="A23" s="1171" t="s">
        <v>608</v>
      </c>
      <c r="B23" s="1656">
        <v>672</v>
      </c>
      <c r="C23" s="1657">
        <v>10405</v>
      </c>
      <c r="D23" s="1658">
        <v>9800</v>
      </c>
      <c r="E23" s="1099">
        <v>9800</v>
      </c>
      <c r="F23" s="1659">
        <v>2450</v>
      </c>
      <c r="G23" s="1235">
        <f t="shared" si="5"/>
        <v>2450</v>
      </c>
      <c r="H23" s="1238">
        <f t="shared" si="6"/>
        <v>2450</v>
      </c>
      <c r="I23" s="1660">
        <f>O23-N23</f>
        <v>2450</v>
      </c>
      <c r="J23" s="1661">
        <f t="shared" si="4"/>
        <v>9800</v>
      </c>
      <c r="K23" s="1662">
        <f t="shared" ref="K23:K44" si="7">IF(E23=0, "x",(J23/E23)*100)</f>
        <v>100</v>
      </c>
      <c r="L23" s="583"/>
      <c r="M23" s="1204">
        <v>4900</v>
      </c>
      <c r="N23" s="1663">
        <v>7350</v>
      </c>
      <c r="O23" s="1103">
        <v>9800</v>
      </c>
    </row>
    <row r="24" spans="1:15" ht="15" x14ac:dyDescent="0.25">
      <c r="A24" s="1182" t="s">
        <v>609</v>
      </c>
      <c r="B24" s="1643">
        <v>501</v>
      </c>
      <c r="C24" s="1664">
        <v>6430</v>
      </c>
      <c r="D24" s="1665">
        <v>6550</v>
      </c>
      <c r="E24" s="1105">
        <v>6650</v>
      </c>
      <c r="F24" s="1665">
        <v>1627</v>
      </c>
      <c r="G24" s="1666">
        <f t="shared" si="5"/>
        <v>1615</v>
      </c>
      <c r="H24" s="1189">
        <f t="shared" si="6"/>
        <v>1528</v>
      </c>
      <c r="I24" s="1242">
        <f>O24-N24</f>
        <v>1878</v>
      </c>
      <c r="J24" s="1647">
        <f t="shared" si="4"/>
        <v>6648</v>
      </c>
      <c r="K24" s="1648">
        <f t="shared" si="7"/>
        <v>99.969924812030072</v>
      </c>
      <c r="L24" s="583"/>
      <c r="M24" s="1212">
        <v>3242</v>
      </c>
      <c r="N24" s="1667">
        <v>4770</v>
      </c>
      <c r="O24" s="1107">
        <v>6648</v>
      </c>
    </row>
    <row r="25" spans="1:15" ht="15" x14ac:dyDescent="0.25">
      <c r="A25" s="1194" t="s">
        <v>610</v>
      </c>
      <c r="B25" s="1650">
        <v>502</v>
      </c>
      <c r="C25" s="1651">
        <v>2774</v>
      </c>
      <c r="D25" s="1668">
        <v>2900</v>
      </c>
      <c r="E25" s="1109">
        <v>2650</v>
      </c>
      <c r="F25" s="1668">
        <v>892</v>
      </c>
      <c r="G25" s="1211">
        <f t="shared" si="5"/>
        <v>454</v>
      </c>
      <c r="H25" s="1197">
        <f t="shared" si="6"/>
        <v>418</v>
      </c>
      <c r="I25" s="1187">
        <f>O25-N25</f>
        <v>884</v>
      </c>
      <c r="J25" s="1654">
        <f t="shared" si="4"/>
        <v>2648</v>
      </c>
      <c r="K25" s="1669">
        <f t="shared" si="7"/>
        <v>99.924528301886795</v>
      </c>
      <c r="L25" s="583"/>
      <c r="M25" s="1198">
        <v>1346</v>
      </c>
      <c r="N25" s="1655">
        <v>1764</v>
      </c>
      <c r="O25" s="1096">
        <v>2648</v>
      </c>
    </row>
    <row r="26" spans="1:15" ht="15" x14ac:dyDescent="0.25">
      <c r="A26" s="1194" t="s">
        <v>611</v>
      </c>
      <c r="B26" s="1650">
        <v>504</v>
      </c>
      <c r="C26" s="1651">
        <v>0</v>
      </c>
      <c r="D26" s="1668">
        <v>0</v>
      </c>
      <c r="E26" s="1109">
        <v>0</v>
      </c>
      <c r="F26" s="1668"/>
      <c r="G26" s="1211">
        <f t="shared" si="5"/>
        <v>0</v>
      </c>
      <c r="H26" s="1197">
        <f t="shared" si="6"/>
        <v>0</v>
      </c>
      <c r="I26" s="1187">
        <f t="shared" si="6"/>
        <v>0</v>
      </c>
      <c r="J26" s="1654">
        <f t="shared" si="4"/>
        <v>0</v>
      </c>
      <c r="K26" s="1669" t="str">
        <f t="shared" si="7"/>
        <v>x</v>
      </c>
      <c r="L26" s="583"/>
      <c r="M26" s="1198">
        <v>0</v>
      </c>
      <c r="N26" s="1655">
        <v>0</v>
      </c>
      <c r="O26" s="1096">
        <v>0</v>
      </c>
    </row>
    <row r="27" spans="1:15" ht="15" x14ac:dyDescent="0.25">
      <c r="A27" s="1194" t="s">
        <v>612</v>
      </c>
      <c r="B27" s="1650">
        <v>511</v>
      </c>
      <c r="C27" s="1651">
        <v>2146</v>
      </c>
      <c r="D27" s="1668">
        <v>1550</v>
      </c>
      <c r="E27" s="1109">
        <v>1150</v>
      </c>
      <c r="F27" s="1668">
        <v>245</v>
      </c>
      <c r="G27" s="1211">
        <f t="shared" si="5"/>
        <v>109</v>
      </c>
      <c r="H27" s="1197">
        <f t="shared" si="6"/>
        <v>578</v>
      </c>
      <c r="I27" s="1187">
        <f t="shared" si="6"/>
        <v>223</v>
      </c>
      <c r="J27" s="1654">
        <f t="shared" si="4"/>
        <v>1155</v>
      </c>
      <c r="K27" s="1669">
        <f t="shared" si="7"/>
        <v>100.43478260869566</v>
      </c>
      <c r="L27" s="583"/>
      <c r="M27" s="1198">
        <v>354</v>
      </c>
      <c r="N27" s="1655">
        <v>932</v>
      </c>
      <c r="O27" s="1096">
        <v>1155</v>
      </c>
    </row>
    <row r="28" spans="1:15" ht="15" x14ac:dyDescent="0.25">
      <c r="A28" s="1194" t="s">
        <v>613</v>
      </c>
      <c r="B28" s="1650">
        <v>518</v>
      </c>
      <c r="C28" s="1651">
        <v>2439</v>
      </c>
      <c r="D28" s="1668">
        <v>2152</v>
      </c>
      <c r="E28" s="1109">
        <v>2750</v>
      </c>
      <c r="F28" s="1668">
        <v>807</v>
      </c>
      <c r="G28" s="1211">
        <f t="shared" si="5"/>
        <v>733</v>
      </c>
      <c r="H28" s="1197">
        <f t="shared" si="6"/>
        <v>400</v>
      </c>
      <c r="I28" s="1187">
        <f t="shared" si="6"/>
        <v>795</v>
      </c>
      <c r="J28" s="1654">
        <f t="shared" si="4"/>
        <v>2735</v>
      </c>
      <c r="K28" s="1669">
        <f t="shared" si="7"/>
        <v>99.454545454545453</v>
      </c>
      <c r="L28" s="583"/>
      <c r="M28" s="1198">
        <v>1540</v>
      </c>
      <c r="N28" s="1655">
        <v>1940</v>
      </c>
      <c r="O28" s="1096">
        <v>2735</v>
      </c>
    </row>
    <row r="29" spans="1:15" ht="15" x14ac:dyDescent="0.25">
      <c r="A29" s="1194" t="s">
        <v>614</v>
      </c>
      <c r="B29" s="1650">
        <v>521</v>
      </c>
      <c r="C29" s="1651">
        <v>25186</v>
      </c>
      <c r="D29" s="1668">
        <v>23400</v>
      </c>
      <c r="E29" s="1109">
        <v>30207</v>
      </c>
      <c r="F29" s="1668">
        <v>6673</v>
      </c>
      <c r="G29" s="1211">
        <f t="shared" si="5"/>
        <v>6848</v>
      </c>
      <c r="H29" s="1197">
        <f t="shared" si="6"/>
        <v>7396</v>
      </c>
      <c r="I29" s="1187">
        <f t="shared" si="6"/>
        <v>9290</v>
      </c>
      <c r="J29" s="1654">
        <f t="shared" si="4"/>
        <v>30207</v>
      </c>
      <c r="K29" s="1669">
        <f t="shared" si="7"/>
        <v>100</v>
      </c>
      <c r="L29" s="583"/>
      <c r="M29" s="1198">
        <v>13521</v>
      </c>
      <c r="N29" s="1655">
        <v>20917</v>
      </c>
      <c r="O29" s="1096">
        <v>30207</v>
      </c>
    </row>
    <row r="30" spans="1:15" ht="15" x14ac:dyDescent="0.25">
      <c r="A30" s="1194" t="s">
        <v>615</v>
      </c>
      <c r="B30" s="1650" t="s">
        <v>616</v>
      </c>
      <c r="C30" s="1651">
        <v>9365</v>
      </c>
      <c r="D30" s="1668">
        <v>8404</v>
      </c>
      <c r="E30" s="1109">
        <v>11209</v>
      </c>
      <c r="F30" s="1668">
        <v>2447</v>
      </c>
      <c r="G30" s="1211">
        <f t="shared" si="5"/>
        <v>2589</v>
      </c>
      <c r="H30" s="1197">
        <f t="shared" si="6"/>
        <v>2740</v>
      </c>
      <c r="I30" s="1187">
        <f t="shared" si="6"/>
        <v>3433</v>
      </c>
      <c r="J30" s="1654">
        <f t="shared" si="4"/>
        <v>11209</v>
      </c>
      <c r="K30" s="1669">
        <f t="shared" si="7"/>
        <v>100</v>
      </c>
      <c r="L30" s="583"/>
      <c r="M30" s="1198">
        <v>5036</v>
      </c>
      <c r="N30" s="1655">
        <v>7776</v>
      </c>
      <c r="O30" s="1096">
        <v>11209</v>
      </c>
    </row>
    <row r="31" spans="1:15" ht="15" x14ac:dyDescent="0.25">
      <c r="A31" s="1194" t="s">
        <v>617</v>
      </c>
      <c r="B31" s="1650">
        <v>557</v>
      </c>
      <c r="C31" s="1651">
        <v>0</v>
      </c>
      <c r="D31" s="1668">
        <v>0</v>
      </c>
      <c r="E31" s="1109">
        <v>0</v>
      </c>
      <c r="F31" s="1668">
        <v>0</v>
      </c>
      <c r="G31" s="1211">
        <f t="shared" si="5"/>
        <v>0</v>
      </c>
      <c r="H31" s="1197">
        <f t="shared" si="6"/>
        <v>0</v>
      </c>
      <c r="I31" s="1187">
        <f t="shared" si="6"/>
        <v>0</v>
      </c>
      <c r="J31" s="1654">
        <f t="shared" si="4"/>
        <v>0</v>
      </c>
      <c r="K31" s="1669" t="str">
        <f t="shared" si="7"/>
        <v>x</v>
      </c>
      <c r="L31" s="583"/>
      <c r="M31" s="1198">
        <v>0</v>
      </c>
      <c r="N31" s="1655">
        <v>0</v>
      </c>
      <c r="O31" s="1096"/>
    </row>
    <row r="32" spans="1:15" ht="15" x14ac:dyDescent="0.25">
      <c r="A32" s="1194" t="s">
        <v>618</v>
      </c>
      <c r="B32" s="1650">
        <v>551</v>
      </c>
      <c r="C32" s="1651">
        <v>219</v>
      </c>
      <c r="D32" s="1668">
        <v>179</v>
      </c>
      <c r="E32" s="1109">
        <v>269</v>
      </c>
      <c r="F32" s="1668">
        <v>54</v>
      </c>
      <c r="G32" s="1211">
        <f t="shared" si="5"/>
        <v>67</v>
      </c>
      <c r="H32" s="1197">
        <f t="shared" si="6"/>
        <v>73</v>
      </c>
      <c r="I32" s="1187">
        <f t="shared" si="6"/>
        <v>75</v>
      </c>
      <c r="J32" s="1654">
        <f t="shared" si="4"/>
        <v>269</v>
      </c>
      <c r="K32" s="1669">
        <f t="shared" si="7"/>
        <v>100</v>
      </c>
      <c r="L32" s="583"/>
      <c r="M32" s="1198">
        <v>121</v>
      </c>
      <c r="N32" s="1655">
        <v>194</v>
      </c>
      <c r="O32" s="1096">
        <v>269</v>
      </c>
    </row>
    <row r="33" spans="1:15" ht="15.75" thickBot="1" x14ac:dyDescent="0.3">
      <c r="A33" s="1159" t="s">
        <v>619</v>
      </c>
      <c r="B33" s="1670" t="s">
        <v>620</v>
      </c>
      <c r="C33" s="1671">
        <v>984</v>
      </c>
      <c r="D33" s="1672">
        <v>775</v>
      </c>
      <c r="E33" s="1112">
        <v>810</v>
      </c>
      <c r="F33" s="1673">
        <v>227</v>
      </c>
      <c r="G33" s="1216">
        <f t="shared" si="5"/>
        <v>23</v>
      </c>
      <c r="H33" s="1197">
        <f t="shared" si="6"/>
        <v>440</v>
      </c>
      <c r="I33" s="1187">
        <f t="shared" si="6"/>
        <v>122</v>
      </c>
      <c r="J33" s="1661">
        <f t="shared" si="4"/>
        <v>812</v>
      </c>
      <c r="K33" s="1662">
        <f t="shared" si="7"/>
        <v>100.24691358024691</v>
      </c>
      <c r="L33" s="583"/>
      <c r="M33" s="1219">
        <v>250</v>
      </c>
      <c r="N33" s="1674">
        <v>690</v>
      </c>
      <c r="O33" s="1117">
        <v>812</v>
      </c>
    </row>
    <row r="34" spans="1:15" ht="15.75" thickBot="1" x14ac:dyDescent="0.3">
      <c r="A34" s="1675" t="s">
        <v>621</v>
      </c>
      <c r="B34" s="1676"/>
      <c r="C34" s="1677">
        <f t="shared" ref="C34" si="8">C24+C25+C26+C27+C28+C29+C30+C31+C32+C33</f>
        <v>49543</v>
      </c>
      <c r="D34" s="1678">
        <f t="shared" ref="D34:I34" si="9">SUM(D24:D33)</f>
        <v>45910</v>
      </c>
      <c r="E34" s="1678">
        <f t="shared" si="9"/>
        <v>55695</v>
      </c>
      <c r="F34" s="1679">
        <f t="shared" si="9"/>
        <v>12972</v>
      </c>
      <c r="G34" s="1679">
        <f t="shared" si="9"/>
        <v>12438</v>
      </c>
      <c r="H34" s="1680">
        <f t="shared" si="9"/>
        <v>13573</v>
      </c>
      <c r="I34" s="1680">
        <f t="shared" si="9"/>
        <v>16700</v>
      </c>
      <c r="J34" s="1680">
        <f t="shared" si="4"/>
        <v>55683</v>
      </c>
      <c r="K34" s="1681">
        <f t="shared" si="7"/>
        <v>99.978454080258544</v>
      </c>
      <c r="L34" s="583"/>
      <c r="M34" s="1680">
        <f>SUM(M24:M33)</f>
        <v>25410</v>
      </c>
      <c r="N34" s="1682">
        <f>SUM(N24:N33)</f>
        <v>38983</v>
      </c>
      <c r="O34" s="1682">
        <f>SUM(O24:O33)</f>
        <v>55683</v>
      </c>
    </row>
    <row r="35" spans="1:15" ht="15" x14ac:dyDescent="0.25">
      <c r="A35" s="1182" t="s">
        <v>622</v>
      </c>
      <c r="B35" s="1643">
        <v>601</v>
      </c>
      <c r="C35" s="1683">
        <v>2462</v>
      </c>
      <c r="D35" s="1665">
        <v>2500</v>
      </c>
      <c r="E35" s="1105">
        <v>0</v>
      </c>
      <c r="F35" s="1684">
        <v>153</v>
      </c>
      <c r="G35" s="1666">
        <f t="shared" si="5"/>
        <v>-153</v>
      </c>
      <c r="H35" s="1197">
        <f t="shared" si="6"/>
        <v>0</v>
      </c>
      <c r="I35" s="1187">
        <f t="shared" si="6"/>
        <v>0</v>
      </c>
      <c r="J35" s="1647">
        <f t="shared" si="4"/>
        <v>0</v>
      </c>
      <c r="K35" s="1648" t="str">
        <f t="shared" si="7"/>
        <v>x</v>
      </c>
      <c r="L35" s="583"/>
      <c r="M35" s="1212">
        <v>0</v>
      </c>
      <c r="N35" s="1667">
        <v>0</v>
      </c>
      <c r="O35" s="1107">
        <v>0</v>
      </c>
    </row>
    <row r="36" spans="1:15" ht="15" x14ac:dyDescent="0.25">
      <c r="A36" s="1194" t="s">
        <v>623</v>
      </c>
      <c r="B36" s="1650">
        <v>602</v>
      </c>
      <c r="C36" s="1685">
        <v>2970</v>
      </c>
      <c r="D36" s="1668">
        <v>2400</v>
      </c>
      <c r="E36" s="1109">
        <v>5370</v>
      </c>
      <c r="F36" s="1668">
        <v>1400</v>
      </c>
      <c r="G36" s="1211">
        <f t="shared" si="5"/>
        <v>1810</v>
      </c>
      <c r="H36" s="1197">
        <f t="shared" si="6"/>
        <v>700</v>
      </c>
      <c r="I36" s="1187">
        <f t="shared" si="6"/>
        <v>1464</v>
      </c>
      <c r="J36" s="1654">
        <f t="shared" si="4"/>
        <v>5374</v>
      </c>
      <c r="K36" s="1669">
        <f t="shared" si="7"/>
        <v>100.07448789571696</v>
      </c>
      <c r="L36" s="583"/>
      <c r="M36" s="1198">
        <v>3210</v>
      </c>
      <c r="N36" s="1655">
        <v>3910</v>
      </c>
      <c r="O36" s="1096">
        <v>5374</v>
      </c>
    </row>
    <row r="37" spans="1:15" ht="15" x14ac:dyDescent="0.25">
      <c r="A37" s="1194" t="s">
        <v>624</v>
      </c>
      <c r="B37" s="1650">
        <v>604</v>
      </c>
      <c r="C37" s="1685">
        <v>0</v>
      </c>
      <c r="D37" s="1668">
        <v>0</v>
      </c>
      <c r="E37" s="1109">
        <v>0</v>
      </c>
      <c r="F37" s="1668">
        <v>0</v>
      </c>
      <c r="G37" s="1211">
        <f t="shared" si="5"/>
        <v>0</v>
      </c>
      <c r="H37" s="1197">
        <f t="shared" si="6"/>
        <v>0</v>
      </c>
      <c r="I37" s="1187">
        <f t="shared" si="6"/>
        <v>0</v>
      </c>
      <c r="J37" s="1654">
        <f t="shared" si="4"/>
        <v>0</v>
      </c>
      <c r="K37" s="1669" t="str">
        <f t="shared" si="7"/>
        <v>x</v>
      </c>
      <c r="L37" s="583"/>
      <c r="M37" s="1198">
        <v>0</v>
      </c>
      <c r="N37" s="1655">
        <v>0</v>
      </c>
      <c r="O37" s="1096">
        <v>0</v>
      </c>
    </row>
    <row r="38" spans="1:15" ht="15" x14ac:dyDescent="0.25">
      <c r="A38" s="1194" t="s">
        <v>625</v>
      </c>
      <c r="B38" s="1650" t="s">
        <v>626</v>
      </c>
      <c r="C38" s="1685">
        <v>43126</v>
      </c>
      <c r="D38" s="1668">
        <v>41010</v>
      </c>
      <c r="E38" s="1109">
        <v>49938</v>
      </c>
      <c r="F38" s="1668">
        <v>11388</v>
      </c>
      <c r="G38" s="1211">
        <f t="shared" si="5"/>
        <v>11435</v>
      </c>
      <c r="H38" s="1197">
        <f t="shared" si="6"/>
        <v>12347</v>
      </c>
      <c r="I38" s="1187">
        <f t="shared" si="6"/>
        <v>14768</v>
      </c>
      <c r="J38" s="1654">
        <f t="shared" si="4"/>
        <v>49938</v>
      </c>
      <c r="K38" s="1669">
        <f t="shared" si="7"/>
        <v>100</v>
      </c>
      <c r="L38" s="583"/>
      <c r="M38" s="1198">
        <v>22823</v>
      </c>
      <c r="N38" s="1655">
        <v>35170</v>
      </c>
      <c r="O38" s="1096">
        <v>49938</v>
      </c>
    </row>
    <row r="39" spans="1:15" ht="15.75" thickBot="1" x14ac:dyDescent="0.3">
      <c r="A39" s="1159" t="s">
        <v>627</v>
      </c>
      <c r="B39" s="1670" t="s">
        <v>628</v>
      </c>
      <c r="C39" s="1671">
        <v>1161</v>
      </c>
      <c r="D39" s="1672">
        <v>0</v>
      </c>
      <c r="E39" s="1112">
        <v>534</v>
      </c>
      <c r="F39" s="1673">
        <v>40</v>
      </c>
      <c r="G39" s="1216">
        <f t="shared" si="5"/>
        <v>142</v>
      </c>
      <c r="H39" s="1217">
        <f t="shared" si="6"/>
        <v>124</v>
      </c>
      <c r="I39" s="1187">
        <f t="shared" si="6"/>
        <v>212</v>
      </c>
      <c r="J39" s="1661">
        <f t="shared" si="4"/>
        <v>518</v>
      </c>
      <c r="K39" s="1662">
        <f t="shared" si="7"/>
        <v>97.00374531835206</v>
      </c>
      <c r="L39" s="583"/>
      <c r="M39" s="1219">
        <v>182</v>
      </c>
      <c r="N39" s="1674">
        <v>306</v>
      </c>
      <c r="O39" s="1117">
        <v>518</v>
      </c>
    </row>
    <row r="40" spans="1:15" ht="15.75" thickBot="1" x14ac:dyDescent="0.3">
      <c r="A40" s="1675" t="s">
        <v>629</v>
      </c>
      <c r="B40" s="1676" t="s">
        <v>588</v>
      </c>
      <c r="C40" s="1677">
        <f>SUM(C35:C39)</f>
        <v>49719</v>
      </c>
      <c r="D40" s="1678">
        <f t="shared" ref="D40:I40" si="10">SUM(D35:D39)</f>
        <v>45910</v>
      </c>
      <c r="E40" s="1678">
        <f t="shared" si="10"/>
        <v>55842</v>
      </c>
      <c r="F40" s="1680">
        <f t="shared" si="10"/>
        <v>12981</v>
      </c>
      <c r="G40" s="1686">
        <f t="shared" si="10"/>
        <v>13234</v>
      </c>
      <c r="H40" s="1687">
        <f t="shared" si="10"/>
        <v>13171</v>
      </c>
      <c r="I40" s="1688">
        <f t="shared" si="10"/>
        <v>16444</v>
      </c>
      <c r="J40" s="1689">
        <f t="shared" si="4"/>
        <v>55830</v>
      </c>
      <c r="K40" s="1690">
        <f t="shared" si="7"/>
        <v>99.978510798323839</v>
      </c>
      <c r="L40" s="583"/>
      <c r="M40" s="1680">
        <f>SUM(M35:M39)</f>
        <v>26215</v>
      </c>
      <c r="N40" s="1682">
        <f>SUM(N35:N39)</f>
        <v>39386</v>
      </c>
      <c r="O40" s="1682">
        <f>SUM(O35:O39)</f>
        <v>55830</v>
      </c>
    </row>
    <row r="41" spans="1:15" ht="16.5" customHeight="1" thickBot="1" x14ac:dyDescent="0.3">
      <c r="A41" s="1159"/>
      <c r="B41" s="1691"/>
      <c r="C41" s="1692"/>
      <c r="D41" s="1659"/>
      <c r="E41" s="1659"/>
      <c r="F41" s="1257"/>
      <c r="G41" s="1693"/>
      <c r="H41" s="1694"/>
      <c r="I41" s="1693"/>
      <c r="J41" s="1695"/>
      <c r="K41" s="1648"/>
      <c r="L41" s="583"/>
      <c r="M41" s="1202"/>
      <c r="N41" s="1682"/>
      <c r="O41" s="1682"/>
    </row>
    <row r="42" spans="1:15" ht="15.75" thickBot="1" x14ac:dyDescent="0.3">
      <c r="A42" s="1696" t="s">
        <v>630</v>
      </c>
      <c r="B42" s="1676" t="s">
        <v>588</v>
      </c>
      <c r="C42" s="1677">
        <f>C40-C38</f>
        <v>6593</v>
      </c>
      <c r="D42" s="1679">
        <f t="shared" ref="D42:I42" si="11">D40-D38</f>
        <v>4900</v>
      </c>
      <c r="E42" s="1679">
        <f t="shared" si="11"/>
        <v>5904</v>
      </c>
      <c r="F42" s="1680">
        <f t="shared" si="11"/>
        <v>1593</v>
      </c>
      <c r="G42" s="1697">
        <f t="shared" si="11"/>
        <v>1799</v>
      </c>
      <c r="H42" s="1680">
        <f t="shared" si="11"/>
        <v>824</v>
      </c>
      <c r="I42" s="1682">
        <f t="shared" si="11"/>
        <v>1676</v>
      </c>
      <c r="J42" s="1695">
        <f t="shared" si="4"/>
        <v>5892</v>
      </c>
      <c r="K42" s="1648">
        <f t="shared" si="7"/>
        <v>99.796747967479675</v>
      </c>
      <c r="L42" s="583"/>
      <c r="M42" s="1680">
        <f>M40-M38</f>
        <v>3392</v>
      </c>
      <c r="N42" s="1682">
        <f>N40-N38</f>
        <v>4216</v>
      </c>
      <c r="O42" s="1680">
        <f>O40-O38</f>
        <v>5892</v>
      </c>
    </row>
    <row r="43" spans="1:15" ht="15.75" thickBot="1" x14ac:dyDescent="0.3">
      <c r="A43" s="1675" t="s">
        <v>631</v>
      </c>
      <c r="B43" s="1676" t="s">
        <v>588</v>
      </c>
      <c r="C43" s="1677">
        <f>C40-C34</f>
        <v>176</v>
      </c>
      <c r="D43" s="1679">
        <f t="shared" ref="D43:I43" si="12">D40-D34</f>
        <v>0</v>
      </c>
      <c r="E43" s="1679">
        <f t="shared" si="12"/>
        <v>147</v>
      </c>
      <c r="F43" s="1680">
        <f t="shared" si="12"/>
        <v>9</v>
      </c>
      <c r="G43" s="1697">
        <f t="shared" si="12"/>
        <v>796</v>
      </c>
      <c r="H43" s="1680">
        <f t="shared" si="12"/>
        <v>-402</v>
      </c>
      <c r="I43" s="1682">
        <f t="shared" si="12"/>
        <v>-256</v>
      </c>
      <c r="J43" s="1695">
        <f t="shared" si="4"/>
        <v>147</v>
      </c>
      <c r="K43" s="1648">
        <f t="shared" si="7"/>
        <v>100</v>
      </c>
      <c r="L43" s="583"/>
      <c r="M43" s="1680">
        <f>M40-M34</f>
        <v>805</v>
      </c>
      <c r="N43" s="1682">
        <f>N40-N34</f>
        <v>403</v>
      </c>
      <c r="O43" s="1680">
        <f>O40-O34</f>
        <v>147</v>
      </c>
    </row>
    <row r="44" spans="1:15" ht="15.75" thickBot="1" x14ac:dyDescent="0.3">
      <c r="A44" s="1698" t="s">
        <v>632</v>
      </c>
      <c r="B44" s="1699" t="s">
        <v>588</v>
      </c>
      <c r="C44" s="1677">
        <f>C43-C38</f>
        <v>-42950</v>
      </c>
      <c r="D44" s="1679">
        <f t="shared" ref="D44:I44" si="13">D43-D38</f>
        <v>-41010</v>
      </c>
      <c r="E44" s="1679">
        <f t="shared" si="13"/>
        <v>-49791</v>
      </c>
      <c r="F44" s="1680">
        <f t="shared" si="13"/>
        <v>-11379</v>
      </c>
      <c r="G44" s="1697">
        <f t="shared" si="13"/>
        <v>-10639</v>
      </c>
      <c r="H44" s="1680">
        <f t="shared" si="13"/>
        <v>-12749</v>
      </c>
      <c r="I44" s="1682">
        <f t="shared" si="13"/>
        <v>-15024</v>
      </c>
      <c r="J44" s="1695">
        <f t="shared" si="4"/>
        <v>-49791</v>
      </c>
      <c r="K44" s="1648">
        <f t="shared" si="7"/>
        <v>100</v>
      </c>
      <c r="L44" s="583"/>
      <c r="M44" s="1680">
        <f>M43-M38</f>
        <v>-22018</v>
      </c>
      <c r="N44" s="1682">
        <f>N43-N38</f>
        <v>-34767</v>
      </c>
      <c r="O44" s="1680">
        <f>O43-O38</f>
        <v>-49791</v>
      </c>
    </row>
    <row r="46" spans="1:15" ht="14.25" x14ac:dyDescent="0.2">
      <c r="A46" s="1138" t="s">
        <v>633</v>
      </c>
    </row>
    <row r="47" spans="1:15" ht="14.25" x14ac:dyDescent="0.2">
      <c r="A47" s="1139" t="s">
        <v>634</v>
      </c>
    </row>
    <row r="48" spans="1:15" ht="14.25" x14ac:dyDescent="0.2">
      <c r="A48" s="1140" t="s">
        <v>635</v>
      </c>
    </row>
    <row r="49" spans="1:10" s="560" customFormat="1" ht="14.25" x14ac:dyDescent="0.2">
      <c r="A49" s="1140" t="s">
        <v>636</v>
      </c>
      <c r="B49" s="698"/>
      <c r="E49" s="699"/>
      <c r="F49" s="699"/>
      <c r="G49" s="699"/>
      <c r="H49" s="699"/>
      <c r="I49" s="699"/>
      <c r="J49" s="699"/>
    </row>
    <row r="51" spans="1:10" x14ac:dyDescent="0.2">
      <c r="A51" s="1700" t="s">
        <v>695</v>
      </c>
    </row>
    <row r="53" spans="1:10" x14ac:dyDescent="0.2">
      <c r="A53" s="700" t="s">
        <v>696</v>
      </c>
    </row>
    <row r="54" spans="1:10" x14ac:dyDescent="0.2">
      <c r="A54" s="700" t="s">
        <v>697</v>
      </c>
    </row>
    <row r="55" spans="1:10" x14ac:dyDescent="0.2">
      <c r="A55" s="700" t="s">
        <v>698</v>
      </c>
    </row>
    <row r="56" spans="1:10" x14ac:dyDescent="0.2">
      <c r="A56" s="700" t="s">
        <v>699</v>
      </c>
    </row>
    <row r="57" spans="1:10" x14ac:dyDescent="0.2">
      <c r="A57" s="700" t="s">
        <v>700</v>
      </c>
    </row>
    <row r="58" spans="1:10" x14ac:dyDescent="0.2">
      <c r="A58" s="700" t="s">
        <v>701</v>
      </c>
    </row>
    <row r="59" spans="1:10" x14ac:dyDescent="0.2">
      <c r="A59" s="700" t="s">
        <v>702</v>
      </c>
    </row>
    <row r="60" spans="1:10" x14ac:dyDescent="0.2">
      <c r="A60" s="700" t="s">
        <v>703</v>
      </c>
    </row>
    <row r="61" spans="1:10" x14ac:dyDescent="0.2">
      <c r="A61" s="700" t="s">
        <v>704</v>
      </c>
    </row>
    <row r="62" spans="1:10" x14ac:dyDescent="0.2">
      <c r="A62" s="700" t="s">
        <v>705</v>
      </c>
    </row>
    <row r="63" spans="1:10" x14ac:dyDescent="0.2">
      <c r="A63" s="700" t="s">
        <v>706</v>
      </c>
    </row>
    <row r="64" spans="1:10" x14ac:dyDescent="0.2">
      <c r="A64" s="700" t="s">
        <v>707</v>
      </c>
    </row>
    <row r="65" spans="1:5" x14ac:dyDescent="0.2">
      <c r="A65" s="700" t="s">
        <v>708</v>
      </c>
    </row>
    <row r="67" spans="1:5" x14ac:dyDescent="0.2">
      <c r="A67" s="542" t="s">
        <v>709</v>
      </c>
    </row>
    <row r="68" spans="1:5" x14ac:dyDescent="0.2">
      <c r="A68" s="700" t="s">
        <v>710</v>
      </c>
      <c r="E68" s="700" t="s">
        <v>711</v>
      </c>
    </row>
    <row r="73" spans="1:5" x14ac:dyDescent="0.2">
      <c r="A73" s="542"/>
      <c r="B73" s="542"/>
    </row>
    <row r="74" spans="1:5" x14ac:dyDescent="0.2">
      <c r="A74" s="542"/>
      <c r="B74" s="542"/>
    </row>
    <row r="75" spans="1:5" x14ac:dyDescent="0.2">
      <c r="A75" s="542"/>
      <c r="B75" s="542"/>
    </row>
  </sheetData>
  <mergeCells count="4">
    <mergeCell ref="C4:O4"/>
    <mergeCell ref="A6:A7"/>
    <mergeCell ref="B6:B7"/>
    <mergeCell ref="F6:I6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zoomScaleNormal="100" workbookViewId="0">
      <selection activeCell="C40" sqref="C40"/>
    </sheetView>
  </sheetViews>
  <sheetFormatPr defaultColWidth="8.7109375" defaultRowHeight="12.75" x14ac:dyDescent="0.2"/>
  <cols>
    <col min="1" max="1" width="37.7109375" style="700" customWidth="1"/>
    <col min="2" max="2" width="7.28515625" style="694" customWidth="1"/>
    <col min="3" max="4" width="11.5703125" style="542" customWidth="1"/>
    <col min="5" max="5" width="11.5703125" style="695" customWidth="1"/>
    <col min="6" max="6" width="11.42578125" style="695" customWidth="1"/>
    <col min="7" max="7" width="9.85546875" style="695" customWidth="1"/>
    <col min="8" max="8" width="9.140625" style="695" customWidth="1"/>
    <col min="9" max="9" width="9.28515625" style="695" customWidth="1"/>
    <col min="10" max="10" width="9.140625" style="695" customWidth="1"/>
    <col min="11" max="11" width="12" style="542" customWidth="1"/>
    <col min="12" max="12" width="8.7109375" style="542"/>
    <col min="13" max="13" width="11.85546875" style="542" customWidth="1"/>
    <col min="14" max="14" width="12.5703125" style="542" customWidth="1"/>
    <col min="15" max="15" width="11.85546875" style="542" customWidth="1"/>
    <col min="16" max="16" width="12" style="542" customWidth="1"/>
    <col min="17" max="16384" width="8.7109375" style="542"/>
  </cols>
  <sheetData>
    <row r="1" spans="1:16" ht="24" customHeight="1" x14ac:dyDescent="0.2">
      <c r="A1" s="1060"/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1061"/>
    </row>
    <row r="2" spans="1:16" x14ac:dyDescent="0.2">
      <c r="A2" s="363"/>
      <c r="B2" s="363"/>
      <c r="C2" s="363"/>
      <c r="D2" s="363"/>
      <c r="E2" s="543"/>
      <c r="F2" s="543"/>
      <c r="G2" s="543"/>
      <c r="H2" s="543"/>
      <c r="I2" s="543"/>
      <c r="J2" s="543"/>
      <c r="K2" s="363"/>
      <c r="L2" s="363"/>
      <c r="M2" s="363"/>
      <c r="N2" s="363"/>
      <c r="O2" s="544"/>
    </row>
    <row r="3" spans="1:16" ht="18.75" x14ac:dyDescent="0.2">
      <c r="A3" s="1062" t="s">
        <v>564</v>
      </c>
      <c r="B3" s="363"/>
      <c r="C3" s="363"/>
      <c r="D3" s="363"/>
      <c r="E3" s="543"/>
      <c r="F3" s="546"/>
      <c r="G3" s="546"/>
      <c r="H3" s="543"/>
      <c r="I3" s="543"/>
      <c r="J3" s="543"/>
      <c r="K3" s="363"/>
      <c r="L3" s="363"/>
      <c r="M3" s="363"/>
      <c r="N3" s="363"/>
      <c r="O3" s="363"/>
    </row>
    <row r="4" spans="1:16" ht="21.75" customHeight="1" x14ac:dyDescent="0.2">
      <c r="A4" s="1063"/>
      <c r="B4" s="363"/>
      <c r="C4" s="363"/>
      <c r="D4" s="363"/>
      <c r="E4" s="543"/>
      <c r="F4" s="546"/>
      <c r="G4" s="546"/>
      <c r="H4" s="543"/>
      <c r="I4" s="543"/>
      <c r="J4" s="543"/>
      <c r="K4" s="363"/>
      <c r="L4" s="363"/>
      <c r="M4" s="363"/>
      <c r="N4" s="363"/>
      <c r="O4" s="363"/>
    </row>
    <row r="5" spans="1:16" x14ac:dyDescent="0.2">
      <c r="A5" s="370"/>
      <c r="B5" s="363"/>
      <c r="C5" s="363"/>
      <c r="D5" s="363"/>
      <c r="E5" s="543"/>
      <c r="F5" s="546"/>
      <c r="G5" s="546"/>
      <c r="H5" s="543"/>
      <c r="I5" s="543"/>
      <c r="J5" s="543"/>
      <c r="K5" s="363"/>
      <c r="L5" s="363"/>
      <c r="M5" s="363"/>
      <c r="N5" s="363"/>
      <c r="O5" s="363"/>
    </row>
    <row r="6" spans="1:16" ht="6" customHeight="1" x14ac:dyDescent="0.2">
      <c r="A6" s="363"/>
      <c r="B6" s="547"/>
      <c r="C6" s="547"/>
      <c r="D6" s="363"/>
      <c r="E6" s="543"/>
      <c r="F6" s="546"/>
      <c r="G6" s="546"/>
      <c r="H6" s="543"/>
      <c r="I6" s="543"/>
      <c r="J6" s="543"/>
      <c r="K6" s="363"/>
      <c r="L6" s="363"/>
      <c r="M6" s="363"/>
      <c r="N6" s="363"/>
      <c r="O6" s="363"/>
    </row>
    <row r="7" spans="1:16" ht="24.75" customHeight="1" x14ac:dyDescent="0.2">
      <c r="A7" s="1064" t="s">
        <v>565</v>
      </c>
      <c r="B7" s="1065"/>
      <c r="C7" s="549" t="s">
        <v>712</v>
      </c>
      <c r="D7" s="1701"/>
      <c r="E7" s="1701"/>
      <c r="F7" s="1701"/>
      <c r="G7" s="1701"/>
      <c r="H7" s="1701"/>
      <c r="I7" s="1701"/>
      <c r="J7" s="1701"/>
      <c r="K7" s="1701"/>
      <c r="L7" s="1701"/>
      <c r="M7" s="1701"/>
      <c r="N7" s="1701"/>
      <c r="O7" s="1701"/>
    </row>
    <row r="8" spans="1:16" ht="23.25" customHeight="1" thickBot="1" x14ac:dyDescent="0.25">
      <c r="A8" s="370" t="s">
        <v>567</v>
      </c>
      <c r="B8" s="363"/>
      <c r="C8" s="363"/>
      <c r="D8" s="363"/>
      <c r="E8" s="543"/>
      <c r="F8" s="546"/>
      <c r="G8" s="546"/>
      <c r="H8" s="543"/>
      <c r="I8" s="543"/>
      <c r="J8" s="543"/>
      <c r="K8" s="363"/>
      <c r="L8" s="363"/>
      <c r="M8" s="363"/>
      <c r="N8" s="363"/>
      <c r="O8" s="363"/>
    </row>
    <row r="9" spans="1:16" ht="13.5" thickBot="1" x14ac:dyDescent="0.25">
      <c r="A9" s="703" t="s">
        <v>568</v>
      </c>
      <c r="B9" s="704" t="s">
        <v>569</v>
      </c>
      <c r="C9" s="705" t="s">
        <v>0</v>
      </c>
      <c r="D9" s="706" t="s">
        <v>570</v>
      </c>
      <c r="E9" s="555" t="s">
        <v>571</v>
      </c>
      <c r="F9" s="707" t="s">
        <v>572</v>
      </c>
      <c r="G9" s="708"/>
      <c r="H9" s="708"/>
      <c r="I9" s="709"/>
      <c r="J9" s="706" t="s">
        <v>640</v>
      </c>
      <c r="K9" s="710" t="s">
        <v>574</v>
      </c>
      <c r="L9" s="560"/>
      <c r="M9" s="706" t="s">
        <v>575</v>
      </c>
      <c r="N9" s="706" t="s">
        <v>576</v>
      </c>
      <c r="O9" s="561" t="s">
        <v>575</v>
      </c>
    </row>
    <row r="10" spans="1:16" ht="13.5" thickBot="1" x14ac:dyDescent="0.25">
      <c r="A10" s="711"/>
      <c r="B10" s="712"/>
      <c r="C10" s="713" t="s">
        <v>641</v>
      </c>
      <c r="D10" s="714">
        <v>2019</v>
      </c>
      <c r="E10" s="566">
        <v>2019</v>
      </c>
      <c r="F10" s="715" t="s">
        <v>578</v>
      </c>
      <c r="G10" s="716" t="s">
        <v>579</v>
      </c>
      <c r="H10" s="716" t="s">
        <v>580</v>
      </c>
      <c r="I10" s="715" t="s">
        <v>581</v>
      </c>
      <c r="J10" s="714" t="s">
        <v>582</v>
      </c>
      <c r="K10" s="713" t="s">
        <v>583</v>
      </c>
      <c r="L10" s="560"/>
      <c r="M10" s="718" t="s">
        <v>642</v>
      </c>
      <c r="N10" s="714" t="s">
        <v>643</v>
      </c>
      <c r="O10" s="571" t="s">
        <v>644</v>
      </c>
    </row>
    <row r="11" spans="1:16" x14ac:dyDescent="0.2">
      <c r="A11" s="719" t="s">
        <v>645</v>
      </c>
      <c r="B11" s="720"/>
      <c r="C11" s="1624">
        <v>36</v>
      </c>
      <c r="D11" s="849">
        <v>38</v>
      </c>
      <c r="E11" s="576">
        <v>38</v>
      </c>
      <c r="F11" s="1625">
        <v>38</v>
      </c>
      <c r="G11" s="1626">
        <f t="shared" ref="G11:I23" si="0">M11</f>
        <v>37</v>
      </c>
      <c r="H11" s="1627">
        <f t="shared" si="0"/>
        <v>40</v>
      </c>
      <c r="I11" s="854">
        <f>O11</f>
        <v>38</v>
      </c>
      <c r="J11" s="855" t="s">
        <v>588</v>
      </c>
      <c r="K11" s="856" t="s">
        <v>588</v>
      </c>
      <c r="L11" s="583"/>
      <c r="M11" s="857">
        <v>37</v>
      </c>
      <c r="N11" s="848">
        <v>40</v>
      </c>
      <c r="O11" s="858">
        <v>38</v>
      </c>
    </row>
    <row r="12" spans="1:16" ht="13.5" thickBot="1" x14ac:dyDescent="0.25">
      <c r="A12" s="733" t="s">
        <v>646</v>
      </c>
      <c r="B12" s="734"/>
      <c r="C12" s="860">
        <v>34.71</v>
      </c>
      <c r="D12" s="860">
        <v>35</v>
      </c>
      <c r="E12" s="590">
        <v>35</v>
      </c>
      <c r="F12" s="1628">
        <v>34.69</v>
      </c>
      <c r="G12" s="865">
        <f t="shared" si="0"/>
        <v>35.288600000000002</v>
      </c>
      <c r="H12" s="864">
        <f t="shared" si="0"/>
        <v>35.134</v>
      </c>
      <c r="I12" s="865">
        <f>O12</f>
        <v>35.75</v>
      </c>
      <c r="J12" s="739" t="s">
        <v>588</v>
      </c>
      <c r="K12" s="866" t="s">
        <v>588</v>
      </c>
      <c r="L12" s="583"/>
      <c r="M12" s="867">
        <v>35.288600000000002</v>
      </c>
      <c r="N12" s="859">
        <v>35.134</v>
      </c>
      <c r="O12" s="868">
        <v>35.75</v>
      </c>
    </row>
    <row r="13" spans="1:16" x14ac:dyDescent="0.2">
      <c r="A13" s="744" t="s">
        <v>647</v>
      </c>
      <c r="B13" s="745" t="s">
        <v>648</v>
      </c>
      <c r="C13" s="746">
        <v>12136</v>
      </c>
      <c r="D13" s="722" t="s">
        <v>588</v>
      </c>
      <c r="E13" s="722" t="s">
        <v>588</v>
      </c>
      <c r="F13" s="748">
        <v>12160</v>
      </c>
      <c r="G13" s="749">
        <f t="shared" si="0"/>
        <v>12206</v>
      </c>
      <c r="H13" s="760">
        <f t="shared" si="0"/>
        <v>11940</v>
      </c>
      <c r="I13" s="749">
        <f>O13</f>
        <v>12028</v>
      </c>
      <c r="J13" s="873" t="s">
        <v>588</v>
      </c>
      <c r="K13" s="874" t="s">
        <v>588</v>
      </c>
      <c r="L13" s="583"/>
      <c r="M13" s="753">
        <v>12206</v>
      </c>
      <c r="N13" s="754">
        <v>11940</v>
      </c>
      <c r="O13" s="755">
        <v>12028</v>
      </c>
    </row>
    <row r="14" spans="1:16" x14ac:dyDescent="0.2">
      <c r="A14" s="756" t="s">
        <v>649</v>
      </c>
      <c r="B14" s="745" t="s">
        <v>650</v>
      </c>
      <c r="C14" s="746">
        <v>11369</v>
      </c>
      <c r="D14" s="757" t="s">
        <v>588</v>
      </c>
      <c r="E14" s="757" t="s">
        <v>588</v>
      </c>
      <c r="F14" s="759">
        <v>11412</v>
      </c>
      <c r="G14" s="749">
        <f t="shared" si="0"/>
        <v>11479</v>
      </c>
      <c r="H14" s="760">
        <f t="shared" si="0"/>
        <v>11226</v>
      </c>
      <c r="I14" s="749">
        <f>O14</f>
        <v>11331</v>
      </c>
      <c r="J14" s="873" t="s">
        <v>588</v>
      </c>
      <c r="K14" s="874" t="s">
        <v>588</v>
      </c>
      <c r="L14" s="583"/>
      <c r="M14" s="759">
        <v>11479</v>
      </c>
      <c r="N14" s="754">
        <v>11226</v>
      </c>
      <c r="O14" s="755">
        <v>11331</v>
      </c>
    </row>
    <row r="15" spans="1:16" x14ac:dyDescent="0.2">
      <c r="A15" s="756" t="s">
        <v>594</v>
      </c>
      <c r="B15" s="745" t="s">
        <v>595</v>
      </c>
      <c r="C15" s="746">
        <v>121</v>
      </c>
      <c r="D15" s="757" t="s">
        <v>588</v>
      </c>
      <c r="E15" s="757" t="s">
        <v>588</v>
      </c>
      <c r="F15" s="759">
        <v>100</v>
      </c>
      <c r="G15" s="749">
        <f t="shared" si="0"/>
        <v>77</v>
      </c>
      <c r="H15" s="760">
        <f t="shared" si="0"/>
        <v>103</v>
      </c>
      <c r="I15" s="749">
        <f t="shared" si="0"/>
        <v>115</v>
      </c>
      <c r="J15" s="873" t="s">
        <v>588</v>
      </c>
      <c r="K15" s="874" t="s">
        <v>588</v>
      </c>
      <c r="L15" s="583"/>
      <c r="M15" s="759">
        <v>77</v>
      </c>
      <c r="N15" s="754">
        <v>103</v>
      </c>
      <c r="O15" s="755">
        <v>115</v>
      </c>
    </row>
    <row r="16" spans="1:16" x14ac:dyDescent="0.2">
      <c r="A16" s="756" t="s">
        <v>596</v>
      </c>
      <c r="B16" s="745" t="s">
        <v>588</v>
      </c>
      <c r="C16" s="746">
        <v>1392</v>
      </c>
      <c r="D16" s="757" t="s">
        <v>588</v>
      </c>
      <c r="E16" s="757" t="s">
        <v>588</v>
      </c>
      <c r="F16" s="759">
        <v>7910</v>
      </c>
      <c r="G16" s="749">
        <f t="shared" si="0"/>
        <v>10796</v>
      </c>
      <c r="H16" s="760">
        <f t="shared" si="0"/>
        <v>14692</v>
      </c>
      <c r="I16" s="749">
        <f t="shared" si="0"/>
        <v>1447</v>
      </c>
      <c r="J16" s="873" t="s">
        <v>588</v>
      </c>
      <c r="K16" s="874" t="s">
        <v>588</v>
      </c>
      <c r="L16" s="583"/>
      <c r="M16" s="759">
        <v>10796</v>
      </c>
      <c r="N16" s="754">
        <v>14692</v>
      </c>
      <c r="O16" s="755">
        <v>1447</v>
      </c>
    </row>
    <row r="17" spans="1:15" ht="13.5" thickBot="1" x14ac:dyDescent="0.25">
      <c r="A17" s="719" t="s">
        <v>597</v>
      </c>
      <c r="B17" s="761" t="s">
        <v>598</v>
      </c>
      <c r="C17" s="762">
        <v>2182</v>
      </c>
      <c r="D17" s="922" t="s">
        <v>588</v>
      </c>
      <c r="E17" s="922" t="s">
        <v>588</v>
      </c>
      <c r="F17" s="764">
        <v>4797</v>
      </c>
      <c r="G17" s="749">
        <f t="shared" si="0"/>
        <v>7756</v>
      </c>
      <c r="H17" s="760">
        <f t="shared" si="0"/>
        <v>6180</v>
      </c>
      <c r="I17" s="749">
        <f t="shared" si="0"/>
        <v>4295</v>
      </c>
      <c r="J17" s="883" t="s">
        <v>588</v>
      </c>
      <c r="K17" s="856" t="s">
        <v>588</v>
      </c>
      <c r="L17" s="583"/>
      <c r="M17" s="767">
        <v>7756</v>
      </c>
      <c r="N17" s="768">
        <v>6180</v>
      </c>
      <c r="O17" s="769">
        <v>4295</v>
      </c>
    </row>
    <row r="18" spans="1:15" ht="15" customHeight="1" thickBot="1" x14ac:dyDescent="0.25">
      <c r="A18" s="770" t="s">
        <v>599</v>
      </c>
      <c r="B18" s="716"/>
      <c r="C18" s="771">
        <v>4462</v>
      </c>
      <c r="D18" s="772" t="s">
        <v>588</v>
      </c>
      <c r="E18" s="772" t="s">
        <v>588</v>
      </c>
      <c r="F18" s="773">
        <f>F13-F14+F15+F16+F17</f>
        <v>13555</v>
      </c>
      <c r="G18" s="773">
        <f t="shared" ref="G18:I18" si="1">G13-G14+G15+G16+G17</f>
        <v>19356</v>
      </c>
      <c r="H18" s="773">
        <f t="shared" si="1"/>
        <v>21689</v>
      </c>
      <c r="I18" s="773">
        <f t="shared" si="1"/>
        <v>6554</v>
      </c>
      <c r="J18" s="773" t="s">
        <v>588</v>
      </c>
      <c r="K18" s="774" t="s">
        <v>588</v>
      </c>
      <c r="L18" s="583"/>
      <c r="M18" s="773">
        <f>M13-M14+M15+M16+M17</f>
        <v>19356</v>
      </c>
      <c r="N18" s="773">
        <f t="shared" ref="N18:O18" si="2">N13-N14+N15+N16+N17</f>
        <v>21689</v>
      </c>
      <c r="O18" s="773">
        <f t="shared" si="2"/>
        <v>6554</v>
      </c>
    </row>
    <row r="19" spans="1:15" x14ac:dyDescent="0.2">
      <c r="A19" s="719" t="s">
        <v>600</v>
      </c>
      <c r="B19" s="761">
        <v>401</v>
      </c>
      <c r="C19" s="762">
        <v>812</v>
      </c>
      <c r="D19" s="722" t="s">
        <v>588</v>
      </c>
      <c r="E19" s="722" t="s">
        <v>588</v>
      </c>
      <c r="F19" s="764">
        <v>792</v>
      </c>
      <c r="G19" s="749">
        <f t="shared" si="0"/>
        <v>772</v>
      </c>
      <c r="H19" s="760">
        <f t="shared" si="0"/>
        <v>759</v>
      </c>
      <c r="I19" s="749">
        <f t="shared" si="0"/>
        <v>742</v>
      </c>
      <c r="J19" s="883" t="s">
        <v>588</v>
      </c>
      <c r="K19" s="1702" t="s">
        <v>588</v>
      </c>
      <c r="L19" s="583"/>
      <c r="M19" s="748">
        <v>772</v>
      </c>
      <c r="N19" s="768">
        <v>759</v>
      </c>
      <c r="O19" s="769">
        <v>742</v>
      </c>
    </row>
    <row r="20" spans="1:15" ht="12.75" customHeight="1" x14ac:dyDescent="0.2">
      <c r="A20" s="756" t="s">
        <v>601</v>
      </c>
      <c r="B20" s="745" t="s">
        <v>602</v>
      </c>
      <c r="C20" s="746">
        <v>358</v>
      </c>
      <c r="D20" s="757" t="s">
        <v>588</v>
      </c>
      <c r="E20" s="757" t="s">
        <v>588</v>
      </c>
      <c r="F20" s="759">
        <v>418</v>
      </c>
      <c r="G20" s="749">
        <f t="shared" si="0"/>
        <v>521</v>
      </c>
      <c r="H20" s="760">
        <f t="shared" si="0"/>
        <v>480</v>
      </c>
      <c r="I20" s="749">
        <f t="shared" si="0"/>
        <v>1643</v>
      </c>
      <c r="J20" s="873" t="s">
        <v>588</v>
      </c>
      <c r="K20" s="873" t="s">
        <v>588</v>
      </c>
      <c r="L20" s="583"/>
      <c r="M20" s="759">
        <v>521</v>
      </c>
      <c r="N20" s="754">
        <v>480</v>
      </c>
      <c r="O20" s="755">
        <v>1643</v>
      </c>
    </row>
    <row r="21" spans="1:15" x14ac:dyDescent="0.2">
      <c r="A21" s="756" t="s">
        <v>603</v>
      </c>
      <c r="B21" s="745" t="s">
        <v>588</v>
      </c>
      <c r="C21" s="746">
        <v>0</v>
      </c>
      <c r="D21" s="757" t="s">
        <v>588</v>
      </c>
      <c r="E21" s="757" t="s">
        <v>588</v>
      </c>
      <c r="F21" s="759">
        <v>0</v>
      </c>
      <c r="G21" s="749">
        <f t="shared" si="0"/>
        <v>0</v>
      </c>
      <c r="H21" s="760">
        <f t="shared" si="0"/>
        <v>0</v>
      </c>
      <c r="I21" s="749">
        <f t="shared" si="0"/>
        <v>114</v>
      </c>
      <c r="J21" s="873" t="s">
        <v>588</v>
      </c>
      <c r="K21" s="873" t="s">
        <v>588</v>
      </c>
      <c r="L21" s="583"/>
      <c r="M21" s="759">
        <v>0</v>
      </c>
      <c r="N21" s="754">
        <v>0</v>
      </c>
      <c r="O21" s="755">
        <v>114</v>
      </c>
    </row>
    <row r="22" spans="1:15" x14ac:dyDescent="0.2">
      <c r="A22" s="756" t="s">
        <v>604</v>
      </c>
      <c r="B22" s="745" t="s">
        <v>588</v>
      </c>
      <c r="C22" s="746">
        <v>3190</v>
      </c>
      <c r="D22" s="757" t="s">
        <v>588</v>
      </c>
      <c r="E22" s="757" t="s">
        <v>588</v>
      </c>
      <c r="F22" s="759">
        <v>12186</v>
      </c>
      <c r="G22" s="749">
        <f t="shared" si="0"/>
        <v>16537</v>
      </c>
      <c r="H22" s="760">
        <f t="shared" si="0"/>
        <v>18969</v>
      </c>
      <c r="I22" s="749">
        <f t="shared" si="0"/>
        <v>3679</v>
      </c>
      <c r="J22" s="873" t="s">
        <v>588</v>
      </c>
      <c r="K22" s="873" t="s">
        <v>588</v>
      </c>
      <c r="L22" s="583"/>
      <c r="M22" s="759">
        <v>16537</v>
      </c>
      <c r="N22" s="754">
        <v>18969</v>
      </c>
      <c r="O22" s="755">
        <v>3679</v>
      </c>
    </row>
    <row r="23" spans="1:15" ht="13.5" thickBot="1" x14ac:dyDescent="0.25">
      <c r="A23" s="733" t="s">
        <v>605</v>
      </c>
      <c r="B23" s="776" t="s">
        <v>588</v>
      </c>
      <c r="C23" s="746">
        <v>0</v>
      </c>
      <c r="D23" s="922" t="s">
        <v>588</v>
      </c>
      <c r="E23" s="922" t="s">
        <v>588</v>
      </c>
      <c r="F23" s="777">
        <v>0</v>
      </c>
      <c r="G23" s="765">
        <f t="shared" si="0"/>
        <v>0</v>
      </c>
      <c r="H23" s="814">
        <f t="shared" si="0"/>
        <v>0</v>
      </c>
      <c r="I23" s="765">
        <f t="shared" si="0"/>
        <v>0</v>
      </c>
      <c r="J23" s="891" t="s">
        <v>588</v>
      </c>
      <c r="K23" s="1703" t="s">
        <v>588</v>
      </c>
      <c r="L23" s="583"/>
      <c r="M23" s="777">
        <v>0</v>
      </c>
      <c r="N23" s="781">
        <v>0</v>
      </c>
      <c r="O23" s="782">
        <v>0</v>
      </c>
    </row>
    <row r="24" spans="1:15" x14ac:dyDescent="0.2">
      <c r="A24" s="744" t="s">
        <v>606</v>
      </c>
      <c r="B24" s="783" t="s">
        <v>588</v>
      </c>
      <c r="C24" s="1629">
        <v>20806</v>
      </c>
      <c r="D24" s="786">
        <v>20626</v>
      </c>
      <c r="E24" s="641">
        <v>23846</v>
      </c>
      <c r="F24" s="786">
        <v>5279</v>
      </c>
      <c r="G24" s="786">
        <f>M24-F24</f>
        <v>6917</v>
      </c>
      <c r="H24" s="786">
        <f>N24-M24</f>
        <v>5829</v>
      </c>
      <c r="I24" s="787">
        <f>O24-N24</f>
        <v>5821</v>
      </c>
      <c r="J24" s="899">
        <f t="shared" ref="J24:J47" si="3">SUM(F24:I24)</f>
        <v>23846</v>
      </c>
      <c r="K24" s="825">
        <f t="shared" ref="K24:K47" si="4">(J24/E24)*100</f>
        <v>100</v>
      </c>
      <c r="L24" s="583"/>
      <c r="M24" s="753">
        <v>12196</v>
      </c>
      <c r="N24" s="790">
        <v>18025</v>
      </c>
      <c r="O24" s="791">
        <v>23846</v>
      </c>
    </row>
    <row r="25" spans="1:15" x14ac:dyDescent="0.2">
      <c r="A25" s="756" t="s">
        <v>607</v>
      </c>
      <c r="B25" s="745" t="s">
        <v>588</v>
      </c>
      <c r="C25" s="746">
        <v>0</v>
      </c>
      <c r="D25" s="793">
        <v>0</v>
      </c>
      <c r="E25" s="649">
        <v>0</v>
      </c>
      <c r="F25" s="793">
        <v>0</v>
      </c>
      <c r="G25" s="793">
        <f t="shared" ref="G25:G42" si="5">M25-F25</f>
        <v>0</v>
      </c>
      <c r="H25" s="793">
        <f t="shared" ref="H25:I42" si="6">N25-M25</f>
        <v>0</v>
      </c>
      <c r="I25" s="794">
        <f t="shared" si="6"/>
        <v>0</v>
      </c>
      <c r="J25" s="874">
        <f t="shared" si="3"/>
        <v>0</v>
      </c>
      <c r="K25" s="901" t="e">
        <f t="shared" si="4"/>
        <v>#DIV/0!</v>
      </c>
      <c r="L25" s="583"/>
      <c r="M25" s="759">
        <v>0</v>
      </c>
      <c r="N25" s="754">
        <v>0</v>
      </c>
      <c r="O25" s="668">
        <v>0</v>
      </c>
    </row>
    <row r="26" spans="1:15" ht="13.5" thickBot="1" x14ac:dyDescent="0.25">
      <c r="A26" s="733" t="s">
        <v>608</v>
      </c>
      <c r="B26" s="776">
        <v>672</v>
      </c>
      <c r="C26" s="1630">
        <v>4200</v>
      </c>
      <c r="D26" s="1466">
        <v>4200</v>
      </c>
      <c r="E26" s="657">
        <v>4200</v>
      </c>
      <c r="F26" s="798">
        <v>1050</v>
      </c>
      <c r="G26" s="1466">
        <f t="shared" si="5"/>
        <v>2100</v>
      </c>
      <c r="H26" s="1466">
        <f t="shared" si="6"/>
        <v>1050</v>
      </c>
      <c r="I26" s="799">
        <f t="shared" si="6"/>
        <v>0</v>
      </c>
      <c r="J26" s="866">
        <f t="shared" si="3"/>
        <v>4200</v>
      </c>
      <c r="K26" s="906">
        <f t="shared" si="4"/>
        <v>100</v>
      </c>
      <c r="L26" s="583"/>
      <c r="M26" s="767">
        <v>3150</v>
      </c>
      <c r="N26" s="800">
        <v>4200</v>
      </c>
      <c r="O26" s="801">
        <v>4200</v>
      </c>
    </row>
    <row r="27" spans="1:15" x14ac:dyDescent="0.2">
      <c r="A27" s="744" t="s">
        <v>609</v>
      </c>
      <c r="B27" s="783">
        <v>501</v>
      </c>
      <c r="C27" s="746">
        <v>2903</v>
      </c>
      <c r="D27" s="804">
        <v>2848</v>
      </c>
      <c r="E27" s="803">
        <v>2889</v>
      </c>
      <c r="F27" s="804">
        <v>641</v>
      </c>
      <c r="G27" s="805">
        <f t="shared" si="5"/>
        <v>721</v>
      </c>
      <c r="H27" s="804">
        <f t="shared" si="6"/>
        <v>608</v>
      </c>
      <c r="I27" s="750">
        <f t="shared" si="6"/>
        <v>882</v>
      </c>
      <c r="J27" s="899">
        <f t="shared" si="3"/>
        <v>2852</v>
      </c>
      <c r="K27" s="825">
        <f t="shared" si="4"/>
        <v>98.719280027691241</v>
      </c>
      <c r="L27" s="583"/>
      <c r="M27" s="748">
        <v>1362</v>
      </c>
      <c r="N27" s="806">
        <v>1970</v>
      </c>
      <c r="O27" s="666">
        <v>2852</v>
      </c>
    </row>
    <row r="28" spans="1:15" x14ac:dyDescent="0.2">
      <c r="A28" s="756" t="s">
        <v>610</v>
      </c>
      <c r="B28" s="745">
        <v>502</v>
      </c>
      <c r="C28" s="746">
        <v>1531</v>
      </c>
      <c r="D28" s="809">
        <v>1712</v>
      </c>
      <c r="E28" s="808">
        <v>1712</v>
      </c>
      <c r="F28" s="809">
        <v>596</v>
      </c>
      <c r="G28" s="809">
        <f t="shared" si="5"/>
        <v>252</v>
      </c>
      <c r="H28" s="809">
        <f t="shared" si="6"/>
        <v>102</v>
      </c>
      <c r="I28" s="760">
        <f t="shared" si="6"/>
        <v>509</v>
      </c>
      <c r="J28" s="874">
        <f t="shared" si="3"/>
        <v>1459</v>
      </c>
      <c r="K28" s="901">
        <f t="shared" si="4"/>
        <v>85.221962616822438</v>
      </c>
      <c r="L28" s="583"/>
      <c r="M28" s="759">
        <v>848</v>
      </c>
      <c r="N28" s="754">
        <v>950</v>
      </c>
      <c r="O28" s="668">
        <v>1459</v>
      </c>
    </row>
    <row r="29" spans="1:15" x14ac:dyDescent="0.2">
      <c r="A29" s="756" t="s">
        <v>611</v>
      </c>
      <c r="B29" s="745">
        <v>504</v>
      </c>
      <c r="C29" s="746">
        <v>0</v>
      </c>
      <c r="D29" s="809">
        <v>0</v>
      </c>
      <c r="E29" s="808">
        <v>0</v>
      </c>
      <c r="F29" s="809">
        <v>0</v>
      </c>
      <c r="G29" s="809">
        <f t="shared" si="5"/>
        <v>0</v>
      </c>
      <c r="H29" s="809">
        <f t="shared" si="6"/>
        <v>0</v>
      </c>
      <c r="I29" s="760">
        <f t="shared" si="6"/>
        <v>0</v>
      </c>
      <c r="J29" s="874">
        <f t="shared" si="3"/>
        <v>0</v>
      </c>
      <c r="K29" s="901" t="e">
        <f t="shared" si="4"/>
        <v>#DIV/0!</v>
      </c>
      <c r="L29" s="583"/>
      <c r="M29" s="759">
        <v>0</v>
      </c>
      <c r="N29" s="754">
        <v>0</v>
      </c>
      <c r="O29" s="668">
        <v>0</v>
      </c>
    </row>
    <row r="30" spans="1:15" x14ac:dyDescent="0.2">
      <c r="A30" s="756" t="s">
        <v>612</v>
      </c>
      <c r="B30" s="745">
        <v>511</v>
      </c>
      <c r="C30" s="746">
        <v>702</v>
      </c>
      <c r="D30" s="809">
        <v>800</v>
      </c>
      <c r="E30" s="808">
        <v>800</v>
      </c>
      <c r="F30" s="809">
        <v>39</v>
      </c>
      <c r="G30" s="809">
        <f t="shared" si="5"/>
        <v>10</v>
      </c>
      <c r="H30" s="809">
        <f t="shared" si="6"/>
        <v>630</v>
      </c>
      <c r="I30" s="760">
        <f t="shared" si="6"/>
        <v>87</v>
      </c>
      <c r="J30" s="874">
        <f t="shared" si="3"/>
        <v>766</v>
      </c>
      <c r="K30" s="901">
        <f t="shared" si="4"/>
        <v>95.75</v>
      </c>
      <c r="L30" s="583"/>
      <c r="M30" s="759">
        <v>49</v>
      </c>
      <c r="N30" s="754">
        <v>679</v>
      </c>
      <c r="O30" s="668">
        <v>766</v>
      </c>
    </row>
    <row r="31" spans="1:15" x14ac:dyDescent="0.2">
      <c r="A31" s="756" t="s">
        <v>613</v>
      </c>
      <c r="B31" s="745">
        <v>518</v>
      </c>
      <c r="C31" s="746">
        <v>992</v>
      </c>
      <c r="D31" s="809">
        <v>984</v>
      </c>
      <c r="E31" s="808">
        <v>984</v>
      </c>
      <c r="F31" s="809">
        <v>240</v>
      </c>
      <c r="G31" s="809">
        <f t="shared" si="5"/>
        <v>278</v>
      </c>
      <c r="H31" s="809">
        <f t="shared" si="6"/>
        <v>207</v>
      </c>
      <c r="I31" s="760">
        <f t="shared" si="6"/>
        <v>210</v>
      </c>
      <c r="J31" s="874">
        <f t="shared" si="3"/>
        <v>935</v>
      </c>
      <c r="K31" s="901">
        <f t="shared" si="4"/>
        <v>95.020325203252028</v>
      </c>
      <c r="L31" s="583"/>
      <c r="M31" s="759">
        <v>518</v>
      </c>
      <c r="N31" s="754">
        <v>725</v>
      </c>
      <c r="O31" s="668">
        <v>935</v>
      </c>
    </row>
    <row r="32" spans="1:15" x14ac:dyDescent="0.2">
      <c r="A32" s="756" t="s">
        <v>614</v>
      </c>
      <c r="B32" s="745">
        <v>521</v>
      </c>
      <c r="C32" s="746">
        <v>12316</v>
      </c>
      <c r="D32" s="809">
        <v>12125</v>
      </c>
      <c r="E32" s="808">
        <v>14489</v>
      </c>
      <c r="F32" s="809">
        <v>3176</v>
      </c>
      <c r="G32" s="809">
        <f t="shared" si="5"/>
        <v>3570</v>
      </c>
      <c r="H32" s="809">
        <f t="shared" si="6"/>
        <v>3502</v>
      </c>
      <c r="I32" s="760">
        <f t="shared" si="6"/>
        <v>4276</v>
      </c>
      <c r="J32" s="874">
        <f t="shared" si="3"/>
        <v>14524</v>
      </c>
      <c r="K32" s="901">
        <f t="shared" si="4"/>
        <v>100.24156256470427</v>
      </c>
      <c r="L32" s="583"/>
      <c r="M32" s="759">
        <v>6746</v>
      </c>
      <c r="N32" s="754">
        <v>10248</v>
      </c>
      <c r="O32" s="668">
        <v>14524</v>
      </c>
    </row>
    <row r="33" spans="1:15" x14ac:dyDescent="0.2">
      <c r="A33" s="756" t="s">
        <v>615</v>
      </c>
      <c r="B33" s="745" t="s">
        <v>616</v>
      </c>
      <c r="C33" s="746">
        <v>4491</v>
      </c>
      <c r="D33" s="809">
        <v>4413</v>
      </c>
      <c r="E33" s="808">
        <v>5256</v>
      </c>
      <c r="F33" s="809">
        <v>1207</v>
      </c>
      <c r="G33" s="809">
        <f t="shared" si="5"/>
        <v>1367</v>
      </c>
      <c r="H33" s="809">
        <f t="shared" si="6"/>
        <v>1310</v>
      </c>
      <c r="I33" s="760">
        <f t="shared" si="6"/>
        <v>1585</v>
      </c>
      <c r="J33" s="874">
        <f t="shared" si="3"/>
        <v>5469</v>
      </c>
      <c r="K33" s="901">
        <f t="shared" si="4"/>
        <v>104.05251141552512</v>
      </c>
      <c r="L33" s="583"/>
      <c r="M33" s="759">
        <v>2574</v>
      </c>
      <c r="N33" s="754">
        <v>3884</v>
      </c>
      <c r="O33" s="668">
        <v>5469</v>
      </c>
    </row>
    <row r="34" spans="1:15" x14ac:dyDescent="0.2">
      <c r="A34" s="756" t="s">
        <v>617</v>
      </c>
      <c r="B34" s="745">
        <v>557</v>
      </c>
      <c r="C34" s="746">
        <v>0</v>
      </c>
      <c r="D34" s="809">
        <v>0</v>
      </c>
      <c r="E34" s="808">
        <v>0</v>
      </c>
      <c r="F34" s="809">
        <v>0</v>
      </c>
      <c r="G34" s="809">
        <f t="shared" si="5"/>
        <v>0</v>
      </c>
      <c r="H34" s="809">
        <f t="shared" si="6"/>
        <v>0</v>
      </c>
      <c r="I34" s="760">
        <f t="shared" si="6"/>
        <v>0</v>
      </c>
      <c r="J34" s="874">
        <f t="shared" si="3"/>
        <v>0</v>
      </c>
      <c r="K34" s="901" t="e">
        <f t="shared" si="4"/>
        <v>#DIV/0!</v>
      </c>
      <c r="L34" s="583"/>
      <c r="M34" s="759">
        <v>0</v>
      </c>
      <c r="N34" s="754">
        <v>0</v>
      </c>
      <c r="O34" s="668">
        <v>0</v>
      </c>
    </row>
    <row r="35" spans="1:15" x14ac:dyDescent="0.2">
      <c r="A35" s="756" t="s">
        <v>618</v>
      </c>
      <c r="B35" s="745">
        <v>551</v>
      </c>
      <c r="C35" s="746">
        <v>87</v>
      </c>
      <c r="D35" s="809">
        <v>80</v>
      </c>
      <c r="E35" s="808">
        <v>80</v>
      </c>
      <c r="F35" s="809">
        <v>20</v>
      </c>
      <c r="G35" s="809">
        <f t="shared" si="5"/>
        <v>20</v>
      </c>
      <c r="H35" s="809">
        <f t="shared" si="6"/>
        <v>18</v>
      </c>
      <c r="I35" s="760">
        <f t="shared" si="6"/>
        <v>17</v>
      </c>
      <c r="J35" s="874">
        <f t="shared" si="3"/>
        <v>75</v>
      </c>
      <c r="K35" s="901">
        <f t="shared" si="4"/>
        <v>93.75</v>
      </c>
      <c r="L35" s="583"/>
      <c r="M35" s="759">
        <v>40</v>
      </c>
      <c r="N35" s="754">
        <v>58</v>
      </c>
      <c r="O35" s="668">
        <v>75</v>
      </c>
    </row>
    <row r="36" spans="1:15" ht="13.5" thickBot="1" x14ac:dyDescent="0.25">
      <c r="A36" s="719" t="s">
        <v>619</v>
      </c>
      <c r="B36" s="810" t="s">
        <v>620</v>
      </c>
      <c r="C36" s="762">
        <v>440</v>
      </c>
      <c r="D36" s="1478">
        <v>303</v>
      </c>
      <c r="E36" s="812">
        <v>303</v>
      </c>
      <c r="F36" s="813">
        <v>-20</v>
      </c>
      <c r="G36" s="809">
        <f t="shared" si="5"/>
        <v>6</v>
      </c>
      <c r="H36" s="809">
        <f t="shared" si="6"/>
        <v>-10</v>
      </c>
      <c r="I36" s="760">
        <f t="shared" si="6"/>
        <v>139</v>
      </c>
      <c r="J36" s="866">
        <f t="shared" si="3"/>
        <v>115</v>
      </c>
      <c r="K36" s="906">
        <f t="shared" si="4"/>
        <v>37.953795379537951</v>
      </c>
      <c r="L36" s="583"/>
      <c r="M36" s="777">
        <v>-14</v>
      </c>
      <c r="N36" s="781">
        <v>-24</v>
      </c>
      <c r="O36" s="675">
        <v>115</v>
      </c>
    </row>
    <row r="37" spans="1:15" ht="13.5" thickBot="1" x14ac:dyDescent="0.25">
      <c r="A37" s="770" t="s">
        <v>621</v>
      </c>
      <c r="B37" s="716"/>
      <c r="C37" s="772">
        <v>23462</v>
      </c>
      <c r="D37" s="822">
        <f t="shared" ref="D37:I37" si="7">SUM(D27:D36)</f>
        <v>23265</v>
      </c>
      <c r="E37" s="822">
        <f t="shared" si="7"/>
        <v>26513</v>
      </c>
      <c r="F37" s="772">
        <f t="shared" si="7"/>
        <v>5899</v>
      </c>
      <c r="G37" s="772">
        <f t="shared" si="7"/>
        <v>6224</v>
      </c>
      <c r="H37" s="772">
        <f t="shared" si="7"/>
        <v>6367</v>
      </c>
      <c r="I37" s="773">
        <f t="shared" si="7"/>
        <v>7705</v>
      </c>
      <c r="J37" s="774">
        <f t="shared" si="3"/>
        <v>26195</v>
      </c>
      <c r="K37" s="833">
        <f t="shared" si="4"/>
        <v>98.800588390600836</v>
      </c>
      <c r="L37" s="583"/>
      <c r="M37" s="773">
        <f>SUM(M27:M36)</f>
        <v>12123</v>
      </c>
      <c r="N37" s="774">
        <v>18491</v>
      </c>
      <c r="O37" s="774">
        <f>SUM(O27:O36)</f>
        <v>26195</v>
      </c>
    </row>
    <row r="38" spans="1:15" x14ac:dyDescent="0.2">
      <c r="A38" s="744" t="s">
        <v>622</v>
      </c>
      <c r="B38" s="783">
        <v>601</v>
      </c>
      <c r="C38" s="869">
        <v>0</v>
      </c>
      <c r="D38" s="804">
        <v>0</v>
      </c>
      <c r="E38" s="803">
        <v>0</v>
      </c>
      <c r="F38" s="805">
        <v>0</v>
      </c>
      <c r="G38" s="809">
        <f t="shared" si="5"/>
        <v>0</v>
      </c>
      <c r="H38" s="809">
        <f t="shared" si="6"/>
        <v>0</v>
      </c>
      <c r="I38" s="760">
        <f t="shared" si="6"/>
        <v>0</v>
      </c>
      <c r="J38" s="899">
        <f t="shared" si="3"/>
        <v>0</v>
      </c>
      <c r="K38" s="825" t="e">
        <f t="shared" si="4"/>
        <v>#DIV/0!</v>
      </c>
      <c r="L38" s="583"/>
      <c r="M38" s="748">
        <v>0</v>
      </c>
      <c r="N38" s="806">
        <v>0</v>
      </c>
      <c r="O38" s="666">
        <v>0</v>
      </c>
    </row>
    <row r="39" spans="1:15" x14ac:dyDescent="0.2">
      <c r="A39" s="756" t="s">
        <v>623</v>
      </c>
      <c r="B39" s="745">
        <v>602</v>
      </c>
      <c r="C39" s="746">
        <v>2384</v>
      </c>
      <c r="D39" s="809">
        <v>2293</v>
      </c>
      <c r="E39" s="808">
        <v>2293</v>
      </c>
      <c r="F39" s="809">
        <v>639</v>
      </c>
      <c r="G39" s="809">
        <f t="shared" si="5"/>
        <v>674</v>
      </c>
      <c r="H39" s="809">
        <f t="shared" si="6"/>
        <v>370</v>
      </c>
      <c r="I39" s="760">
        <f t="shared" si="6"/>
        <v>717</v>
      </c>
      <c r="J39" s="874">
        <f t="shared" si="3"/>
        <v>2400</v>
      </c>
      <c r="K39" s="901">
        <f t="shared" si="4"/>
        <v>104.66637592673354</v>
      </c>
      <c r="L39" s="583"/>
      <c r="M39" s="759">
        <v>1313</v>
      </c>
      <c r="N39" s="754">
        <v>1683</v>
      </c>
      <c r="O39" s="668">
        <v>2400</v>
      </c>
    </row>
    <row r="40" spans="1:15" x14ac:dyDescent="0.2">
      <c r="A40" s="756" t="s">
        <v>624</v>
      </c>
      <c r="B40" s="745">
        <v>604</v>
      </c>
      <c r="C40" s="746">
        <v>0</v>
      </c>
      <c r="D40" s="809">
        <v>0</v>
      </c>
      <c r="E40" s="808">
        <v>0</v>
      </c>
      <c r="F40" s="809">
        <v>0</v>
      </c>
      <c r="G40" s="809">
        <f t="shared" si="5"/>
        <v>0</v>
      </c>
      <c r="H40" s="809">
        <f t="shared" si="6"/>
        <v>0</v>
      </c>
      <c r="I40" s="760">
        <f t="shared" si="6"/>
        <v>0</v>
      </c>
      <c r="J40" s="874">
        <f t="shared" si="3"/>
        <v>0</v>
      </c>
      <c r="K40" s="901" t="e">
        <f t="shared" si="4"/>
        <v>#DIV/0!</v>
      </c>
      <c r="L40" s="583"/>
      <c r="M40" s="759">
        <v>0</v>
      </c>
      <c r="N40" s="754">
        <v>0</v>
      </c>
      <c r="O40" s="668">
        <v>0</v>
      </c>
    </row>
    <row r="41" spans="1:15" x14ac:dyDescent="0.2">
      <c r="A41" s="756" t="s">
        <v>625</v>
      </c>
      <c r="B41" s="745" t="s">
        <v>626</v>
      </c>
      <c r="C41" s="746">
        <v>20806</v>
      </c>
      <c r="D41" s="809">
        <v>20626</v>
      </c>
      <c r="E41" s="808">
        <v>23846</v>
      </c>
      <c r="F41" s="809">
        <v>5279</v>
      </c>
      <c r="G41" s="809">
        <f t="shared" si="5"/>
        <v>6917</v>
      </c>
      <c r="H41" s="809">
        <f t="shared" si="6"/>
        <v>5829</v>
      </c>
      <c r="I41" s="760">
        <f t="shared" si="6"/>
        <v>5821</v>
      </c>
      <c r="J41" s="874">
        <f t="shared" si="3"/>
        <v>23846</v>
      </c>
      <c r="K41" s="901">
        <f t="shared" si="4"/>
        <v>100</v>
      </c>
      <c r="L41" s="583"/>
      <c r="M41" s="759">
        <v>12196</v>
      </c>
      <c r="N41" s="754">
        <v>18025</v>
      </c>
      <c r="O41" s="668">
        <v>23846</v>
      </c>
    </row>
    <row r="42" spans="1:15" ht="13.5" thickBot="1" x14ac:dyDescent="0.25">
      <c r="A42" s="719" t="s">
        <v>627</v>
      </c>
      <c r="B42" s="810" t="s">
        <v>628</v>
      </c>
      <c r="C42" s="762">
        <v>374</v>
      </c>
      <c r="D42" s="1478">
        <v>346</v>
      </c>
      <c r="E42" s="812">
        <v>374</v>
      </c>
      <c r="F42" s="813">
        <v>36</v>
      </c>
      <c r="G42" s="1631">
        <f t="shared" si="5"/>
        <v>105</v>
      </c>
      <c r="H42" s="1631">
        <f t="shared" si="6"/>
        <v>124</v>
      </c>
      <c r="I42" s="778">
        <f t="shared" si="6"/>
        <v>60</v>
      </c>
      <c r="J42" s="866">
        <f t="shared" si="3"/>
        <v>325</v>
      </c>
      <c r="K42" s="906">
        <f t="shared" si="4"/>
        <v>86.898395721925141</v>
      </c>
      <c r="L42" s="583"/>
      <c r="M42" s="777">
        <v>141</v>
      </c>
      <c r="N42" s="781">
        <v>265</v>
      </c>
      <c r="O42" s="675">
        <v>325</v>
      </c>
    </row>
    <row r="43" spans="1:15" ht="13.5" thickBot="1" x14ac:dyDescent="0.25">
      <c r="A43" s="770" t="s">
        <v>629</v>
      </c>
      <c r="B43" s="716" t="s">
        <v>588</v>
      </c>
      <c r="C43" s="772">
        <v>23564</v>
      </c>
      <c r="D43" s="822">
        <f t="shared" ref="D43:I43" si="8">SUM(D38:D42)</f>
        <v>23265</v>
      </c>
      <c r="E43" s="822">
        <f t="shared" si="8"/>
        <v>26513</v>
      </c>
      <c r="F43" s="773">
        <v>5955</v>
      </c>
      <c r="G43" s="823">
        <f t="shared" si="8"/>
        <v>7696</v>
      </c>
      <c r="H43" s="1632">
        <f t="shared" si="8"/>
        <v>6323</v>
      </c>
      <c r="I43" s="824">
        <f t="shared" si="8"/>
        <v>6598</v>
      </c>
      <c r="J43" s="773">
        <f t="shared" si="3"/>
        <v>26572</v>
      </c>
      <c r="K43" s="833">
        <f t="shared" si="4"/>
        <v>100.22253234262438</v>
      </c>
      <c r="L43" s="583"/>
      <c r="M43" s="773">
        <f>SUM(M38:M42)</f>
        <v>13650</v>
      </c>
      <c r="N43" s="774">
        <f>SUM(N38:N42)</f>
        <v>19973</v>
      </c>
      <c r="O43" s="773">
        <f>SUM(O38:O42)</f>
        <v>26571</v>
      </c>
    </row>
    <row r="44" spans="1:15" ht="5.25" customHeight="1" thickBot="1" x14ac:dyDescent="0.25">
      <c r="A44" s="719"/>
      <c r="B44" s="826"/>
      <c r="C44" s="762"/>
      <c r="D44" s="798"/>
      <c r="E44" s="798"/>
      <c r="F44" s="764"/>
      <c r="G44" s="827"/>
      <c r="H44" s="828">
        <f>N44-G44</f>
        <v>0</v>
      </c>
      <c r="I44" s="827"/>
      <c r="J44" s="784">
        <f t="shared" si="3"/>
        <v>0</v>
      </c>
      <c r="K44" s="825" t="e">
        <f t="shared" si="4"/>
        <v>#DIV/0!</v>
      </c>
      <c r="L44" s="583"/>
      <c r="M44" s="883"/>
      <c r="N44" s="774"/>
      <c r="O44" s="774"/>
    </row>
    <row r="45" spans="1:15" ht="13.5" thickBot="1" x14ac:dyDescent="0.25">
      <c r="A45" s="829" t="s">
        <v>630</v>
      </c>
      <c r="B45" s="716" t="s">
        <v>588</v>
      </c>
      <c r="C45" s="773">
        <v>2758</v>
      </c>
      <c r="D45" s="772">
        <f t="shared" ref="D45:I45" si="9">D43-D41</f>
        <v>2639</v>
      </c>
      <c r="E45" s="772">
        <f t="shared" si="9"/>
        <v>2667</v>
      </c>
      <c r="F45" s="773">
        <f t="shared" si="9"/>
        <v>676</v>
      </c>
      <c r="G45" s="830">
        <f t="shared" si="9"/>
        <v>779</v>
      </c>
      <c r="H45" s="773">
        <f t="shared" si="9"/>
        <v>494</v>
      </c>
      <c r="I45" s="774">
        <f t="shared" si="9"/>
        <v>777</v>
      </c>
      <c r="J45" s="784">
        <f t="shared" si="3"/>
        <v>2726</v>
      </c>
      <c r="K45" s="825">
        <f t="shared" si="4"/>
        <v>102.212223472066</v>
      </c>
      <c r="L45" s="583"/>
      <c r="M45" s="773">
        <f>M43-M41</f>
        <v>1454</v>
      </c>
      <c r="N45" s="774">
        <f>N43-N41</f>
        <v>1948</v>
      </c>
      <c r="O45" s="773">
        <f>O43-O41</f>
        <v>2725</v>
      </c>
    </row>
    <row r="46" spans="1:15" ht="13.5" thickBot="1" x14ac:dyDescent="0.25">
      <c r="A46" s="770" t="s">
        <v>631</v>
      </c>
      <c r="B46" s="716" t="s">
        <v>588</v>
      </c>
      <c r="C46" s="773">
        <v>102</v>
      </c>
      <c r="D46" s="772">
        <f t="shared" ref="D46:I46" si="10">D43-D37</f>
        <v>0</v>
      </c>
      <c r="E46" s="772">
        <f t="shared" si="10"/>
        <v>0</v>
      </c>
      <c r="F46" s="773">
        <f t="shared" si="10"/>
        <v>56</v>
      </c>
      <c r="G46" s="830">
        <f t="shared" si="10"/>
        <v>1472</v>
      </c>
      <c r="H46" s="773">
        <f t="shared" si="10"/>
        <v>-44</v>
      </c>
      <c r="I46" s="774">
        <f t="shared" si="10"/>
        <v>-1107</v>
      </c>
      <c r="J46" s="784">
        <f t="shared" si="3"/>
        <v>377</v>
      </c>
      <c r="K46" s="825" t="e">
        <f t="shared" si="4"/>
        <v>#DIV/0!</v>
      </c>
      <c r="L46" s="583"/>
      <c r="M46" s="773">
        <f>M43-M37</f>
        <v>1527</v>
      </c>
      <c r="N46" s="774">
        <f>N43-N37</f>
        <v>1482</v>
      </c>
      <c r="O46" s="773">
        <f>O43-O37</f>
        <v>376</v>
      </c>
    </row>
    <row r="47" spans="1:15" ht="13.5" thickBot="1" x14ac:dyDescent="0.25">
      <c r="A47" s="831" t="s">
        <v>632</v>
      </c>
      <c r="B47" s="832" t="s">
        <v>588</v>
      </c>
      <c r="C47" s="773">
        <v>-20704</v>
      </c>
      <c r="D47" s="772">
        <f t="shared" ref="D47:I47" si="11">D46-D41</f>
        <v>-20626</v>
      </c>
      <c r="E47" s="772">
        <f t="shared" si="11"/>
        <v>-23846</v>
      </c>
      <c r="F47" s="773">
        <f t="shared" si="11"/>
        <v>-5223</v>
      </c>
      <c r="G47" s="830">
        <f t="shared" si="11"/>
        <v>-5445</v>
      </c>
      <c r="H47" s="773">
        <f t="shared" si="11"/>
        <v>-5873</v>
      </c>
      <c r="I47" s="774">
        <f t="shared" si="11"/>
        <v>-6928</v>
      </c>
      <c r="J47" s="784">
        <f t="shared" si="3"/>
        <v>-23469</v>
      </c>
      <c r="K47" s="833">
        <f t="shared" si="4"/>
        <v>98.419022058206835</v>
      </c>
      <c r="L47" s="583"/>
      <c r="M47" s="773">
        <f>M46-M41</f>
        <v>-10669</v>
      </c>
      <c r="N47" s="774">
        <f>N46-N41</f>
        <v>-16543</v>
      </c>
      <c r="O47" s="773">
        <f>O46-O41</f>
        <v>-23470</v>
      </c>
    </row>
    <row r="50" spans="1:10" ht="14.25" x14ac:dyDescent="0.2">
      <c r="A50" s="1138" t="s">
        <v>633</v>
      </c>
    </row>
    <row r="51" spans="1:10" ht="14.25" x14ac:dyDescent="0.2">
      <c r="A51" s="1139" t="s">
        <v>634</v>
      </c>
    </row>
    <row r="52" spans="1:10" ht="14.25" x14ac:dyDescent="0.2">
      <c r="A52" s="1140" t="s">
        <v>635</v>
      </c>
    </row>
    <row r="53" spans="1:10" s="560" customFormat="1" ht="14.25" x14ac:dyDescent="0.2">
      <c r="A53" s="1140" t="s">
        <v>636</v>
      </c>
      <c r="B53" s="698"/>
      <c r="E53" s="699"/>
      <c r="F53" s="699"/>
      <c r="G53" s="699"/>
      <c r="H53" s="699"/>
      <c r="I53" s="699"/>
      <c r="J53" s="699"/>
    </row>
    <row r="54" spans="1:10" s="560" customFormat="1" ht="14.25" x14ac:dyDescent="0.2">
      <c r="A54" s="1140"/>
      <c r="B54" s="698"/>
      <c r="E54" s="699"/>
      <c r="F54" s="699"/>
      <c r="G54" s="699"/>
      <c r="H54" s="699"/>
      <c r="I54" s="699"/>
      <c r="J54" s="699"/>
    </row>
    <row r="55" spans="1:10" x14ac:dyDescent="0.2">
      <c r="A55" s="700" t="s">
        <v>713</v>
      </c>
    </row>
    <row r="56" spans="1:10" x14ac:dyDescent="0.2">
      <c r="A56" s="700" t="s">
        <v>714</v>
      </c>
    </row>
    <row r="57" spans="1:10" x14ac:dyDescent="0.2">
      <c r="A57" s="700" t="s">
        <v>715</v>
      </c>
    </row>
    <row r="58" spans="1:10" x14ac:dyDescent="0.2">
      <c r="E58" s="699"/>
    </row>
    <row r="59" spans="1:10" x14ac:dyDescent="0.2">
      <c r="A59" s="700" t="s">
        <v>716</v>
      </c>
    </row>
    <row r="61" spans="1:10" x14ac:dyDescent="0.2">
      <c r="A61" s="700" t="s">
        <v>717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4"/>
  <sheetViews>
    <sheetView zoomScale="106" zoomScaleNormal="106" workbookViewId="0">
      <pane xSplit="6" topLeftCell="G1" activePane="topRight" state="frozen"/>
      <selection pane="topRight" activeCell="F250" sqref="F250"/>
    </sheetView>
  </sheetViews>
  <sheetFormatPr defaultColWidth="9.140625" defaultRowHeight="15" x14ac:dyDescent="0.2"/>
  <cols>
    <col min="1" max="1" width="7.28515625" style="67" customWidth="1"/>
    <col min="2" max="2" width="6.28515625" style="67" customWidth="1"/>
    <col min="3" max="3" width="6.85546875" style="67" customWidth="1"/>
    <col min="4" max="4" width="74.5703125" style="67" customWidth="1"/>
    <col min="5" max="5" width="13.85546875" style="201" customWidth="1"/>
    <col min="6" max="6" width="13.42578125" style="201" customWidth="1"/>
    <col min="7" max="7" width="13.5703125" style="219" customWidth="1"/>
    <col min="8" max="8" width="8.7109375" style="1" customWidth="1"/>
    <col min="9" max="16384" width="9.140625" style="1"/>
  </cols>
  <sheetData>
    <row r="1" spans="1:8" ht="21.75" customHeight="1" x14ac:dyDescent="0.25">
      <c r="A1" s="346" t="s">
        <v>93</v>
      </c>
      <c r="B1" s="347"/>
      <c r="C1" s="347"/>
      <c r="D1" s="53"/>
      <c r="E1" s="200"/>
      <c r="F1" s="200"/>
    </row>
    <row r="2" spans="1:8" ht="0.75" customHeight="1" x14ac:dyDescent="0.25">
      <c r="A2" s="52"/>
      <c r="B2" s="50"/>
      <c r="C2" s="52"/>
      <c r="D2" s="8"/>
    </row>
    <row r="3" spans="1:8" s="50" customFormat="1" ht="24" customHeight="1" x14ac:dyDescent="0.3">
      <c r="A3" s="351" t="s">
        <v>385</v>
      </c>
      <c r="B3" s="351"/>
      <c r="C3" s="351"/>
      <c r="D3" s="347"/>
      <c r="E3" s="202"/>
      <c r="F3" s="202"/>
      <c r="G3" s="220"/>
    </row>
    <row r="4" spans="1:8" s="50" customFormat="1" ht="15" customHeight="1" thickBot="1" x14ac:dyDescent="0.35">
      <c r="A4" s="51"/>
      <c r="B4" s="51"/>
      <c r="C4" s="51"/>
      <c r="D4" s="51"/>
      <c r="E4" s="203"/>
      <c r="F4" s="203"/>
      <c r="G4" s="220"/>
    </row>
    <row r="5" spans="1:8" s="50" customFormat="1" ht="15" customHeight="1" x14ac:dyDescent="0.25">
      <c r="A5" s="24" t="s">
        <v>14</v>
      </c>
      <c r="B5" s="24" t="s">
        <v>444</v>
      </c>
      <c r="C5" s="24" t="s">
        <v>445</v>
      </c>
      <c r="D5" s="23" t="s">
        <v>12</v>
      </c>
      <c r="E5" s="22" t="s">
        <v>11</v>
      </c>
      <c r="F5" s="22" t="s">
        <v>11</v>
      </c>
      <c r="G5" s="22" t="s">
        <v>0</v>
      </c>
      <c r="H5" s="121" t="s">
        <v>382</v>
      </c>
    </row>
    <row r="6" spans="1:8" s="50" customFormat="1" ht="15" customHeight="1" thickBot="1" x14ac:dyDescent="0.3">
      <c r="A6" s="21"/>
      <c r="B6" s="21"/>
      <c r="C6" s="21"/>
      <c r="D6" s="20"/>
      <c r="E6" s="204" t="s">
        <v>10</v>
      </c>
      <c r="F6" s="204" t="s">
        <v>9</v>
      </c>
      <c r="G6" s="206" t="s">
        <v>384</v>
      </c>
      <c r="H6" s="123" t="s">
        <v>383</v>
      </c>
    </row>
    <row r="7" spans="1:8" s="50" customFormat="1" ht="17.45" customHeight="1" thickTop="1" x14ac:dyDescent="0.3">
      <c r="A7" s="98">
        <v>10</v>
      </c>
      <c r="B7" s="99"/>
      <c r="C7" s="99"/>
      <c r="D7" s="98" t="s">
        <v>379</v>
      </c>
      <c r="E7" s="238"/>
      <c r="F7" s="192"/>
      <c r="G7" s="221"/>
      <c r="H7" s="124"/>
    </row>
    <row r="8" spans="1:8" s="50" customFormat="1" ht="14.25" customHeight="1" x14ac:dyDescent="0.3">
      <c r="A8" s="47"/>
      <c r="B8" s="125"/>
      <c r="C8" s="285"/>
      <c r="D8" s="285"/>
      <c r="E8" s="239"/>
      <c r="F8" s="205"/>
      <c r="G8" s="221"/>
      <c r="H8" s="124"/>
    </row>
    <row r="9" spans="1:8" s="50" customFormat="1" ht="15" customHeight="1" x14ac:dyDescent="0.2">
      <c r="A9" s="47">
        <v>221</v>
      </c>
      <c r="B9" s="43"/>
      <c r="C9" s="49">
        <v>4122</v>
      </c>
      <c r="D9" s="285" t="s">
        <v>446</v>
      </c>
      <c r="E9" s="58">
        <v>0</v>
      </c>
      <c r="F9" s="196">
        <v>70</v>
      </c>
      <c r="G9" s="120">
        <v>70</v>
      </c>
      <c r="H9" s="119">
        <f>(G9/F9)*100</f>
        <v>100</v>
      </c>
    </row>
    <row r="10" spans="1:8" s="50" customFormat="1" ht="15" customHeight="1" x14ac:dyDescent="0.2">
      <c r="A10" s="44"/>
      <c r="B10" s="43">
        <v>2212</v>
      </c>
      <c r="C10" s="13">
        <v>2324</v>
      </c>
      <c r="D10" s="13" t="s">
        <v>409</v>
      </c>
      <c r="E10" s="58">
        <v>0</v>
      </c>
      <c r="F10" s="196">
        <v>0</v>
      </c>
      <c r="G10" s="120">
        <v>124.6</v>
      </c>
      <c r="H10" s="119" t="e">
        <f t="shared" ref="H10:H14" si="0">(G10/F10)*100</f>
        <v>#DIV/0!</v>
      </c>
    </row>
    <row r="11" spans="1:8" s="50" customFormat="1" ht="15" customHeight="1" x14ac:dyDescent="0.2">
      <c r="A11" s="44"/>
      <c r="B11" s="43">
        <v>2221</v>
      </c>
      <c r="C11" s="13">
        <v>2329</v>
      </c>
      <c r="D11" s="13" t="s">
        <v>476</v>
      </c>
      <c r="E11" s="58">
        <v>0</v>
      </c>
      <c r="F11" s="196">
        <v>0</v>
      </c>
      <c r="G11" s="120">
        <v>4.4000000000000004</v>
      </c>
      <c r="H11" s="119" t="e">
        <f t="shared" si="0"/>
        <v>#DIV/0!</v>
      </c>
    </row>
    <row r="12" spans="1:8" s="50" customFormat="1" ht="15" customHeight="1" x14ac:dyDescent="0.2">
      <c r="A12" s="44"/>
      <c r="B12" s="43">
        <v>3631</v>
      </c>
      <c r="C12" s="13">
        <v>2324</v>
      </c>
      <c r="D12" s="13" t="s">
        <v>358</v>
      </c>
      <c r="E12" s="58">
        <v>0</v>
      </c>
      <c r="F12" s="196">
        <v>0</v>
      </c>
      <c r="G12" s="120">
        <v>396.8</v>
      </c>
      <c r="H12" s="119" t="e">
        <f t="shared" si="0"/>
        <v>#DIV/0!</v>
      </c>
    </row>
    <row r="13" spans="1:8" s="50" customFormat="1" ht="15" customHeight="1" x14ac:dyDescent="0.2">
      <c r="A13" s="44"/>
      <c r="B13" s="43">
        <v>3639</v>
      </c>
      <c r="C13" s="13">
        <v>2111</v>
      </c>
      <c r="D13" s="13" t="s">
        <v>452</v>
      </c>
      <c r="E13" s="58">
        <v>0</v>
      </c>
      <c r="F13" s="196">
        <v>0</v>
      </c>
      <c r="G13" s="120">
        <v>877.4</v>
      </c>
      <c r="H13" s="119" t="e">
        <f t="shared" si="0"/>
        <v>#DIV/0!</v>
      </c>
    </row>
    <row r="14" spans="1:8" s="50" customFormat="1" ht="15" customHeight="1" thickBot="1" x14ac:dyDescent="0.25">
      <c r="A14" s="44"/>
      <c r="B14" s="43">
        <v>3725</v>
      </c>
      <c r="C14" s="13">
        <v>2324</v>
      </c>
      <c r="D14" s="13" t="s">
        <v>356</v>
      </c>
      <c r="E14" s="58">
        <v>3000</v>
      </c>
      <c r="F14" s="196">
        <v>3030</v>
      </c>
      <c r="G14" s="120">
        <v>3522.2</v>
      </c>
      <c r="H14" s="119">
        <f t="shared" si="0"/>
        <v>116.24422442244224</v>
      </c>
    </row>
    <row r="15" spans="1:8" s="50" customFormat="1" ht="18" hidden="1" customHeight="1" thickBot="1" x14ac:dyDescent="0.25">
      <c r="A15" s="44"/>
      <c r="B15" s="43">
        <v>3745</v>
      </c>
      <c r="C15" s="13">
        <v>2324</v>
      </c>
      <c r="D15" s="13" t="s">
        <v>357</v>
      </c>
      <c r="E15" s="58">
        <v>0</v>
      </c>
      <c r="F15" s="196">
        <v>0</v>
      </c>
      <c r="G15" s="128"/>
      <c r="H15" s="129" t="e">
        <f>(G15/F15)*100</f>
        <v>#DIV/0!</v>
      </c>
    </row>
    <row r="16" spans="1:8" s="220" customFormat="1" ht="24.75" customHeight="1" thickTop="1" thickBot="1" x14ac:dyDescent="0.3">
      <c r="A16" s="235"/>
      <c r="B16" s="236"/>
      <c r="C16" s="236"/>
      <c r="D16" s="237" t="s">
        <v>377</v>
      </c>
      <c r="E16" s="95">
        <f t="shared" ref="E16:G16" si="1">SUM(E9:E15)</f>
        <v>3000</v>
      </c>
      <c r="F16" s="199">
        <f t="shared" si="1"/>
        <v>3100</v>
      </c>
      <c r="G16" s="224">
        <f t="shared" si="1"/>
        <v>4995.3999999999996</v>
      </c>
      <c r="H16" s="127">
        <f>(G16/F16)*100</f>
        <v>161.14193548387095</v>
      </c>
    </row>
    <row r="17" spans="1:8" s="50" customFormat="1" ht="15" customHeight="1" x14ac:dyDescent="0.3">
      <c r="A17" s="51"/>
      <c r="B17" s="51"/>
      <c r="C17" s="51"/>
      <c r="D17" s="51"/>
      <c r="E17" s="203"/>
      <c r="F17" s="203"/>
      <c r="G17" s="220"/>
    </row>
    <row r="18" spans="1:8" ht="27.75" customHeight="1" thickBot="1" x14ac:dyDescent="0.3">
      <c r="A18" s="7"/>
      <c r="B18" s="7"/>
      <c r="C18" s="7"/>
      <c r="D18" s="8"/>
      <c r="E18" s="103"/>
      <c r="F18" s="103"/>
    </row>
    <row r="19" spans="1:8" ht="15.75" x14ac:dyDescent="0.25">
      <c r="A19" s="24" t="s">
        <v>14</v>
      </c>
      <c r="B19" s="24" t="s">
        <v>444</v>
      </c>
      <c r="C19" s="24" t="s">
        <v>445</v>
      </c>
      <c r="D19" s="23" t="s">
        <v>12</v>
      </c>
      <c r="E19" s="22" t="s">
        <v>11</v>
      </c>
      <c r="F19" s="22" t="s">
        <v>11</v>
      </c>
      <c r="G19" s="22" t="s">
        <v>0</v>
      </c>
      <c r="H19" s="121" t="s">
        <v>382</v>
      </c>
    </row>
    <row r="20" spans="1:8" ht="15.75" customHeight="1" thickBot="1" x14ac:dyDescent="0.3">
      <c r="A20" s="21"/>
      <c r="B20" s="21"/>
      <c r="C20" s="21"/>
      <c r="D20" s="20"/>
      <c r="E20" s="204" t="s">
        <v>10</v>
      </c>
      <c r="F20" s="206" t="s">
        <v>9</v>
      </c>
      <c r="G20" s="206" t="s">
        <v>384</v>
      </c>
      <c r="H20" s="123" t="s">
        <v>383</v>
      </c>
    </row>
    <row r="21" spans="1:8" ht="16.5" customHeight="1" thickTop="1" x14ac:dyDescent="0.25">
      <c r="A21" s="39">
        <v>30</v>
      </c>
      <c r="B21" s="30"/>
      <c r="C21" s="30"/>
      <c r="D21" s="29" t="s">
        <v>90</v>
      </c>
      <c r="E21" s="91"/>
      <c r="F21" s="196"/>
      <c r="G21" s="221"/>
      <c r="H21" s="124"/>
    </row>
    <row r="22" spans="1:8" ht="16.5" customHeight="1" x14ac:dyDescent="0.25">
      <c r="A22" s="39"/>
      <c r="B22" s="30"/>
      <c r="C22" s="30"/>
      <c r="D22" s="29"/>
      <c r="E22" s="57"/>
      <c r="F22" s="196"/>
      <c r="G22" s="221"/>
      <c r="H22" s="124"/>
    </row>
    <row r="23" spans="1:8" ht="15" hidden="1" customHeight="1" x14ac:dyDescent="0.25">
      <c r="A23" s="47"/>
      <c r="B23" s="30"/>
      <c r="C23" s="49">
        <v>4113</v>
      </c>
      <c r="D23" s="35" t="s">
        <v>369</v>
      </c>
      <c r="E23" s="58">
        <v>0</v>
      </c>
      <c r="F23" s="196">
        <v>0</v>
      </c>
      <c r="G23" s="120">
        <v>0</v>
      </c>
      <c r="H23" s="119" t="e">
        <f>(G23/F23)*100</f>
        <v>#DIV/0!</v>
      </c>
    </row>
    <row r="24" spans="1:8" ht="15" customHeight="1" x14ac:dyDescent="0.2">
      <c r="A24" s="12"/>
      <c r="B24" s="13"/>
      <c r="C24" s="13">
        <v>1361</v>
      </c>
      <c r="D24" s="13" t="s">
        <v>29</v>
      </c>
      <c r="E24" s="58">
        <v>0</v>
      </c>
      <c r="F24" s="196">
        <v>0</v>
      </c>
      <c r="G24" s="120">
        <v>0.5</v>
      </c>
      <c r="H24" s="119" t="e">
        <f t="shared" ref="H24:H77" si="2">(G24/F24)*100</f>
        <v>#DIV/0!</v>
      </c>
    </row>
    <row r="25" spans="1:8" ht="15" customHeight="1" x14ac:dyDescent="0.2">
      <c r="A25" s="12"/>
      <c r="B25" s="13"/>
      <c r="C25" s="13">
        <v>2460</v>
      </c>
      <c r="D25" s="13" t="s">
        <v>89</v>
      </c>
      <c r="E25" s="58">
        <v>0</v>
      </c>
      <c r="F25" s="196">
        <v>0</v>
      </c>
      <c r="G25" s="120">
        <v>6.5</v>
      </c>
      <c r="H25" s="119" t="e">
        <f t="shared" si="2"/>
        <v>#DIV/0!</v>
      </c>
    </row>
    <row r="26" spans="1:8" ht="15" hidden="1" customHeight="1" x14ac:dyDescent="0.2">
      <c r="A26" s="12">
        <v>98008</v>
      </c>
      <c r="B26" s="13"/>
      <c r="C26" s="13">
        <v>4111</v>
      </c>
      <c r="D26" s="13" t="s">
        <v>88</v>
      </c>
      <c r="E26" s="58">
        <v>0</v>
      </c>
      <c r="F26" s="196">
        <v>0</v>
      </c>
      <c r="G26" s="120">
        <v>0</v>
      </c>
      <c r="H26" s="119" t="e">
        <f t="shared" si="2"/>
        <v>#DIV/0!</v>
      </c>
    </row>
    <row r="27" spans="1:8" ht="15" hidden="1" customHeight="1" x14ac:dyDescent="0.2">
      <c r="A27" s="12">
        <v>98071</v>
      </c>
      <c r="B27" s="13"/>
      <c r="C27" s="13">
        <v>4111</v>
      </c>
      <c r="D27" s="13" t="s">
        <v>87</v>
      </c>
      <c r="E27" s="58">
        <v>0</v>
      </c>
      <c r="F27" s="196">
        <v>0</v>
      </c>
      <c r="G27" s="120">
        <v>0</v>
      </c>
      <c r="H27" s="119" t="e">
        <f t="shared" si="2"/>
        <v>#DIV/0!</v>
      </c>
    </row>
    <row r="28" spans="1:8" ht="15" hidden="1" customHeight="1" x14ac:dyDescent="0.2">
      <c r="A28" s="12">
        <v>98187</v>
      </c>
      <c r="B28" s="13"/>
      <c r="C28" s="13">
        <v>4111</v>
      </c>
      <c r="D28" s="13" t="s">
        <v>86</v>
      </c>
      <c r="E28" s="58">
        <v>0</v>
      </c>
      <c r="F28" s="196">
        <v>0</v>
      </c>
      <c r="G28" s="120">
        <v>0</v>
      </c>
      <c r="H28" s="119" t="e">
        <f t="shared" si="2"/>
        <v>#DIV/0!</v>
      </c>
    </row>
    <row r="29" spans="1:8" ht="15" customHeight="1" x14ac:dyDescent="0.2">
      <c r="A29" s="12">
        <v>98348</v>
      </c>
      <c r="B29" s="13"/>
      <c r="C29" s="13">
        <v>4111</v>
      </c>
      <c r="D29" s="13" t="s">
        <v>85</v>
      </c>
      <c r="E29" s="58">
        <v>0</v>
      </c>
      <c r="F29" s="196">
        <v>653</v>
      </c>
      <c r="G29" s="120">
        <v>653</v>
      </c>
      <c r="H29" s="119">
        <f t="shared" si="2"/>
        <v>100</v>
      </c>
    </row>
    <row r="30" spans="1:8" hidden="1" x14ac:dyDescent="0.2">
      <c r="A30" s="12"/>
      <c r="B30" s="13"/>
      <c r="C30" s="13">
        <v>2460</v>
      </c>
      <c r="D30" s="13" t="s">
        <v>309</v>
      </c>
      <c r="E30" s="58">
        <v>0</v>
      </c>
      <c r="F30" s="196">
        <v>0</v>
      </c>
      <c r="G30" s="120">
        <v>0</v>
      </c>
      <c r="H30" s="119" t="e">
        <f t="shared" si="2"/>
        <v>#DIV/0!</v>
      </c>
    </row>
    <row r="31" spans="1:8" hidden="1" x14ac:dyDescent="0.2">
      <c r="A31" s="12">
        <v>98008</v>
      </c>
      <c r="B31" s="13"/>
      <c r="C31" s="13">
        <v>4111</v>
      </c>
      <c r="D31" s="13" t="s">
        <v>310</v>
      </c>
      <c r="E31" s="58">
        <v>0</v>
      </c>
      <c r="F31" s="196">
        <v>0</v>
      </c>
      <c r="G31" s="120">
        <v>0</v>
      </c>
      <c r="H31" s="119" t="e">
        <f t="shared" si="2"/>
        <v>#DIV/0!</v>
      </c>
    </row>
    <row r="32" spans="1:8" ht="15" hidden="1" customHeight="1" x14ac:dyDescent="0.2">
      <c r="A32" s="12">
        <v>98071</v>
      </c>
      <c r="B32" s="13"/>
      <c r="C32" s="13">
        <v>4111</v>
      </c>
      <c r="D32" s="13" t="s">
        <v>313</v>
      </c>
      <c r="E32" s="58"/>
      <c r="F32" s="196"/>
      <c r="G32" s="120">
        <v>0</v>
      </c>
      <c r="H32" s="119" t="e">
        <f t="shared" si="2"/>
        <v>#DIV/0!</v>
      </c>
    </row>
    <row r="33" spans="1:8" ht="15" hidden="1" customHeight="1" x14ac:dyDescent="0.2">
      <c r="A33" s="13">
        <v>13011</v>
      </c>
      <c r="B33" s="13"/>
      <c r="C33" s="13">
        <v>4116</v>
      </c>
      <c r="D33" s="13" t="s">
        <v>84</v>
      </c>
      <c r="E33" s="58"/>
      <c r="F33" s="196"/>
      <c r="G33" s="120">
        <v>0</v>
      </c>
      <c r="H33" s="119" t="e">
        <f t="shared" si="2"/>
        <v>#DIV/0!</v>
      </c>
    </row>
    <row r="34" spans="1:8" ht="15" hidden="1" customHeight="1" x14ac:dyDescent="0.2">
      <c r="A34" s="12">
        <v>13015</v>
      </c>
      <c r="B34" s="13"/>
      <c r="C34" s="13">
        <v>4116</v>
      </c>
      <c r="D34" s="13" t="s">
        <v>83</v>
      </c>
      <c r="E34" s="58"/>
      <c r="F34" s="196"/>
      <c r="G34" s="120">
        <v>0</v>
      </c>
      <c r="H34" s="119" t="e">
        <f t="shared" si="2"/>
        <v>#DIV/0!</v>
      </c>
    </row>
    <row r="35" spans="1:8" ht="15" hidden="1" customHeight="1" x14ac:dyDescent="0.2">
      <c r="A35" s="12">
        <v>13015</v>
      </c>
      <c r="B35" s="13"/>
      <c r="C35" s="13">
        <v>4116</v>
      </c>
      <c r="D35" s="13" t="s">
        <v>83</v>
      </c>
      <c r="E35" s="58"/>
      <c r="F35" s="196"/>
      <c r="G35" s="120">
        <v>0</v>
      </c>
      <c r="H35" s="119" t="e">
        <f t="shared" si="2"/>
        <v>#DIV/0!</v>
      </c>
    </row>
    <row r="36" spans="1:8" ht="15" hidden="1" customHeight="1" x14ac:dyDescent="0.2">
      <c r="A36" s="12">
        <v>13101</v>
      </c>
      <c r="B36" s="13"/>
      <c r="C36" s="13">
        <v>4116</v>
      </c>
      <c r="D36" s="13" t="s">
        <v>82</v>
      </c>
      <c r="E36" s="58"/>
      <c r="F36" s="196"/>
      <c r="G36" s="120">
        <v>0</v>
      </c>
      <c r="H36" s="119" t="e">
        <f t="shared" si="2"/>
        <v>#DIV/0!</v>
      </c>
    </row>
    <row r="37" spans="1:8" x14ac:dyDescent="0.2">
      <c r="A37" s="12">
        <v>13101</v>
      </c>
      <c r="B37" s="13"/>
      <c r="C37" s="13">
        <v>4116</v>
      </c>
      <c r="D37" s="13" t="s">
        <v>447</v>
      </c>
      <c r="E37" s="58">
        <v>0</v>
      </c>
      <c r="F37" s="196">
        <v>1140.7</v>
      </c>
      <c r="G37" s="120">
        <v>680.3</v>
      </c>
      <c r="H37" s="119">
        <f t="shared" si="2"/>
        <v>59.638818269483643</v>
      </c>
    </row>
    <row r="38" spans="1:8" x14ac:dyDescent="0.2">
      <c r="A38" s="12">
        <v>13013</v>
      </c>
      <c r="B38" s="13"/>
      <c r="C38" s="13">
        <v>4116</v>
      </c>
      <c r="D38" s="13" t="s">
        <v>410</v>
      </c>
      <c r="E38" s="58">
        <v>0</v>
      </c>
      <c r="F38" s="196">
        <v>2304.4</v>
      </c>
      <c r="G38" s="120">
        <v>2304.4</v>
      </c>
      <c r="H38" s="119">
        <f t="shared" si="2"/>
        <v>100</v>
      </c>
    </row>
    <row r="39" spans="1:8" x14ac:dyDescent="0.2">
      <c r="A39" s="12">
        <v>13013</v>
      </c>
      <c r="B39" s="13"/>
      <c r="C39" s="13">
        <v>4116</v>
      </c>
      <c r="D39" s="13" t="s">
        <v>411</v>
      </c>
      <c r="E39" s="58">
        <v>1729</v>
      </c>
      <c r="F39" s="196">
        <v>1729</v>
      </c>
      <c r="G39" s="120">
        <v>1729.4</v>
      </c>
      <c r="H39" s="119">
        <f t="shared" si="2"/>
        <v>100.02313475997686</v>
      </c>
    </row>
    <row r="40" spans="1:8" x14ac:dyDescent="0.2">
      <c r="A40" s="12">
        <v>14004</v>
      </c>
      <c r="B40" s="13"/>
      <c r="C40" s="13">
        <v>4116</v>
      </c>
      <c r="D40" s="13" t="s">
        <v>470</v>
      </c>
      <c r="E40" s="58">
        <v>0</v>
      </c>
      <c r="F40" s="196">
        <v>27.8</v>
      </c>
      <c r="G40" s="120">
        <v>27.8</v>
      </c>
      <c r="H40" s="119">
        <f t="shared" si="2"/>
        <v>100</v>
      </c>
    </row>
    <row r="41" spans="1:8" ht="15" hidden="1" customHeight="1" x14ac:dyDescent="0.2">
      <c r="A41" s="13"/>
      <c r="B41" s="13"/>
      <c r="C41" s="13">
        <v>4116</v>
      </c>
      <c r="D41" s="13" t="s">
        <v>204</v>
      </c>
      <c r="E41" s="58"/>
      <c r="F41" s="196"/>
      <c r="G41" s="120">
        <v>0</v>
      </c>
      <c r="H41" s="119" t="e">
        <f t="shared" si="2"/>
        <v>#DIV/0!</v>
      </c>
    </row>
    <row r="42" spans="1:8" ht="15" hidden="1" customHeight="1" x14ac:dyDescent="0.2">
      <c r="A42" s="13"/>
      <c r="B42" s="13"/>
      <c r="C42" s="13">
        <v>4116</v>
      </c>
      <c r="D42" s="13" t="s">
        <v>204</v>
      </c>
      <c r="E42" s="58"/>
      <c r="F42" s="196"/>
      <c r="G42" s="120">
        <v>0</v>
      </c>
      <c r="H42" s="119" t="e">
        <f t="shared" si="2"/>
        <v>#DIV/0!</v>
      </c>
    </row>
    <row r="43" spans="1:8" ht="15" hidden="1" customHeight="1" x14ac:dyDescent="0.2">
      <c r="A43" s="13"/>
      <c r="B43" s="13"/>
      <c r="C43" s="13">
        <v>4116</v>
      </c>
      <c r="D43" s="13" t="s">
        <v>205</v>
      </c>
      <c r="E43" s="58"/>
      <c r="F43" s="196"/>
      <c r="G43" s="120">
        <v>0</v>
      </c>
      <c r="H43" s="119" t="e">
        <f t="shared" si="2"/>
        <v>#DIV/0!</v>
      </c>
    </row>
    <row r="44" spans="1:8" ht="15" hidden="1" customHeight="1" x14ac:dyDescent="0.2">
      <c r="A44" s="12"/>
      <c r="B44" s="13"/>
      <c r="C44" s="13">
        <v>4132</v>
      </c>
      <c r="D44" s="13" t="s">
        <v>81</v>
      </c>
      <c r="E44" s="58"/>
      <c r="F44" s="196"/>
      <c r="G44" s="120">
        <v>0</v>
      </c>
      <c r="H44" s="119" t="e">
        <f t="shared" si="2"/>
        <v>#DIV/0!</v>
      </c>
    </row>
    <row r="45" spans="1:8" ht="15" hidden="1" customHeight="1" x14ac:dyDescent="0.2">
      <c r="A45" s="12">
        <v>14004</v>
      </c>
      <c r="B45" s="13"/>
      <c r="C45" s="13">
        <v>4122</v>
      </c>
      <c r="D45" s="13" t="s">
        <v>80</v>
      </c>
      <c r="E45" s="58"/>
      <c r="F45" s="196"/>
      <c r="G45" s="120">
        <v>0</v>
      </c>
      <c r="H45" s="119" t="e">
        <f t="shared" si="2"/>
        <v>#DIV/0!</v>
      </c>
    </row>
    <row r="46" spans="1:8" ht="15" hidden="1" customHeight="1" x14ac:dyDescent="0.2">
      <c r="A46" s="38"/>
      <c r="B46" s="32"/>
      <c r="C46" s="32">
        <v>4216</v>
      </c>
      <c r="D46" s="32" t="s">
        <v>79</v>
      </c>
      <c r="E46" s="58"/>
      <c r="F46" s="196"/>
      <c r="G46" s="120">
        <v>0</v>
      </c>
      <c r="H46" s="119" t="e">
        <f t="shared" si="2"/>
        <v>#DIV/0!</v>
      </c>
    </row>
    <row r="47" spans="1:8" ht="15" hidden="1" customHeight="1" x14ac:dyDescent="0.2">
      <c r="A47" s="13"/>
      <c r="B47" s="13"/>
      <c r="C47" s="13">
        <v>4216</v>
      </c>
      <c r="D47" s="13" t="s">
        <v>78</v>
      </c>
      <c r="E47" s="58"/>
      <c r="F47" s="196"/>
      <c r="G47" s="120">
        <v>0</v>
      </c>
      <c r="H47" s="119" t="e">
        <f t="shared" si="2"/>
        <v>#DIV/0!</v>
      </c>
    </row>
    <row r="48" spans="1:8" ht="15" hidden="1" customHeight="1" x14ac:dyDescent="0.2">
      <c r="A48" s="13"/>
      <c r="B48" s="13"/>
      <c r="C48" s="13">
        <v>4152</v>
      </c>
      <c r="D48" s="32" t="s">
        <v>92</v>
      </c>
      <c r="E48" s="58"/>
      <c r="F48" s="196"/>
      <c r="G48" s="120">
        <v>0</v>
      </c>
      <c r="H48" s="119" t="e">
        <f t="shared" si="2"/>
        <v>#DIV/0!</v>
      </c>
    </row>
    <row r="49" spans="1:8" ht="15" hidden="1" customHeight="1" x14ac:dyDescent="0.2">
      <c r="A49" s="12">
        <v>617</v>
      </c>
      <c r="B49" s="13"/>
      <c r="C49" s="13">
        <v>4222</v>
      </c>
      <c r="D49" s="13" t="s">
        <v>77</v>
      </c>
      <c r="E49" s="58"/>
      <c r="F49" s="196"/>
      <c r="G49" s="120">
        <v>0</v>
      </c>
      <c r="H49" s="119" t="e">
        <f t="shared" si="2"/>
        <v>#DIV/0!</v>
      </c>
    </row>
    <row r="50" spans="1:8" ht="15" hidden="1" customHeight="1" x14ac:dyDescent="0.2">
      <c r="A50" s="12"/>
      <c r="B50" s="13">
        <v>3341</v>
      </c>
      <c r="C50" s="13">
        <v>2111</v>
      </c>
      <c r="D50" s="13" t="s">
        <v>76</v>
      </c>
      <c r="E50" s="58"/>
      <c r="F50" s="196"/>
      <c r="G50" s="120">
        <v>0</v>
      </c>
      <c r="H50" s="119" t="e">
        <f t="shared" si="2"/>
        <v>#DIV/0!</v>
      </c>
    </row>
    <row r="51" spans="1:8" ht="15.75" x14ac:dyDescent="0.25">
      <c r="A51" s="47">
        <v>359</v>
      </c>
      <c r="B51" s="30"/>
      <c r="C51" s="49">
        <v>4122</v>
      </c>
      <c r="D51" s="35" t="s">
        <v>351</v>
      </c>
      <c r="E51" s="58">
        <v>0</v>
      </c>
      <c r="F51" s="196">
        <v>20</v>
      </c>
      <c r="G51" s="120">
        <v>20</v>
      </c>
      <c r="H51" s="119">
        <f t="shared" si="2"/>
        <v>100</v>
      </c>
    </row>
    <row r="52" spans="1:8" ht="15.75" hidden="1" x14ac:dyDescent="0.25">
      <c r="A52" s="47"/>
      <c r="B52" s="30"/>
      <c r="C52" s="49">
        <v>4122</v>
      </c>
      <c r="D52" s="35" t="s">
        <v>350</v>
      </c>
      <c r="E52" s="58">
        <v>0</v>
      </c>
      <c r="F52" s="196">
        <v>0</v>
      </c>
      <c r="G52" s="120">
        <v>0</v>
      </c>
      <c r="H52" s="119" t="e">
        <f t="shared" si="2"/>
        <v>#DIV/0!</v>
      </c>
    </row>
    <row r="53" spans="1:8" ht="15.75" x14ac:dyDescent="0.25">
      <c r="A53" s="47">
        <v>379</v>
      </c>
      <c r="B53" s="30"/>
      <c r="C53" s="49">
        <v>4122</v>
      </c>
      <c r="D53" s="35" t="s">
        <v>352</v>
      </c>
      <c r="E53" s="58">
        <v>0</v>
      </c>
      <c r="F53" s="196">
        <v>60</v>
      </c>
      <c r="G53" s="120">
        <v>60</v>
      </c>
      <c r="H53" s="119">
        <f t="shared" si="2"/>
        <v>100</v>
      </c>
    </row>
    <row r="54" spans="1:8" ht="15.75" hidden="1" x14ac:dyDescent="0.25">
      <c r="A54" s="286"/>
      <c r="B54" s="17"/>
      <c r="C54" s="49"/>
      <c r="D54" s="35"/>
      <c r="E54" s="58"/>
      <c r="F54" s="196"/>
      <c r="G54" s="120"/>
      <c r="H54" s="119" t="e">
        <f t="shared" si="2"/>
        <v>#DIV/0!</v>
      </c>
    </row>
    <row r="55" spans="1:8" hidden="1" x14ac:dyDescent="0.2">
      <c r="A55" s="46"/>
      <c r="B55" s="45">
        <v>3699</v>
      </c>
      <c r="C55" s="43">
        <v>2111</v>
      </c>
      <c r="D55" s="42" t="s">
        <v>355</v>
      </c>
      <c r="E55" s="58">
        <v>0</v>
      </c>
      <c r="F55" s="196">
        <v>0</v>
      </c>
      <c r="G55" s="120">
        <v>0</v>
      </c>
      <c r="H55" s="119" t="e">
        <f t="shared" si="2"/>
        <v>#DIV/0!</v>
      </c>
    </row>
    <row r="56" spans="1:8" x14ac:dyDescent="0.2">
      <c r="A56" s="12"/>
      <c r="B56" s="13">
        <v>3349</v>
      </c>
      <c r="C56" s="13">
        <v>2111</v>
      </c>
      <c r="D56" s="13" t="s">
        <v>206</v>
      </c>
      <c r="E56" s="58">
        <v>1000</v>
      </c>
      <c r="F56" s="196">
        <v>1000</v>
      </c>
      <c r="G56" s="120">
        <v>883.9</v>
      </c>
      <c r="H56" s="119">
        <f t="shared" si="2"/>
        <v>88.39</v>
      </c>
    </row>
    <row r="57" spans="1:8" ht="15" customHeight="1" x14ac:dyDescent="0.2">
      <c r="A57" s="12"/>
      <c r="B57" s="13">
        <v>3699</v>
      </c>
      <c r="C57" s="13">
        <v>2111</v>
      </c>
      <c r="D57" s="13" t="s">
        <v>448</v>
      </c>
      <c r="E57" s="58">
        <v>0</v>
      </c>
      <c r="F57" s="196">
        <v>0</v>
      </c>
      <c r="G57" s="120">
        <v>18.2</v>
      </c>
      <c r="H57" s="119" t="e">
        <f t="shared" si="2"/>
        <v>#DIV/0!</v>
      </c>
    </row>
    <row r="58" spans="1:8" ht="15" customHeight="1" x14ac:dyDescent="0.2">
      <c r="A58" s="12"/>
      <c r="B58" s="13">
        <v>5512</v>
      </c>
      <c r="C58" s="13">
        <v>2111</v>
      </c>
      <c r="D58" s="13" t="s">
        <v>75</v>
      </c>
      <c r="E58" s="58">
        <v>0</v>
      </c>
      <c r="F58" s="196">
        <v>0</v>
      </c>
      <c r="G58" s="120">
        <v>5</v>
      </c>
      <c r="H58" s="119" t="e">
        <f t="shared" si="2"/>
        <v>#DIV/0!</v>
      </c>
    </row>
    <row r="59" spans="1:8" ht="15" customHeight="1" x14ac:dyDescent="0.2">
      <c r="A59" s="12"/>
      <c r="B59" s="13">
        <v>5512</v>
      </c>
      <c r="C59" s="13">
        <v>2322</v>
      </c>
      <c r="D59" s="13" t="s">
        <v>74</v>
      </c>
      <c r="E59" s="58">
        <v>0</v>
      </c>
      <c r="F59" s="196">
        <v>0</v>
      </c>
      <c r="G59" s="120">
        <v>11.2</v>
      </c>
      <c r="H59" s="119" t="e">
        <f t="shared" si="2"/>
        <v>#DIV/0!</v>
      </c>
    </row>
    <row r="60" spans="1:8" ht="15" hidden="1" customHeight="1" x14ac:dyDescent="0.2">
      <c r="A60" s="12"/>
      <c r="B60" s="13">
        <v>5512</v>
      </c>
      <c r="C60" s="13">
        <v>2324</v>
      </c>
      <c r="D60" s="13" t="s">
        <v>207</v>
      </c>
      <c r="E60" s="58"/>
      <c r="F60" s="196"/>
      <c r="G60" s="120">
        <v>0</v>
      </c>
      <c r="H60" s="119" t="e">
        <f t="shared" si="2"/>
        <v>#DIV/0!</v>
      </c>
    </row>
    <row r="61" spans="1:8" ht="15" hidden="1" customHeight="1" x14ac:dyDescent="0.2">
      <c r="A61" s="12"/>
      <c r="B61" s="13">
        <v>5512</v>
      </c>
      <c r="C61" s="13">
        <v>3113</v>
      </c>
      <c r="D61" s="13" t="s">
        <v>208</v>
      </c>
      <c r="E61" s="58"/>
      <c r="F61" s="196"/>
      <c r="G61" s="120">
        <v>0</v>
      </c>
      <c r="H61" s="119" t="e">
        <f t="shared" si="2"/>
        <v>#DIV/0!</v>
      </c>
    </row>
    <row r="62" spans="1:8" ht="15" hidden="1" customHeight="1" x14ac:dyDescent="0.2">
      <c r="A62" s="12"/>
      <c r="B62" s="13">
        <v>5512</v>
      </c>
      <c r="C62" s="13">
        <v>3122</v>
      </c>
      <c r="D62" s="13" t="s">
        <v>73</v>
      </c>
      <c r="E62" s="58"/>
      <c r="F62" s="196"/>
      <c r="G62" s="120">
        <v>0</v>
      </c>
      <c r="H62" s="119" t="e">
        <f t="shared" si="2"/>
        <v>#DIV/0!</v>
      </c>
    </row>
    <row r="63" spans="1:8" hidden="1" x14ac:dyDescent="0.2">
      <c r="A63" s="44"/>
      <c r="B63" s="43">
        <v>3599</v>
      </c>
      <c r="C63" s="13">
        <v>2321</v>
      </c>
      <c r="D63" s="13" t="s">
        <v>359</v>
      </c>
      <c r="E63" s="58">
        <v>0</v>
      </c>
      <c r="F63" s="196">
        <v>0</v>
      </c>
      <c r="G63" s="120">
        <v>0</v>
      </c>
      <c r="H63" s="119" t="e">
        <f t="shared" si="2"/>
        <v>#DIV/0!</v>
      </c>
    </row>
    <row r="64" spans="1:8" x14ac:dyDescent="0.2">
      <c r="A64" s="12"/>
      <c r="B64" s="13">
        <v>6171</v>
      </c>
      <c r="C64" s="13">
        <v>2111</v>
      </c>
      <c r="D64" s="13" t="s">
        <v>225</v>
      </c>
      <c r="E64" s="58">
        <v>152</v>
      </c>
      <c r="F64" s="196">
        <v>152</v>
      </c>
      <c r="G64" s="120">
        <v>158</v>
      </c>
      <c r="H64" s="119">
        <f t="shared" si="2"/>
        <v>103.94736842105263</v>
      </c>
    </row>
    <row r="65" spans="1:8" x14ac:dyDescent="0.2">
      <c r="A65" s="12"/>
      <c r="B65" s="13">
        <v>6171</v>
      </c>
      <c r="C65" s="13">
        <v>2132</v>
      </c>
      <c r="D65" s="13" t="s">
        <v>223</v>
      </c>
      <c r="E65" s="58">
        <v>87</v>
      </c>
      <c r="F65" s="196">
        <v>87</v>
      </c>
      <c r="G65" s="120">
        <v>87.1</v>
      </c>
      <c r="H65" s="119">
        <f t="shared" si="2"/>
        <v>100.11494252873563</v>
      </c>
    </row>
    <row r="66" spans="1:8" ht="15" hidden="1" customHeight="1" x14ac:dyDescent="0.2">
      <c r="A66" s="12"/>
      <c r="B66" s="13">
        <v>6171</v>
      </c>
      <c r="C66" s="13">
        <v>2212</v>
      </c>
      <c r="D66" s="13" t="s">
        <v>209</v>
      </c>
      <c r="E66" s="58"/>
      <c r="F66" s="196"/>
      <c r="G66" s="120">
        <v>0</v>
      </c>
      <c r="H66" s="119" t="e">
        <f t="shared" si="2"/>
        <v>#DIV/0!</v>
      </c>
    </row>
    <row r="67" spans="1:8" ht="15" hidden="1" customHeight="1" x14ac:dyDescent="0.2">
      <c r="A67" s="12"/>
      <c r="B67" s="13">
        <v>6171</v>
      </c>
      <c r="C67" s="13">
        <v>2133</v>
      </c>
      <c r="D67" s="13" t="s">
        <v>72</v>
      </c>
      <c r="E67" s="58"/>
      <c r="F67" s="196"/>
      <c r="G67" s="120">
        <v>0</v>
      </c>
      <c r="H67" s="119" t="e">
        <f t="shared" si="2"/>
        <v>#DIV/0!</v>
      </c>
    </row>
    <row r="68" spans="1:8" ht="15" hidden="1" customHeight="1" x14ac:dyDescent="0.2">
      <c r="A68" s="12"/>
      <c r="B68" s="13">
        <v>6171</v>
      </c>
      <c r="C68" s="13">
        <v>2310</v>
      </c>
      <c r="D68" s="13" t="s">
        <v>71</v>
      </c>
      <c r="E68" s="58"/>
      <c r="F68" s="196"/>
      <c r="G68" s="120">
        <v>0</v>
      </c>
      <c r="H68" s="119" t="e">
        <f t="shared" si="2"/>
        <v>#DIV/0!</v>
      </c>
    </row>
    <row r="69" spans="1:8" ht="15" hidden="1" customHeight="1" x14ac:dyDescent="0.2">
      <c r="A69" s="12"/>
      <c r="B69" s="13">
        <v>6171</v>
      </c>
      <c r="C69" s="13">
        <v>2322</v>
      </c>
      <c r="D69" s="13" t="s">
        <v>210</v>
      </c>
      <c r="E69" s="58"/>
      <c r="F69" s="196"/>
      <c r="G69" s="120">
        <v>0</v>
      </c>
      <c r="H69" s="119" t="e">
        <f t="shared" si="2"/>
        <v>#DIV/0!</v>
      </c>
    </row>
    <row r="70" spans="1:8" x14ac:dyDescent="0.2">
      <c r="A70" s="12"/>
      <c r="B70" s="13">
        <v>6171</v>
      </c>
      <c r="C70" s="13">
        <v>2324</v>
      </c>
      <c r="D70" s="13" t="s">
        <v>224</v>
      </c>
      <c r="E70" s="58">
        <v>0</v>
      </c>
      <c r="F70" s="196">
        <v>0</v>
      </c>
      <c r="G70" s="120">
        <v>136.4</v>
      </c>
      <c r="H70" s="119" t="e">
        <f t="shared" si="2"/>
        <v>#DIV/0!</v>
      </c>
    </row>
    <row r="71" spans="1:8" ht="15" customHeight="1" x14ac:dyDescent="0.2">
      <c r="A71" s="12"/>
      <c r="B71" s="13">
        <v>6171</v>
      </c>
      <c r="C71" s="13">
        <v>2329</v>
      </c>
      <c r="D71" s="13" t="s">
        <v>70</v>
      </c>
      <c r="E71" s="58">
        <v>0</v>
      </c>
      <c r="F71" s="196">
        <v>0</v>
      </c>
      <c r="G71" s="120">
        <v>1000</v>
      </c>
      <c r="H71" s="119" t="e">
        <f t="shared" si="2"/>
        <v>#DIV/0!</v>
      </c>
    </row>
    <row r="72" spans="1:8" ht="15" hidden="1" customHeight="1" x14ac:dyDescent="0.2">
      <c r="A72" s="12"/>
      <c r="B72" s="13">
        <v>6409</v>
      </c>
      <c r="C72" s="13">
        <v>2328</v>
      </c>
      <c r="D72" s="13" t="s">
        <v>69</v>
      </c>
      <c r="E72" s="58"/>
      <c r="F72" s="196"/>
      <c r="G72" s="120">
        <v>0</v>
      </c>
      <c r="H72" s="119" t="e">
        <f t="shared" si="2"/>
        <v>#DIV/0!</v>
      </c>
    </row>
    <row r="73" spans="1:8" hidden="1" x14ac:dyDescent="0.2">
      <c r="A73" s="12"/>
      <c r="B73" s="13">
        <v>6171</v>
      </c>
      <c r="C73" s="13">
        <v>2329</v>
      </c>
      <c r="D73" s="13" t="s">
        <v>321</v>
      </c>
      <c r="E73" s="58">
        <v>0</v>
      </c>
      <c r="F73" s="196">
        <v>0</v>
      </c>
      <c r="G73" s="120">
        <v>0</v>
      </c>
      <c r="H73" s="119" t="e">
        <f t="shared" si="2"/>
        <v>#DIV/0!</v>
      </c>
    </row>
    <row r="74" spans="1:8" x14ac:dyDescent="0.2">
      <c r="A74" s="12"/>
      <c r="B74" s="13">
        <v>6171</v>
      </c>
      <c r="C74" s="13">
        <v>3113</v>
      </c>
      <c r="D74" s="13" t="s">
        <v>340</v>
      </c>
      <c r="E74" s="58">
        <v>0</v>
      </c>
      <c r="F74" s="196">
        <v>0</v>
      </c>
      <c r="G74" s="120">
        <v>37</v>
      </c>
      <c r="H74" s="119" t="e">
        <f t="shared" si="2"/>
        <v>#DIV/0!</v>
      </c>
    </row>
    <row r="75" spans="1:8" hidden="1" x14ac:dyDescent="0.2">
      <c r="A75" s="12"/>
      <c r="B75" s="13">
        <v>6330</v>
      </c>
      <c r="C75" s="13">
        <v>4132</v>
      </c>
      <c r="D75" s="13" t="s">
        <v>32</v>
      </c>
      <c r="E75" s="58">
        <v>0</v>
      </c>
      <c r="F75" s="196">
        <v>0</v>
      </c>
      <c r="G75" s="120">
        <v>0</v>
      </c>
      <c r="H75" s="119" t="e">
        <f t="shared" si="2"/>
        <v>#DIV/0!</v>
      </c>
    </row>
    <row r="76" spans="1:8" ht="17.25" customHeight="1" x14ac:dyDescent="0.2">
      <c r="A76" s="12"/>
      <c r="B76" s="13">
        <v>6409</v>
      </c>
      <c r="C76" s="13">
        <v>2328</v>
      </c>
      <c r="D76" s="13" t="s">
        <v>315</v>
      </c>
      <c r="E76" s="58">
        <v>0</v>
      </c>
      <c r="F76" s="196">
        <v>0</v>
      </c>
      <c r="G76" s="267">
        <v>0</v>
      </c>
      <c r="H76" s="119" t="e">
        <f t="shared" si="2"/>
        <v>#DIV/0!</v>
      </c>
    </row>
    <row r="77" spans="1:8" ht="17.25" customHeight="1" x14ac:dyDescent="0.2">
      <c r="A77" s="12"/>
      <c r="B77" s="13">
        <v>6409</v>
      </c>
      <c r="C77" s="13">
        <v>2329</v>
      </c>
      <c r="D77" s="13" t="s">
        <v>441</v>
      </c>
      <c r="E77" s="58">
        <v>0</v>
      </c>
      <c r="F77" s="196">
        <v>0</v>
      </c>
      <c r="G77" s="267">
        <v>0</v>
      </c>
      <c r="H77" s="119" t="e">
        <f t="shared" si="2"/>
        <v>#DIV/0!</v>
      </c>
    </row>
    <row r="78" spans="1:8" ht="15.75" thickBot="1" x14ac:dyDescent="0.25">
      <c r="A78" s="10"/>
      <c r="B78" s="11"/>
      <c r="C78" s="11"/>
      <c r="D78" s="11"/>
      <c r="E78" s="240"/>
      <c r="F78" s="207"/>
      <c r="G78" s="223"/>
      <c r="H78" s="126"/>
    </row>
    <row r="79" spans="1:8" s="6" customFormat="1" ht="21.75" customHeight="1" thickTop="1" thickBot="1" x14ac:dyDescent="0.3">
      <c r="A79" s="259"/>
      <c r="B79" s="41"/>
      <c r="C79" s="41"/>
      <c r="D79" s="40" t="s">
        <v>68</v>
      </c>
      <c r="E79" s="224">
        <f t="shared" ref="E79:F79" si="3">SUM(E23:E78)</f>
        <v>2968</v>
      </c>
      <c r="F79" s="224">
        <f t="shared" si="3"/>
        <v>7173.9000000000005</v>
      </c>
      <c r="G79" s="224">
        <f t="shared" ref="G79" si="4">SUM(G23:G78)</f>
        <v>7818.7</v>
      </c>
      <c r="H79" s="127">
        <f>(G79/F79)*100</f>
        <v>108.98813755418948</v>
      </c>
    </row>
    <row r="80" spans="1:8" ht="15" customHeight="1" x14ac:dyDescent="0.25">
      <c r="A80" s="7"/>
      <c r="B80" s="7"/>
      <c r="C80" s="7"/>
      <c r="D80" s="8"/>
      <c r="E80" s="103"/>
      <c r="F80" s="103"/>
    </row>
    <row r="81" spans="1:8" ht="12.75" hidden="1" customHeight="1" x14ac:dyDescent="0.25">
      <c r="A81" s="7"/>
      <c r="B81" s="7"/>
      <c r="C81" s="7"/>
      <c r="D81" s="8"/>
      <c r="E81" s="103"/>
      <c r="F81" s="103"/>
    </row>
    <row r="82" spans="1:8" ht="11.25" customHeight="1" thickBot="1" x14ac:dyDescent="0.3">
      <c r="A82" s="7"/>
      <c r="B82" s="7"/>
      <c r="C82" s="7"/>
      <c r="D82" s="8"/>
      <c r="E82" s="103"/>
      <c r="F82" s="103"/>
    </row>
    <row r="83" spans="1:8" ht="15.75" x14ac:dyDescent="0.25">
      <c r="A83" s="24" t="s">
        <v>14</v>
      </c>
      <c r="B83" s="24" t="s">
        <v>444</v>
      </c>
      <c r="C83" s="24" t="s">
        <v>445</v>
      </c>
      <c r="D83" s="23" t="s">
        <v>12</v>
      </c>
      <c r="E83" s="22" t="s">
        <v>11</v>
      </c>
      <c r="F83" s="22" t="s">
        <v>11</v>
      </c>
      <c r="G83" s="22" t="s">
        <v>0</v>
      </c>
      <c r="H83" s="121" t="s">
        <v>382</v>
      </c>
    </row>
    <row r="84" spans="1:8" ht="15.75" customHeight="1" thickBot="1" x14ac:dyDescent="0.3">
      <c r="A84" s="21"/>
      <c r="B84" s="21"/>
      <c r="C84" s="21"/>
      <c r="D84" s="20"/>
      <c r="E84" s="204" t="s">
        <v>10</v>
      </c>
      <c r="F84" s="206" t="s">
        <v>9</v>
      </c>
      <c r="G84" s="204" t="s">
        <v>384</v>
      </c>
      <c r="H84" s="130" t="s">
        <v>383</v>
      </c>
    </row>
    <row r="85" spans="1:8" ht="16.5" customHeight="1" thickTop="1" x14ac:dyDescent="0.25">
      <c r="A85" s="30">
        <v>50</v>
      </c>
      <c r="B85" s="30"/>
      <c r="C85" s="30"/>
      <c r="D85" s="29" t="s">
        <v>380</v>
      </c>
      <c r="E85" s="57"/>
      <c r="F85" s="209"/>
      <c r="G85" s="226"/>
      <c r="H85" s="134"/>
    </row>
    <row r="86" spans="1:8" ht="16.5" customHeight="1" x14ac:dyDescent="0.25">
      <c r="A86" s="39"/>
      <c r="B86" s="30"/>
      <c r="C86" s="30"/>
      <c r="D86" s="29"/>
      <c r="E86" s="57"/>
      <c r="F86" s="210"/>
      <c r="G86" s="222"/>
      <c r="H86" s="124"/>
    </row>
    <row r="87" spans="1:8" x14ac:dyDescent="0.2">
      <c r="A87" s="12"/>
      <c r="B87" s="13"/>
      <c r="C87" s="13">
        <v>1353</v>
      </c>
      <c r="D87" s="13" t="s">
        <v>57</v>
      </c>
      <c r="E87" s="58">
        <v>600</v>
      </c>
      <c r="F87" s="196">
        <v>600</v>
      </c>
      <c r="G87" s="120">
        <v>666.6</v>
      </c>
      <c r="H87" s="119">
        <f t="shared" ref="H87:H117" si="5">(G87/F87)*100</f>
        <v>111.1</v>
      </c>
    </row>
    <row r="88" spans="1:8" x14ac:dyDescent="0.2">
      <c r="A88" s="13"/>
      <c r="B88" s="13"/>
      <c r="C88" s="13">
        <v>1359</v>
      </c>
      <c r="D88" s="13" t="s">
        <v>56</v>
      </c>
      <c r="E88" s="58">
        <v>0</v>
      </c>
      <c r="F88" s="196">
        <v>0</v>
      </c>
      <c r="G88" s="120">
        <v>-23</v>
      </c>
      <c r="H88" s="119" t="e">
        <f t="shared" si="5"/>
        <v>#DIV/0!</v>
      </c>
    </row>
    <row r="89" spans="1:8" x14ac:dyDescent="0.2">
      <c r="A89" s="13"/>
      <c r="B89" s="13"/>
      <c r="C89" s="13">
        <v>1361</v>
      </c>
      <c r="D89" s="13" t="s">
        <v>29</v>
      </c>
      <c r="E89" s="58">
        <v>8200</v>
      </c>
      <c r="F89" s="196">
        <v>8200</v>
      </c>
      <c r="G89" s="120">
        <v>8550</v>
      </c>
      <c r="H89" s="119">
        <f t="shared" si="5"/>
        <v>104.26829268292683</v>
      </c>
    </row>
    <row r="90" spans="1:8" x14ac:dyDescent="0.2">
      <c r="A90" s="13">
        <v>13011</v>
      </c>
      <c r="B90" s="13"/>
      <c r="C90" s="13">
        <v>4116</v>
      </c>
      <c r="D90" s="13" t="s">
        <v>436</v>
      </c>
      <c r="E90" s="58">
        <v>0</v>
      </c>
      <c r="F90" s="196">
        <v>6945.5</v>
      </c>
      <c r="G90" s="120">
        <v>6945.5</v>
      </c>
      <c r="H90" s="119">
        <f t="shared" si="5"/>
        <v>100</v>
      </c>
    </row>
    <row r="91" spans="1:8" x14ac:dyDescent="0.2">
      <c r="A91" s="13">
        <v>13015</v>
      </c>
      <c r="B91" s="13"/>
      <c r="C91" s="13">
        <v>4116</v>
      </c>
      <c r="D91" s="13" t="s">
        <v>437</v>
      </c>
      <c r="E91" s="58">
        <v>0</v>
      </c>
      <c r="F91" s="196">
        <v>1165.7</v>
      </c>
      <c r="G91" s="120">
        <v>1165.5999999999999</v>
      </c>
      <c r="H91" s="119">
        <f t="shared" si="5"/>
        <v>99.991421463498327</v>
      </c>
    </row>
    <row r="92" spans="1:8" x14ac:dyDescent="0.2">
      <c r="A92" s="13">
        <v>13013</v>
      </c>
      <c r="B92" s="13"/>
      <c r="C92" s="13">
        <v>4116</v>
      </c>
      <c r="D92" s="13" t="s">
        <v>453</v>
      </c>
      <c r="E92" s="58">
        <v>0</v>
      </c>
      <c r="F92" s="196">
        <v>1657.7</v>
      </c>
      <c r="G92" s="120">
        <v>1657.6</v>
      </c>
      <c r="H92" s="119">
        <f t="shared" si="5"/>
        <v>99.993967545394213</v>
      </c>
    </row>
    <row r="93" spans="1:8" x14ac:dyDescent="0.2">
      <c r="A93" s="13"/>
      <c r="B93" s="13"/>
      <c r="C93" s="13">
        <v>4121</v>
      </c>
      <c r="D93" s="13" t="s">
        <v>55</v>
      </c>
      <c r="E93" s="58">
        <v>384</v>
      </c>
      <c r="F93" s="196">
        <v>2102.1</v>
      </c>
      <c r="G93" s="120">
        <v>2268.3000000000002</v>
      </c>
      <c r="H93" s="119">
        <f t="shared" si="5"/>
        <v>107.90637933495077</v>
      </c>
    </row>
    <row r="94" spans="1:8" x14ac:dyDescent="0.2">
      <c r="A94" s="12"/>
      <c r="B94" s="13"/>
      <c r="C94" s="13">
        <v>4122</v>
      </c>
      <c r="D94" s="13" t="s">
        <v>477</v>
      </c>
      <c r="E94" s="58">
        <v>0</v>
      </c>
      <c r="F94" s="196">
        <v>90</v>
      </c>
      <c r="G94" s="120">
        <v>90</v>
      </c>
      <c r="H94" s="119">
        <f t="shared" si="5"/>
        <v>100</v>
      </c>
    </row>
    <row r="95" spans="1:8" x14ac:dyDescent="0.2">
      <c r="A95" s="12"/>
      <c r="B95" s="13">
        <v>2169</v>
      </c>
      <c r="C95" s="13">
        <v>2212</v>
      </c>
      <c r="D95" s="13" t="s">
        <v>323</v>
      </c>
      <c r="E95" s="58">
        <v>150</v>
      </c>
      <c r="F95" s="196">
        <v>150</v>
      </c>
      <c r="G95" s="120">
        <v>135.6</v>
      </c>
      <c r="H95" s="119">
        <f t="shared" si="5"/>
        <v>90.399999999999991</v>
      </c>
    </row>
    <row r="96" spans="1:8" hidden="1" x14ac:dyDescent="0.2">
      <c r="A96" s="12">
        <v>13013</v>
      </c>
      <c r="B96" s="13">
        <v>2219</v>
      </c>
      <c r="C96" s="13">
        <v>2212</v>
      </c>
      <c r="D96" s="13" t="s">
        <v>338</v>
      </c>
      <c r="E96" s="58">
        <v>0</v>
      </c>
      <c r="F96" s="196">
        <v>0</v>
      </c>
      <c r="G96" s="120">
        <v>0</v>
      </c>
      <c r="H96" s="119" t="e">
        <f t="shared" si="5"/>
        <v>#DIV/0!</v>
      </c>
    </row>
    <row r="97" spans="1:8" x14ac:dyDescent="0.2">
      <c r="A97" s="12"/>
      <c r="B97" s="13">
        <v>2169</v>
      </c>
      <c r="C97" s="13">
        <v>2324</v>
      </c>
      <c r="D97" s="13" t="s">
        <v>324</v>
      </c>
      <c r="E97" s="58">
        <v>0</v>
      </c>
      <c r="F97" s="196">
        <v>0</v>
      </c>
      <c r="G97" s="120">
        <v>1</v>
      </c>
      <c r="H97" s="119" t="e">
        <f t="shared" si="5"/>
        <v>#DIV/0!</v>
      </c>
    </row>
    <row r="98" spans="1:8" x14ac:dyDescent="0.2">
      <c r="A98" s="13"/>
      <c r="B98" s="13">
        <v>2219</v>
      </c>
      <c r="C98" s="13">
        <v>2324</v>
      </c>
      <c r="D98" s="13" t="s">
        <v>218</v>
      </c>
      <c r="E98" s="58">
        <v>0</v>
      </c>
      <c r="F98" s="196">
        <v>0</v>
      </c>
      <c r="G98" s="120">
        <v>29.9</v>
      </c>
      <c r="H98" s="119" t="e">
        <f t="shared" si="5"/>
        <v>#DIV/0!</v>
      </c>
    </row>
    <row r="99" spans="1:8" hidden="1" x14ac:dyDescent="0.2">
      <c r="A99" s="13"/>
      <c r="B99" s="13">
        <v>2229</v>
      </c>
      <c r="C99" s="13">
        <v>2212</v>
      </c>
      <c r="D99" s="13" t="s">
        <v>325</v>
      </c>
      <c r="E99" s="58">
        <v>0</v>
      </c>
      <c r="F99" s="196">
        <v>0</v>
      </c>
      <c r="G99" s="120">
        <v>0</v>
      </c>
      <c r="H99" s="119" t="e">
        <f t="shared" si="5"/>
        <v>#DIV/0!</v>
      </c>
    </row>
    <row r="100" spans="1:8" x14ac:dyDescent="0.2">
      <c r="A100" s="12"/>
      <c r="B100" s="13">
        <v>2229</v>
      </c>
      <c r="C100" s="13">
        <v>2324</v>
      </c>
      <c r="D100" s="13" t="s">
        <v>91</v>
      </c>
      <c r="E100" s="58">
        <v>0</v>
      </c>
      <c r="F100" s="196">
        <v>0</v>
      </c>
      <c r="G100" s="120">
        <v>0</v>
      </c>
      <c r="H100" s="119" t="e">
        <f t="shared" si="5"/>
        <v>#DIV/0!</v>
      </c>
    </row>
    <row r="101" spans="1:8" x14ac:dyDescent="0.2">
      <c r="A101" s="13"/>
      <c r="B101" s="13">
        <v>2299</v>
      </c>
      <c r="C101" s="13">
        <v>2212</v>
      </c>
      <c r="D101" s="13" t="s">
        <v>219</v>
      </c>
      <c r="E101" s="58">
        <v>22000</v>
      </c>
      <c r="F101" s="196">
        <v>22000</v>
      </c>
      <c r="G101" s="120">
        <v>22019.8</v>
      </c>
      <c r="H101" s="119">
        <f t="shared" si="5"/>
        <v>100.08999999999999</v>
      </c>
    </row>
    <row r="102" spans="1:8" x14ac:dyDescent="0.2">
      <c r="A102" s="12"/>
      <c r="B102" s="13">
        <v>3599</v>
      </c>
      <c r="C102" s="13">
        <v>2324</v>
      </c>
      <c r="D102" s="13" t="s">
        <v>212</v>
      </c>
      <c r="E102" s="58">
        <v>5</v>
      </c>
      <c r="F102" s="196">
        <v>5</v>
      </c>
      <c r="G102" s="120">
        <v>1.4</v>
      </c>
      <c r="H102" s="119">
        <f t="shared" si="5"/>
        <v>27.999999999999996</v>
      </c>
    </row>
    <row r="103" spans="1:8" x14ac:dyDescent="0.2">
      <c r="A103" s="13"/>
      <c r="B103" s="13">
        <v>3612</v>
      </c>
      <c r="C103" s="13">
        <v>2132</v>
      </c>
      <c r="D103" s="13" t="s">
        <v>449</v>
      </c>
      <c r="E103" s="58">
        <v>0</v>
      </c>
      <c r="F103" s="196">
        <v>0</v>
      </c>
      <c r="G103" s="120">
        <v>564.1</v>
      </c>
      <c r="H103" s="119" t="e">
        <f t="shared" si="5"/>
        <v>#DIV/0!</v>
      </c>
    </row>
    <row r="104" spans="1:8" x14ac:dyDescent="0.2">
      <c r="A104" s="13"/>
      <c r="B104" s="13">
        <v>4171</v>
      </c>
      <c r="C104" s="13">
        <v>2229</v>
      </c>
      <c r="D104" s="13" t="s">
        <v>64</v>
      </c>
      <c r="E104" s="58">
        <v>25</v>
      </c>
      <c r="F104" s="196">
        <v>25</v>
      </c>
      <c r="G104" s="120">
        <v>3</v>
      </c>
      <c r="H104" s="119">
        <f t="shared" si="5"/>
        <v>12</v>
      </c>
    </row>
    <row r="105" spans="1:8" x14ac:dyDescent="0.2">
      <c r="A105" s="13"/>
      <c r="B105" s="13">
        <v>4379</v>
      </c>
      <c r="C105" s="13">
        <v>2212</v>
      </c>
      <c r="D105" s="33" t="s">
        <v>63</v>
      </c>
      <c r="E105" s="58">
        <v>2</v>
      </c>
      <c r="F105" s="196">
        <v>2</v>
      </c>
      <c r="G105" s="120">
        <v>0.2</v>
      </c>
      <c r="H105" s="119">
        <f t="shared" si="5"/>
        <v>10</v>
      </c>
    </row>
    <row r="106" spans="1:8" x14ac:dyDescent="0.2">
      <c r="A106" s="13"/>
      <c r="B106" s="13">
        <v>4399</v>
      </c>
      <c r="C106" s="13">
        <v>2321</v>
      </c>
      <c r="D106" s="33" t="s">
        <v>478</v>
      </c>
      <c r="E106" s="58">
        <v>0</v>
      </c>
      <c r="F106" s="196">
        <v>20</v>
      </c>
      <c r="G106" s="120">
        <v>0</v>
      </c>
      <c r="H106" s="119">
        <f t="shared" si="5"/>
        <v>0</v>
      </c>
    </row>
    <row r="107" spans="1:8" hidden="1" x14ac:dyDescent="0.2">
      <c r="A107" s="13"/>
      <c r="B107" s="13">
        <v>5311</v>
      </c>
      <c r="C107" s="13">
        <v>3113</v>
      </c>
      <c r="D107" s="33" t="s">
        <v>479</v>
      </c>
      <c r="E107" s="58">
        <v>0</v>
      </c>
      <c r="F107" s="196">
        <v>0</v>
      </c>
      <c r="G107" s="120">
        <v>0</v>
      </c>
      <c r="H107" s="119" t="e">
        <f t="shared" si="5"/>
        <v>#DIV/0!</v>
      </c>
    </row>
    <row r="108" spans="1:8" x14ac:dyDescent="0.2">
      <c r="A108" s="13"/>
      <c r="B108" s="13">
        <v>5512</v>
      </c>
      <c r="C108" s="13">
        <v>2324</v>
      </c>
      <c r="D108" s="13" t="s">
        <v>422</v>
      </c>
      <c r="E108" s="58">
        <v>0</v>
      </c>
      <c r="F108" s="196">
        <v>0</v>
      </c>
      <c r="G108" s="120">
        <v>1</v>
      </c>
      <c r="H108" s="119" t="e">
        <f t="shared" si="5"/>
        <v>#DIV/0!</v>
      </c>
    </row>
    <row r="109" spans="1:8" x14ac:dyDescent="0.2">
      <c r="A109" s="13"/>
      <c r="B109" s="13">
        <v>6171</v>
      </c>
      <c r="C109" s="13">
        <v>2212</v>
      </c>
      <c r="D109" s="13" t="s">
        <v>431</v>
      </c>
      <c r="E109" s="58">
        <v>0</v>
      </c>
      <c r="F109" s="196">
        <v>0</v>
      </c>
      <c r="G109" s="120">
        <v>2.5</v>
      </c>
      <c r="H109" s="119" t="e">
        <f t="shared" si="5"/>
        <v>#DIV/0!</v>
      </c>
    </row>
    <row r="110" spans="1:8" x14ac:dyDescent="0.2">
      <c r="A110" s="13"/>
      <c r="B110" s="13">
        <v>6171</v>
      </c>
      <c r="C110" s="13">
        <v>2324</v>
      </c>
      <c r="D110" s="13" t="s">
        <v>222</v>
      </c>
      <c r="E110" s="58">
        <v>322</v>
      </c>
      <c r="F110" s="196">
        <v>322</v>
      </c>
      <c r="G110" s="120">
        <v>240.7</v>
      </c>
      <c r="H110" s="119">
        <f t="shared" si="5"/>
        <v>74.751552795031046</v>
      </c>
    </row>
    <row r="111" spans="1:8" hidden="1" x14ac:dyDescent="0.2">
      <c r="A111" s="13"/>
      <c r="B111" s="13">
        <v>6171</v>
      </c>
      <c r="C111" s="13">
        <v>2329</v>
      </c>
      <c r="D111" s="13" t="s">
        <v>220</v>
      </c>
      <c r="E111" s="58"/>
      <c r="F111" s="196"/>
      <c r="G111" s="120">
        <v>0</v>
      </c>
      <c r="H111" s="119" t="e">
        <f t="shared" si="5"/>
        <v>#DIV/0!</v>
      </c>
    </row>
    <row r="112" spans="1:8" ht="18" hidden="1" customHeight="1" x14ac:dyDescent="0.2">
      <c r="A112" s="13"/>
      <c r="B112" s="13"/>
      <c r="C112" s="13">
        <v>4116</v>
      </c>
      <c r="D112" s="13" t="s">
        <v>341</v>
      </c>
      <c r="E112" s="58">
        <v>0</v>
      </c>
      <c r="F112" s="196">
        <v>0</v>
      </c>
      <c r="G112" s="120">
        <v>0</v>
      </c>
      <c r="H112" s="119" t="e">
        <f t="shared" si="5"/>
        <v>#DIV/0!</v>
      </c>
    </row>
    <row r="113" spans="1:8" ht="25.5" hidden="1" customHeight="1" x14ac:dyDescent="0.2">
      <c r="A113" s="13"/>
      <c r="B113" s="13"/>
      <c r="C113" s="13">
        <v>4116</v>
      </c>
      <c r="D113" s="13" t="s">
        <v>372</v>
      </c>
      <c r="E113" s="58">
        <v>0</v>
      </c>
      <c r="F113" s="196">
        <v>0</v>
      </c>
      <c r="G113" s="120">
        <v>0</v>
      </c>
      <c r="H113" s="119" t="e">
        <f t="shared" si="5"/>
        <v>#DIV/0!</v>
      </c>
    </row>
    <row r="114" spans="1:8" hidden="1" x14ac:dyDescent="0.2">
      <c r="A114" s="33"/>
      <c r="B114" s="13"/>
      <c r="C114" s="13">
        <v>4116</v>
      </c>
      <c r="D114" s="13" t="s">
        <v>373</v>
      </c>
      <c r="E114" s="58">
        <v>0</v>
      </c>
      <c r="F114" s="196">
        <v>0</v>
      </c>
      <c r="G114" s="120">
        <v>0</v>
      </c>
      <c r="H114" s="119" t="e">
        <f t="shared" si="5"/>
        <v>#DIV/0!</v>
      </c>
    </row>
    <row r="115" spans="1:8" x14ac:dyDescent="0.2">
      <c r="A115" s="13"/>
      <c r="B115" s="13">
        <v>6330</v>
      </c>
      <c r="C115" s="13">
        <v>4132</v>
      </c>
      <c r="D115" s="13" t="s">
        <v>32</v>
      </c>
      <c r="E115" s="58">
        <v>0</v>
      </c>
      <c r="F115" s="196">
        <v>0</v>
      </c>
      <c r="G115" s="120">
        <v>93.9</v>
      </c>
      <c r="H115" s="119" t="e">
        <f t="shared" si="5"/>
        <v>#DIV/0!</v>
      </c>
    </row>
    <row r="116" spans="1:8" x14ac:dyDescent="0.2">
      <c r="A116" s="13"/>
      <c r="B116" s="13"/>
      <c r="C116" s="13"/>
      <c r="D116" s="13"/>
      <c r="E116" s="58">
        <v>0</v>
      </c>
      <c r="F116" s="196">
        <v>0</v>
      </c>
      <c r="G116" s="120">
        <v>0.4</v>
      </c>
      <c r="H116" s="119" t="e">
        <f t="shared" si="5"/>
        <v>#DIV/0!</v>
      </c>
    </row>
    <row r="117" spans="1:8" ht="15.75" thickBot="1" x14ac:dyDescent="0.25">
      <c r="A117" s="13"/>
      <c r="B117" s="13">
        <v>6409</v>
      </c>
      <c r="C117" s="13">
        <v>2329</v>
      </c>
      <c r="D117" s="13" t="s">
        <v>19</v>
      </c>
      <c r="E117" s="58">
        <v>0</v>
      </c>
      <c r="F117" s="196">
        <v>0</v>
      </c>
      <c r="G117" s="120">
        <v>82</v>
      </c>
      <c r="H117" s="119" t="e">
        <f t="shared" si="5"/>
        <v>#DIV/0!</v>
      </c>
    </row>
    <row r="118" spans="1:8" s="6" customFormat="1" ht="21.75" customHeight="1" thickTop="1" thickBot="1" x14ac:dyDescent="0.3">
      <c r="A118" s="9"/>
      <c r="B118" s="41"/>
      <c r="C118" s="41"/>
      <c r="D118" s="40" t="s">
        <v>61</v>
      </c>
      <c r="E118" s="95">
        <f t="shared" ref="E118:G118" si="6">SUM(E87:E117)</f>
        <v>31688</v>
      </c>
      <c r="F118" s="199">
        <f t="shared" si="6"/>
        <v>43285</v>
      </c>
      <c r="G118" s="224">
        <f t="shared" si="6"/>
        <v>44496.099999999991</v>
      </c>
      <c r="H118" s="127">
        <f>(G118/F118)*100</f>
        <v>102.79796696315118</v>
      </c>
    </row>
    <row r="119" spans="1:8" s="133" customFormat="1" ht="21.75" customHeight="1" x14ac:dyDescent="0.25">
      <c r="D119" s="131"/>
      <c r="E119" s="103"/>
      <c r="F119" s="103"/>
      <c r="G119" s="132"/>
      <c r="H119" s="61"/>
    </row>
    <row r="120" spans="1:8" s="133" customFormat="1" ht="21.75" customHeight="1" thickBot="1" x14ac:dyDescent="0.3">
      <c r="D120" s="131"/>
      <c r="E120" s="103"/>
      <c r="F120" s="103"/>
      <c r="G120" s="132"/>
      <c r="H120" s="61"/>
    </row>
    <row r="121" spans="1:8" ht="15.75" x14ac:dyDescent="0.25">
      <c r="A121" s="24" t="s">
        <v>14</v>
      </c>
      <c r="B121" s="24" t="s">
        <v>444</v>
      </c>
      <c r="C121" s="24" t="s">
        <v>445</v>
      </c>
      <c r="D121" s="23" t="s">
        <v>12</v>
      </c>
      <c r="E121" s="22" t="s">
        <v>11</v>
      </c>
      <c r="F121" s="22" t="s">
        <v>11</v>
      </c>
      <c r="G121" s="22" t="s">
        <v>0</v>
      </c>
      <c r="H121" s="121" t="s">
        <v>382</v>
      </c>
    </row>
    <row r="122" spans="1:8" ht="15.75" customHeight="1" thickBot="1" x14ac:dyDescent="0.3">
      <c r="A122" s="21"/>
      <c r="B122" s="21"/>
      <c r="C122" s="21"/>
      <c r="D122" s="20"/>
      <c r="E122" s="204" t="s">
        <v>10</v>
      </c>
      <c r="F122" s="206" t="s">
        <v>9</v>
      </c>
      <c r="G122" s="204" t="s">
        <v>384</v>
      </c>
      <c r="H122" s="130" t="s">
        <v>383</v>
      </c>
    </row>
    <row r="123" spans="1:8" ht="16.5" customHeight="1" thickTop="1" x14ac:dyDescent="0.25">
      <c r="A123" s="30">
        <v>90</v>
      </c>
      <c r="B123" s="30"/>
      <c r="C123" s="30"/>
      <c r="D123" s="29" t="s">
        <v>54</v>
      </c>
      <c r="E123" s="57"/>
      <c r="F123" s="209"/>
      <c r="G123" s="227"/>
      <c r="H123" s="138"/>
    </row>
    <row r="124" spans="1:8" hidden="1" x14ac:dyDescent="0.2">
      <c r="A124" s="13"/>
      <c r="B124" s="13"/>
      <c r="C124" s="13">
        <v>4116</v>
      </c>
      <c r="D124" s="13" t="s">
        <v>226</v>
      </c>
      <c r="E124" s="241">
        <v>0</v>
      </c>
      <c r="F124" s="211">
        <v>0</v>
      </c>
      <c r="G124" s="120">
        <v>0</v>
      </c>
      <c r="H124" s="119" t="e">
        <f>(G124/F124)*100</f>
        <v>#DIV/0!</v>
      </c>
    </row>
    <row r="125" spans="1:8" hidden="1" x14ac:dyDescent="0.2">
      <c r="A125" s="13"/>
      <c r="B125" s="13"/>
      <c r="C125" s="13">
        <v>4116</v>
      </c>
      <c r="D125" s="13" t="s">
        <v>53</v>
      </c>
      <c r="E125" s="241">
        <v>0</v>
      </c>
      <c r="F125" s="211">
        <v>0</v>
      </c>
      <c r="G125" s="120">
        <v>0</v>
      </c>
      <c r="H125" s="119" t="e">
        <f>(G125/F125)*100</f>
        <v>#DIV/0!</v>
      </c>
    </row>
    <row r="126" spans="1:8" hidden="1" x14ac:dyDescent="0.2">
      <c r="A126" s="12"/>
      <c r="B126" s="13"/>
      <c r="C126" s="13">
        <v>4116</v>
      </c>
      <c r="D126" s="13" t="s">
        <v>227</v>
      </c>
      <c r="E126" s="241">
        <v>0</v>
      </c>
      <c r="F126" s="211">
        <v>0</v>
      </c>
      <c r="G126" s="120">
        <v>0</v>
      </c>
      <c r="H126" s="119" t="e">
        <f>(G126/F126)*100</f>
        <v>#DIV/0!</v>
      </c>
    </row>
    <row r="127" spans="1:8" x14ac:dyDescent="0.2">
      <c r="A127" s="12"/>
      <c r="B127" s="13"/>
      <c r="C127" s="13"/>
      <c r="D127" s="13"/>
      <c r="E127" s="241"/>
      <c r="F127" s="211"/>
      <c r="G127" s="120"/>
      <c r="H127" s="119"/>
    </row>
    <row r="128" spans="1:8" ht="15" customHeight="1" x14ac:dyDescent="0.2">
      <c r="A128" s="13">
        <v>14033</v>
      </c>
      <c r="B128" s="13"/>
      <c r="C128" s="13">
        <v>4116</v>
      </c>
      <c r="D128" s="13" t="s">
        <v>300</v>
      </c>
      <c r="E128" s="58">
        <v>760</v>
      </c>
      <c r="F128" s="196">
        <v>886.3</v>
      </c>
      <c r="G128" s="120">
        <v>741.6</v>
      </c>
      <c r="H128" s="119">
        <f t="shared" ref="H128:H150" si="7">(G128/F128)*100</f>
        <v>83.673699650231299</v>
      </c>
    </row>
    <row r="129" spans="1:8" ht="15" customHeight="1" x14ac:dyDescent="0.2">
      <c r="A129" s="13">
        <v>13013</v>
      </c>
      <c r="B129" s="13"/>
      <c r="C129" s="13">
        <v>4116</v>
      </c>
      <c r="D129" s="13" t="s">
        <v>328</v>
      </c>
      <c r="E129" s="58">
        <v>1648</v>
      </c>
      <c r="F129" s="196">
        <v>1648</v>
      </c>
      <c r="G129" s="120">
        <v>1507.3</v>
      </c>
      <c r="H129" s="119">
        <f t="shared" si="7"/>
        <v>91.462378640776691</v>
      </c>
    </row>
    <row r="130" spans="1:8" ht="13.5" customHeight="1" x14ac:dyDescent="0.2">
      <c r="A130" s="12">
        <v>14032</v>
      </c>
      <c r="B130" s="13"/>
      <c r="C130" s="13">
        <v>4116</v>
      </c>
      <c r="D130" s="13" t="s">
        <v>442</v>
      </c>
      <c r="E130" s="58">
        <v>0</v>
      </c>
      <c r="F130" s="196">
        <v>50</v>
      </c>
      <c r="G130" s="120">
        <v>50</v>
      </c>
      <c r="H130" s="119">
        <f t="shared" si="7"/>
        <v>100</v>
      </c>
    </row>
    <row r="131" spans="1:8" ht="15" customHeight="1" x14ac:dyDescent="0.2">
      <c r="A131" s="15"/>
      <c r="B131" s="15"/>
      <c r="C131" s="15">
        <v>4121</v>
      </c>
      <c r="D131" s="13" t="s">
        <v>329</v>
      </c>
      <c r="E131" s="58">
        <v>500</v>
      </c>
      <c r="F131" s="196">
        <v>500</v>
      </c>
      <c r="G131" s="120">
        <v>600</v>
      </c>
      <c r="H131" s="119">
        <f t="shared" si="7"/>
        <v>120</v>
      </c>
    </row>
    <row r="132" spans="1:8" ht="15" hidden="1" customHeight="1" x14ac:dyDescent="0.2">
      <c r="A132" s="13"/>
      <c r="B132" s="13"/>
      <c r="C132" s="13">
        <v>4216</v>
      </c>
      <c r="D132" s="137" t="s">
        <v>378</v>
      </c>
      <c r="E132" s="58">
        <v>0</v>
      </c>
      <c r="F132" s="196">
        <v>0</v>
      </c>
      <c r="G132" s="120">
        <v>0</v>
      </c>
      <c r="H132" s="119" t="e">
        <f t="shared" si="7"/>
        <v>#DIV/0!</v>
      </c>
    </row>
    <row r="133" spans="1:8" ht="15" customHeight="1" x14ac:dyDescent="0.2">
      <c r="A133" s="13"/>
      <c r="B133" s="13"/>
      <c r="C133" s="13">
        <v>4216</v>
      </c>
      <c r="D133" s="15" t="s">
        <v>471</v>
      </c>
      <c r="E133" s="58">
        <v>0</v>
      </c>
      <c r="F133" s="196">
        <v>350</v>
      </c>
      <c r="G133" s="120">
        <v>350</v>
      </c>
      <c r="H133" s="119">
        <f t="shared" si="7"/>
        <v>100</v>
      </c>
    </row>
    <row r="134" spans="1:8" ht="15" customHeight="1" x14ac:dyDescent="0.2">
      <c r="A134" s="13"/>
      <c r="B134" s="13">
        <v>2219</v>
      </c>
      <c r="C134" s="13">
        <v>2111</v>
      </c>
      <c r="D134" s="13" t="s">
        <v>52</v>
      </c>
      <c r="E134" s="58">
        <v>7500</v>
      </c>
      <c r="F134" s="196">
        <v>7500</v>
      </c>
      <c r="G134" s="120">
        <v>9687.2999999999993</v>
      </c>
      <c r="H134" s="119">
        <f t="shared" si="7"/>
        <v>129.16399999999999</v>
      </c>
    </row>
    <row r="135" spans="1:8" ht="15" hidden="1" customHeight="1" x14ac:dyDescent="0.2">
      <c r="A135" s="13"/>
      <c r="B135" s="13">
        <v>2219</v>
      </c>
      <c r="C135" s="13">
        <v>2322</v>
      </c>
      <c r="D135" s="13" t="s">
        <v>290</v>
      </c>
      <c r="E135" s="58">
        <v>0</v>
      </c>
      <c r="F135" s="196">
        <v>0</v>
      </c>
      <c r="G135" s="120">
        <v>0</v>
      </c>
      <c r="H135" s="119" t="e">
        <f t="shared" si="7"/>
        <v>#DIV/0!</v>
      </c>
    </row>
    <row r="136" spans="1:8" hidden="1" x14ac:dyDescent="0.2">
      <c r="A136" s="13"/>
      <c r="B136" s="13">
        <v>2219</v>
      </c>
      <c r="C136" s="13">
        <v>2329</v>
      </c>
      <c r="D136" s="13" t="s">
        <v>51</v>
      </c>
      <c r="E136" s="58"/>
      <c r="F136" s="196"/>
      <c r="G136" s="120">
        <v>0</v>
      </c>
      <c r="H136" s="119" t="e">
        <f t="shared" si="7"/>
        <v>#DIV/0!</v>
      </c>
    </row>
    <row r="137" spans="1:8" hidden="1" x14ac:dyDescent="0.2">
      <c r="A137" s="13"/>
      <c r="B137" s="13">
        <v>3419</v>
      </c>
      <c r="C137" s="13">
        <v>2321</v>
      </c>
      <c r="D137" s="13" t="s">
        <v>307</v>
      </c>
      <c r="E137" s="58"/>
      <c r="F137" s="196"/>
      <c r="G137" s="120">
        <v>0</v>
      </c>
      <c r="H137" s="119" t="e">
        <f t="shared" si="7"/>
        <v>#DIV/0!</v>
      </c>
    </row>
    <row r="138" spans="1:8" hidden="1" x14ac:dyDescent="0.2">
      <c r="A138" s="13"/>
      <c r="B138" s="13">
        <v>4379</v>
      </c>
      <c r="C138" s="13">
        <v>2212</v>
      </c>
      <c r="D138" s="13" t="s">
        <v>326</v>
      </c>
      <c r="E138" s="58">
        <v>0</v>
      </c>
      <c r="F138" s="196">
        <v>0</v>
      </c>
      <c r="G138" s="120">
        <v>0</v>
      </c>
      <c r="H138" s="119" t="e">
        <f t="shared" si="7"/>
        <v>#DIV/0!</v>
      </c>
    </row>
    <row r="139" spans="1:8" ht="15" customHeight="1" x14ac:dyDescent="0.2">
      <c r="A139" s="13"/>
      <c r="B139" s="13">
        <v>3421</v>
      </c>
      <c r="C139" s="13">
        <v>2324</v>
      </c>
      <c r="D139" s="13" t="s">
        <v>454</v>
      </c>
      <c r="E139" s="58">
        <v>0</v>
      </c>
      <c r="F139" s="196">
        <v>0</v>
      </c>
      <c r="G139" s="120">
        <v>20</v>
      </c>
      <c r="H139" s="119" t="e">
        <f t="shared" si="7"/>
        <v>#DIV/0!</v>
      </c>
    </row>
    <row r="140" spans="1:8" x14ac:dyDescent="0.2">
      <c r="A140" s="13"/>
      <c r="B140" s="13">
        <v>5311</v>
      </c>
      <c r="C140" s="13">
        <v>2111</v>
      </c>
      <c r="D140" s="13" t="s">
        <v>50</v>
      </c>
      <c r="E140" s="58">
        <v>435</v>
      </c>
      <c r="F140" s="196">
        <v>435</v>
      </c>
      <c r="G140" s="120">
        <v>429.9</v>
      </c>
      <c r="H140" s="119">
        <f t="shared" si="7"/>
        <v>98.827586206896541</v>
      </c>
    </row>
    <row r="141" spans="1:8" ht="13.9" customHeight="1" x14ac:dyDescent="0.2">
      <c r="A141" s="13"/>
      <c r="B141" s="13">
        <v>5311</v>
      </c>
      <c r="C141" s="13">
        <v>2212</v>
      </c>
      <c r="D141" s="13" t="s">
        <v>228</v>
      </c>
      <c r="E141" s="58">
        <v>1600</v>
      </c>
      <c r="F141" s="196">
        <v>1600</v>
      </c>
      <c r="G141" s="120">
        <v>249.5</v>
      </c>
      <c r="H141" s="119">
        <f t="shared" si="7"/>
        <v>15.59375</v>
      </c>
    </row>
    <row r="142" spans="1:8" ht="18" hidden="1" customHeight="1" x14ac:dyDescent="0.2">
      <c r="A142" s="33"/>
      <c r="B142" s="33">
        <v>5311</v>
      </c>
      <c r="C142" s="33">
        <v>2310</v>
      </c>
      <c r="D142" s="33" t="s">
        <v>233</v>
      </c>
      <c r="E142" s="58"/>
      <c r="F142" s="196"/>
      <c r="G142" s="120">
        <v>0</v>
      </c>
      <c r="H142" s="119" t="e">
        <f t="shared" si="7"/>
        <v>#DIV/0!</v>
      </c>
    </row>
    <row r="143" spans="1:8" ht="16.5" customHeight="1" x14ac:dyDescent="0.2">
      <c r="A143" s="13">
        <v>777</v>
      </c>
      <c r="B143" s="13">
        <v>5311</v>
      </c>
      <c r="C143" s="13">
        <v>2212</v>
      </c>
      <c r="D143" s="13" t="s">
        <v>327</v>
      </c>
      <c r="E143" s="58">
        <v>0</v>
      </c>
      <c r="F143" s="196">
        <v>0</v>
      </c>
      <c r="G143" s="120">
        <v>766.9</v>
      </c>
      <c r="H143" s="119" t="e">
        <f t="shared" si="7"/>
        <v>#DIV/0!</v>
      </c>
    </row>
    <row r="144" spans="1:8" x14ac:dyDescent="0.2">
      <c r="A144" s="33"/>
      <c r="B144" s="33">
        <v>5311</v>
      </c>
      <c r="C144" s="33">
        <v>2322</v>
      </c>
      <c r="D144" s="33" t="s">
        <v>234</v>
      </c>
      <c r="E144" s="58">
        <v>0</v>
      </c>
      <c r="F144" s="196">
        <v>0</v>
      </c>
      <c r="G144" s="120">
        <v>37.9</v>
      </c>
      <c r="H144" s="119" t="e">
        <f t="shared" si="7"/>
        <v>#DIV/0!</v>
      </c>
    </row>
    <row r="145" spans="1:8" x14ac:dyDescent="0.2">
      <c r="A145" s="13"/>
      <c r="B145" s="13">
        <v>5311</v>
      </c>
      <c r="C145" s="13">
        <v>2324</v>
      </c>
      <c r="D145" s="13" t="s">
        <v>229</v>
      </c>
      <c r="E145" s="58">
        <v>50</v>
      </c>
      <c r="F145" s="196">
        <v>50</v>
      </c>
      <c r="G145" s="120">
        <v>205.4</v>
      </c>
      <c r="H145" s="119">
        <f t="shared" si="7"/>
        <v>410.80000000000007</v>
      </c>
    </row>
    <row r="146" spans="1:8" x14ac:dyDescent="0.2">
      <c r="A146" s="33"/>
      <c r="B146" s="33">
        <v>5311</v>
      </c>
      <c r="C146" s="33">
        <v>2329</v>
      </c>
      <c r="D146" s="33" t="s">
        <v>230</v>
      </c>
      <c r="E146" s="58">
        <v>0</v>
      </c>
      <c r="F146" s="196">
        <v>0</v>
      </c>
      <c r="G146" s="120">
        <v>23.4</v>
      </c>
      <c r="H146" s="119" t="e">
        <f t="shared" si="7"/>
        <v>#DIV/0!</v>
      </c>
    </row>
    <row r="147" spans="1:8" ht="15.75" hidden="1" customHeight="1" x14ac:dyDescent="0.2">
      <c r="A147" s="33"/>
      <c r="B147" s="33">
        <v>5311</v>
      </c>
      <c r="C147" s="33">
        <v>2329</v>
      </c>
      <c r="D147" s="33" t="s">
        <v>230</v>
      </c>
      <c r="E147" s="58"/>
      <c r="F147" s="196"/>
      <c r="G147" s="120">
        <v>0</v>
      </c>
      <c r="H147" s="119" t="e">
        <f t="shared" si="7"/>
        <v>#DIV/0!</v>
      </c>
    </row>
    <row r="148" spans="1:8" x14ac:dyDescent="0.2">
      <c r="A148" s="33"/>
      <c r="B148" s="33">
        <v>5311</v>
      </c>
      <c r="C148" s="33">
        <v>3113</v>
      </c>
      <c r="D148" s="33" t="s">
        <v>231</v>
      </c>
      <c r="E148" s="58">
        <v>0</v>
      </c>
      <c r="F148" s="196">
        <v>0</v>
      </c>
      <c r="G148" s="120">
        <v>48</v>
      </c>
      <c r="H148" s="119" t="e">
        <f t="shared" si="7"/>
        <v>#DIV/0!</v>
      </c>
    </row>
    <row r="149" spans="1:8" x14ac:dyDescent="0.2">
      <c r="A149" s="33"/>
      <c r="B149" s="33">
        <v>6409</v>
      </c>
      <c r="C149" s="33">
        <v>2328</v>
      </c>
      <c r="D149" s="33" t="s">
        <v>232</v>
      </c>
      <c r="E149" s="58">
        <v>0</v>
      </c>
      <c r="F149" s="196">
        <v>0</v>
      </c>
      <c r="G149" s="120">
        <v>0</v>
      </c>
      <c r="H149" s="119" t="e">
        <f t="shared" si="7"/>
        <v>#DIV/0!</v>
      </c>
    </row>
    <row r="150" spans="1:8" x14ac:dyDescent="0.2">
      <c r="A150" s="13"/>
      <c r="B150" s="13">
        <v>6171</v>
      </c>
      <c r="C150" s="13">
        <v>2212</v>
      </c>
      <c r="D150" s="33" t="s">
        <v>298</v>
      </c>
      <c r="E150" s="58">
        <v>0</v>
      </c>
      <c r="F150" s="196">
        <v>0</v>
      </c>
      <c r="G150" s="120">
        <v>0.2</v>
      </c>
      <c r="H150" s="119" t="e">
        <f t="shared" si="7"/>
        <v>#DIV/0!</v>
      </c>
    </row>
    <row r="151" spans="1:8" ht="15.75" thickBot="1" x14ac:dyDescent="0.25">
      <c r="A151" s="11"/>
      <c r="B151" s="11"/>
      <c r="C151" s="11"/>
      <c r="D151" s="11"/>
      <c r="E151" s="240"/>
      <c r="F151" s="207"/>
      <c r="G151" s="229"/>
      <c r="H151" s="136"/>
    </row>
    <row r="152" spans="1:8" s="6" customFormat="1" ht="21.75" customHeight="1" thickTop="1" thickBot="1" x14ac:dyDescent="0.3">
      <c r="A152" s="41"/>
      <c r="B152" s="41"/>
      <c r="C152" s="41"/>
      <c r="D152" s="40" t="s">
        <v>49</v>
      </c>
      <c r="E152" s="95">
        <f>SUM(E124:E151)</f>
        <v>12493</v>
      </c>
      <c r="F152" s="199">
        <f>SUM(F124:F151)</f>
        <v>13019.3</v>
      </c>
      <c r="G152" s="224">
        <f t="shared" ref="G152" si="8">SUM(G124:G151)</f>
        <v>14717.399999999998</v>
      </c>
      <c r="H152" s="127">
        <f>(G152/F152)*100</f>
        <v>113.04294393707801</v>
      </c>
    </row>
    <row r="153" spans="1:8" ht="15" customHeight="1" thickBot="1" x14ac:dyDescent="0.3">
      <c r="A153" s="7"/>
      <c r="B153" s="7"/>
      <c r="C153" s="7"/>
      <c r="D153" s="8"/>
      <c r="E153" s="103"/>
      <c r="F153" s="103"/>
    </row>
    <row r="154" spans="1:8" ht="15" hidden="1" customHeight="1" x14ac:dyDescent="0.25">
      <c r="A154" s="7"/>
      <c r="B154" s="7"/>
      <c r="C154" s="7"/>
      <c r="D154" s="8"/>
      <c r="E154" s="103"/>
      <c r="F154" s="103"/>
    </row>
    <row r="155" spans="1:8" ht="15" hidden="1" customHeight="1" x14ac:dyDescent="0.25">
      <c r="A155" s="7"/>
      <c r="B155" s="7"/>
      <c r="C155" s="7"/>
      <c r="D155" s="8"/>
      <c r="E155" s="103"/>
      <c r="F155" s="103"/>
    </row>
    <row r="156" spans="1:8" ht="15" hidden="1" customHeight="1" x14ac:dyDescent="0.25">
      <c r="A156" s="7"/>
      <c r="B156" s="7"/>
      <c r="C156" s="7"/>
      <c r="D156" s="8"/>
      <c r="E156" s="103"/>
      <c r="F156" s="103"/>
    </row>
    <row r="157" spans="1:8" ht="15" hidden="1" customHeight="1" x14ac:dyDescent="0.25">
      <c r="A157" s="7"/>
      <c r="B157" s="7"/>
      <c r="C157" s="7"/>
      <c r="D157" s="8"/>
      <c r="E157" s="103"/>
      <c r="F157" s="103"/>
    </row>
    <row r="158" spans="1:8" ht="15" hidden="1" customHeight="1" x14ac:dyDescent="0.25">
      <c r="A158" s="7"/>
      <c r="B158" s="7"/>
      <c r="C158" s="7"/>
      <c r="D158" s="8"/>
      <c r="E158" s="103"/>
      <c r="F158" s="103"/>
    </row>
    <row r="159" spans="1:8" ht="15" hidden="1" customHeight="1" x14ac:dyDescent="0.25">
      <c r="A159" s="7"/>
      <c r="B159" s="7"/>
      <c r="C159" s="7"/>
      <c r="D159" s="8"/>
      <c r="E159" s="103"/>
      <c r="F159" s="103"/>
    </row>
    <row r="160" spans="1:8" ht="15" hidden="1" customHeight="1" thickBot="1" x14ac:dyDescent="0.3">
      <c r="A160" s="7"/>
      <c r="B160" s="7"/>
      <c r="C160" s="7"/>
      <c r="D160" s="8"/>
      <c r="E160" s="200"/>
      <c r="F160" s="200"/>
    </row>
    <row r="161" spans="1:8" ht="15" hidden="1" customHeight="1" thickBot="1" x14ac:dyDescent="0.3">
      <c r="A161" s="7"/>
      <c r="B161" s="7"/>
      <c r="C161" s="7"/>
      <c r="D161" s="8"/>
      <c r="E161" s="103"/>
      <c r="F161" s="103"/>
    </row>
    <row r="162" spans="1:8" ht="15.75" x14ac:dyDescent="0.25">
      <c r="A162" s="24" t="s">
        <v>14</v>
      </c>
      <c r="B162" s="24" t="s">
        <v>444</v>
      </c>
      <c r="C162" s="24" t="s">
        <v>445</v>
      </c>
      <c r="D162" s="23" t="s">
        <v>12</v>
      </c>
      <c r="E162" s="22" t="s">
        <v>11</v>
      </c>
      <c r="F162" s="22" t="s">
        <v>11</v>
      </c>
      <c r="G162" s="22" t="s">
        <v>0</v>
      </c>
      <c r="H162" s="121" t="s">
        <v>382</v>
      </c>
    </row>
    <row r="163" spans="1:8" ht="15.75" customHeight="1" thickBot="1" x14ac:dyDescent="0.3">
      <c r="A163" s="21"/>
      <c r="B163" s="21"/>
      <c r="C163" s="21"/>
      <c r="D163" s="20"/>
      <c r="E163" s="204" t="s">
        <v>10</v>
      </c>
      <c r="F163" s="206" t="s">
        <v>9</v>
      </c>
      <c r="G163" s="204" t="s">
        <v>384</v>
      </c>
      <c r="H163" s="130" t="s">
        <v>383</v>
      </c>
    </row>
    <row r="164" spans="1:8" ht="18.75" customHeight="1" thickTop="1" x14ac:dyDescent="0.25">
      <c r="A164" s="30">
        <v>100</v>
      </c>
      <c r="B164" s="348" t="s">
        <v>381</v>
      </c>
      <c r="C164" s="349"/>
      <c r="D164" s="350"/>
      <c r="E164" s="57"/>
      <c r="F164" s="209"/>
      <c r="G164" s="227"/>
      <c r="H164" s="138"/>
    </row>
    <row r="165" spans="1:8" x14ac:dyDescent="0.2">
      <c r="A165" s="13"/>
      <c r="B165" s="13"/>
      <c r="C165" s="13"/>
      <c r="D165" s="13"/>
      <c r="E165" s="58"/>
      <c r="F165" s="196"/>
      <c r="G165" s="228"/>
      <c r="H165" s="135"/>
    </row>
    <row r="166" spans="1:8" x14ac:dyDescent="0.2">
      <c r="A166" s="33"/>
      <c r="B166" s="13"/>
      <c r="C166" s="13">
        <v>1333</v>
      </c>
      <c r="D166" s="13" t="s">
        <v>60</v>
      </c>
      <c r="E166" s="58">
        <v>600</v>
      </c>
      <c r="F166" s="196">
        <v>600</v>
      </c>
      <c r="G166" s="120">
        <v>416.8</v>
      </c>
      <c r="H166" s="119">
        <f t="shared" ref="H166:H181" si="9">(G166/F166)*100</f>
        <v>69.466666666666669</v>
      </c>
    </row>
    <row r="167" spans="1:8" x14ac:dyDescent="0.2">
      <c r="A167" s="33"/>
      <c r="B167" s="13"/>
      <c r="C167" s="13">
        <v>1334</v>
      </c>
      <c r="D167" s="13" t="s">
        <v>59</v>
      </c>
      <c r="E167" s="58">
        <v>250</v>
      </c>
      <c r="F167" s="196">
        <v>250</v>
      </c>
      <c r="G167" s="120">
        <v>1040</v>
      </c>
      <c r="H167" s="119">
        <f t="shared" si="9"/>
        <v>416</v>
      </c>
    </row>
    <row r="168" spans="1:8" x14ac:dyDescent="0.2">
      <c r="A168" s="33"/>
      <c r="B168" s="13"/>
      <c r="C168" s="13">
        <v>1335</v>
      </c>
      <c r="D168" s="13" t="s">
        <v>58</v>
      </c>
      <c r="E168" s="58">
        <v>25</v>
      </c>
      <c r="F168" s="196">
        <v>25</v>
      </c>
      <c r="G168" s="120">
        <v>24.4</v>
      </c>
      <c r="H168" s="119">
        <f t="shared" si="9"/>
        <v>97.6</v>
      </c>
    </row>
    <row r="169" spans="1:8" x14ac:dyDescent="0.2">
      <c r="A169" s="33"/>
      <c r="B169" s="13"/>
      <c r="C169" s="13">
        <v>1356</v>
      </c>
      <c r="D169" s="13" t="s">
        <v>214</v>
      </c>
      <c r="E169" s="242">
        <v>11000</v>
      </c>
      <c r="F169" s="212">
        <v>11000</v>
      </c>
      <c r="G169" s="120">
        <v>10123.5</v>
      </c>
      <c r="H169" s="119">
        <f t="shared" si="9"/>
        <v>92.031818181818181</v>
      </c>
    </row>
    <row r="170" spans="1:8" x14ac:dyDescent="0.2">
      <c r="A170" s="13"/>
      <c r="B170" s="13"/>
      <c r="C170" s="13">
        <v>1361</v>
      </c>
      <c r="D170" s="13" t="s">
        <v>29</v>
      </c>
      <c r="E170" s="58">
        <v>2040</v>
      </c>
      <c r="F170" s="196">
        <v>2040</v>
      </c>
      <c r="G170" s="120">
        <v>2329.6999999999998</v>
      </c>
      <c r="H170" s="119">
        <f t="shared" si="9"/>
        <v>114.20098039215685</v>
      </c>
    </row>
    <row r="171" spans="1:8" ht="15.75" x14ac:dyDescent="0.25">
      <c r="A171" s="34"/>
      <c r="B171" s="34"/>
      <c r="C171" s="13">
        <v>4111</v>
      </c>
      <c r="D171" s="13" t="s">
        <v>460</v>
      </c>
      <c r="E171" s="58">
        <v>0</v>
      </c>
      <c r="F171" s="196">
        <v>31.4</v>
      </c>
      <c r="G171" s="120">
        <v>31.4</v>
      </c>
      <c r="H171" s="119">
        <f t="shared" si="9"/>
        <v>100</v>
      </c>
    </row>
    <row r="172" spans="1:8" ht="15.75" hidden="1" x14ac:dyDescent="0.25">
      <c r="A172" s="34"/>
      <c r="B172" s="34"/>
      <c r="C172" s="13">
        <v>4216</v>
      </c>
      <c r="D172" s="13" t="s">
        <v>48</v>
      </c>
      <c r="E172" s="58">
        <v>0</v>
      </c>
      <c r="F172" s="196">
        <v>0</v>
      </c>
      <c r="G172" s="120">
        <v>0</v>
      </c>
      <c r="H172" s="119" t="e">
        <f t="shared" si="9"/>
        <v>#DIV/0!</v>
      </c>
    </row>
    <row r="173" spans="1:8" ht="15.75" x14ac:dyDescent="0.25">
      <c r="A173" s="34"/>
      <c r="B173" s="34"/>
      <c r="C173" s="13">
        <v>4121</v>
      </c>
      <c r="D173" s="13" t="s">
        <v>465</v>
      </c>
      <c r="E173" s="58">
        <v>0</v>
      </c>
      <c r="F173" s="196">
        <v>0</v>
      </c>
      <c r="G173" s="120">
        <v>3</v>
      </c>
      <c r="H173" s="119" t="e">
        <f t="shared" si="9"/>
        <v>#DIV/0!</v>
      </c>
    </row>
    <row r="174" spans="1:8" ht="15" customHeight="1" x14ac:dyDescent="0.2">
      <c r="A174" s="33"/>
      <c r="B174" s="33">
        <v>1070</v>
      </c>
      <c r="C174" s="33">
        <v>2212</v>
      </c>
      <c r="D174" s="33" t="s">
        <v>215</v>
      </c>
      <c r="E174" s="58">
        <v>35</v>
      </c>
      <c r="F174" s="196">
        <v>35</v>
      </c>
      <c r="G174" s="120">
        <v>30.3</v>
      </c>
      <c r="H174" s="119">
        <f t="shared" si="9"/>
        <v>86.571428571428584</v>
      </c>
    </row>
    <row r="175" spans="1:8" x14ac:dyDescent="0.2">
      <c r="A175" s="13"/>
      <c r="B175" s="13">
        <v>2169</v>
      </c>
      <c r="C175" s="13">
        <v>2212</v>
      </c>
      <c r="D175" s="13" t="s">
        <v>235</v>
      </c>
      <c r="E175" s="58">
        <v>200</v>
      </c>
      <c r="F175" s="196">
        <v>200</v>
      </c>
      <c r="G175" s="120">
        <v>326.89999999999998</v>
      </c>
      <c r="H175" s="119">
        <f t="shared" si="9"/>
        <v>163.44999999999999</v>
      </c>
    </row>
    <row r="176" spans="1:8" hidden="1" x14ac:dyDescent="0.2">
      <c r="A176" s="33"/>
      <c r="B176" s="33">
        <v>3635</v>
      </c>
      <c r="C176" s="33">
        <v>3122</v>
      </c>
      <c r="D176" s="13" t="s">
        <v>47</v>
      </c>
      <c r="E176" s="58"/>
      <c r="F176" s="196"/>
      <c r="G176" s="120">
        <v>0</v>
      </c>
      <c r="H176" s="119" t="e">
        <f t="shared" si="9"/>
        <v>#DIV/0!</v>
      </c>
    </row>
    <row r="177" spans="1:8" ht="15" customHeight="1" x14ac:dyDescent="0.2">
      <c r="A177" s="33"/>
      <c r="B177" s="33">
        <v>2369</v>
      </c>
      <c r="C177" s="33">
        <v>2212</v>
      </c>
      <c r="D177" s="33" t="s">
        <v>216</v>
      </c>
      <c r="E177" s="58">
        <v>15</v>
      </c>
      <c r="F177" s="196">
        <v>15</v>
      </c>
      <c r="G177" s="120">
        <v>63.5</v>
      </c>
      <c r="H177" s="119">
        <f t="shared" si="9"/>
        <v>423.33333333333331</v>
      </c>
    </row>
    <row r="178" spans="1:8" ht="15" customHeight="1" x14ac:dyDescent="0.2">
      <c r="A178" s="33"/>
      <c r="B178" s="13">
        <v>3322</v>
      </c>
      <c r="C178" s="13">
        <v>2212</v>
      </c>
      <c r="D178" s="13" t="s">
        <v>217</v>
      </c>
      <c r="E178" s="58">
        <v>20</v>
      </c>
      <c r="F178" s="196">
        <v>20</v>
      </c>
      <c r="G178" s="120">
        <v>224</v>
      </c>
      <c r="H178" s="119">
        <f t="shared" si="9"/>
        <v>1120</v>
      </c>
    </row>
    <row r="179" spans="1:8" ht="15" customHeight="1" x14ac:dyDescent="0.2">
      <c r="A179" s="33"/>
      <c r="B179" s="33">
        <v>3749</v>
      </c>
      <c r="C179" s="33">
        <v>2212</v>
      </c>
      <c r="D179" s="33" t="s">
        <v>302</v>
      </c>
      <c r="E179" s="58">
        <v>8</v>
      </c>
      <c r="F179" s="196">
        <v>8</v>
      </c>
      <c r="G179" s="120">
        <v>40.799999999999997</v>
      </c>
      <c r="H179" s="119">
        <f t="shared" si="9"/>
        <v>509.99999999999994</v>
      </c>
    </row>
    <row r="180" spans="1:8" ht="15" customHeight="1" x14ac:dyDescent="0.2">
      <c r="A180" s="33"/>
      <c r="B180" s="13">
        <v>6171</v>
      </c>
      <c r="C180" s="13">
        <v>2212</v>
      </c>
      <c r="D180" s="13" t="s">
        <v>221</v>
      </c>
      <c r="E180" s="58">
        <v>3</v>
      </c>
      <c r="F180" s="196">
        <v>3</v>
      </c>
      <c r="G180" s="120">
        <v>38.299999999999997</v>
      </c>
      <c r="H180" s="119">
        <f t="shared" si="9"/>
        <v>1276.6666666666665</v>
      </c>
    </row>
    <row r="181" spans="1:8" ht="15.75" thickBot="1" x14ac:dyDescent="0.25">
      <c r="A181" s="33"/>
      <c r="B181" s="33">
        <v>6171</v>
      </c>
      <c r="C181" s="33">
        <v>2324</v>
      </c>
      <c r="D181" s="13" t="s">
        <v>236</v>
      </c>
      <c r="E181" s="58">
        <v>58</v>
      </c>
      <c r="F181" s="196">
        <v>58</v>
      </c>
      <c r="G181" s="120">
        <v>78.900000000000006</v>
      </c>
      <c r="H181" s="119">
        <f t="shared" si="9"/>
        <v>136.0344827586207</v>
      </c>
    </row>
    <row r="182" spans="1:8" ht="15" hidden="1" customHeight="1" x14ac:dyDescent="0.2">
      <c r="A182" s="33"/>
      <c r="B182" s="13">
        <v>2169</v>
      </c>
      <c r="C182" s="64">
        <v>2324</v>
      </c>
      <c r="D182" s="13" t="s">
        <v>346</v>
      </c>
      <c r="E182" s="58">
        <v>0</v>
      </c>
      <c r="F182" s="196">
        <v>0</v>
      </c>
      <c r="G182" s="120">
        <v>0</v>
      </c>
      <c r="H182" s="119" t="e">
        <f>(G182/F182)*100</f>
        <v>#DIV/0!</v>
      </c>
    </row>
    <row r="183" spans="1:8" ht="15" hidden="1" customHeight="1" x14ac:dyDescent="0.2">
      <c r="A183" s="33"/>
      <c r="B183" s="13">
        <v>6171</v>
      </c>
      <c r="C183" s="13">
        <v>2212</v>
      </c>
      <c r="D183" s="13" t="s">
        <v>317</v>
      </c>
      <c r="E183" s="58"/>
      <c r="F183" s="196"/>
      <c r="G183" s="120">
        <v>0</v>
      </c>
      <c r="H183" s="119" t="e">
        <f>(G183/F183)*100</f>
        <v>#DIV/0!</v>
      </c>
    </row>
    <row r="184" spans="1:8" ht="15" hidden="1" customHeight="1" thickBot="1" x14ac:dyDescent="0.25">
      <c r="A184" s="11"/>
      <c r="B184" s="33"/>
      <c r="C184" s="33"/>
      <c r="D184" s="33"/>
      <c r="E184" s="59"/>
      <c r="F184" s="198"/>
      <c r="G184" s="128"/>
      <c r="H184" s="129"/>
    </row>
    <row r="185" spans="1:8" s="6" customFormat="1" ht="21.75" customHeight="1" thickTop="1" thickBot="1" x14ac:dyDescent="0.3">
      <c r="A185" s="41"/>
      <c r="B185" s="41"/>
      <c r="C185" s="41"/>
      <c r="D185" s="40" t="s">
        <v>46</v>
      </c>
      <c r="E185" s="95">
        <f t="shared" ref="E185:G185" si="10">SUM(E166:E184)</f>
        <v>14254</v>
      </c>
      <c r="F185" s="199">
        <f t="shared" si="10"/>
        <v>14285.4</v>
      </c>
      <c r="G185" s="224">
        <f t="shared" si="10"/>
        <v>14771.499999999998</v>
      </c>
      <c r="H185" s="127">
        <f>(G185/F185)*100</f>
        <v>103.40277486104694</v>
      </c>
    </row>
    <row r="186" spans="1:8" ht="15" customHeight="1" x14ac:dyDescent="0.25">
      <c r="A186" s="7"/>
      <c r="B186" s="7"/>
      <c r="C186" s="7"/>
      <c r="D186" s="8"/>
      <c r="E186" s="103"/>
      <c r="F186" s="103"/>
    </row>
    <row r="187" spans="1:8" ht="0.75" customHeight="1" x14ac:dyDescent="0.25">
      <c r="A187" s="7"/>
      <c r="B187" s="7"/>
      <c r="C187" s="7"/>
      <c r="D187" s="8"/>
      <c r="E187" s="103"/>
      <c r="F187" s="103"/>
    </row>
    <row r="188" spans="1:8" ht="15" hidden="1" customHeight="1" x14ac:dyDescent="0.25">
      <c r="A188" s="7"/>
      <c r="B188" s="7"/>
      <c r="C188" s="7"/>
      <c r="D188" s="8"/>
      <c r="E188" s="103"/>
      <c r="F188" s="103"/>
    </row>
    <row r="189" spans="1:8" ht="6.75" customHeight="1" thickBot="1" x14ac:dyDescent="0.3">
      <c r="A189" s="7"/>
      <c r="B189" s="7"/>
      <c r="C189" s="7"/>
      <c r="D189" s="8"/>
      <c r="E189" s="103"/>
      <c r="F189" s="103"/>
    </row>
    <row r="190" spans="1:8" ht="15.75" x14ac:dyDescent="0.25">
      <c r="A190" s="24" t="s">
        <v>14</v>
      </c>
      <c r="B190" s="24" t="s">
        <v>444</v>
      </c>
      <c r="C190" s="24" t="s">
        <v>445</v>
      </c>
      <c r="D190" s="23" t="s">
        <v>12</v>
      </c>
      <c r="E190" s="22" t="s">
        <v>11</v>
      </c>
      <c r="F190" s="22" t="s">
        <v>11</v>
      </c>
      <c r="G190" s="22" t="s">
        <v>0</v>
      </c>
      <c r="H190" s="121" t="s">
        <v>382</v>
      </c>
    </row>
    <row r="191" spans="1:8" ht="15.75" customHeight="1" thickBot="1" x14ac:dyDescent="0.3">
      <c r="A191" s="21"/>
      <c r="B191" s="21"/>
      <c r="C191" s="21"/>
      <c r="D191" s="20"/>
      <c r="E191" s="204" t="s">
        <v>10</v>
      </c>
      <c r="F191" s="206" t="s">
        <v>9</v>
      </c>
      <c r="G191" s="204" t="s">
        <v>384</v>
      </c>
      <c r="H191" s="130" t="s">
        <v>383</v>
      </c>
    </row>
    <row r="192" spans="1:8" ht="20.25" customHeight="1" thickTop="1" x14ac:dyDescent="0.25">
      <c r="A192" s="19">
        <v>110</v>
      </c>
      <c r="B192" s="34"/>
      <c r="C192" s="34"/>
      <c r="D192" s="34" t="s">
        <v>45</v>
      </c>
      <c r="E192" s="57"/>
      <c r="F192" s="209"/>
      <c r="G192" s="227"/>
      <c r="H192" s="138"/>
    </row>
    <row r="193" spans="1:8" ht="16.5" customHeight="1" x14ac:dyDescent="0.25">
      <c r="A193" s="19"/>
      <c r="B193" s="34"/>
      <c r="C193" s="34"/>
      <c r="D193" s="34"/>
      <c r="E193" s="57"/>
      <c r="F193" s="210"/>
      <c r="G193" s="221"/>
      <c r="H193" s="124"/>
    </row>
    <row r="194" spans="1:8" x14ac:dyDescent="0.2">
      <c r="A194" s="13"/>
      <c r="B194" s="13"/>
      <c r="C194" s="13">
        <v>1111</v>
      </c>
      <c r="D194" s="13" t="s">
        <v>423</v>
      </c>
      <c r="E194" s="58">
        <v>94418</v>
      </c>
      <c r="F194" s="196">
        <v>94418</v>
      </c>
      <c r="G194" s="120">
        <v>97594.1</v>
      </c>
      <c r="H194" s="119">
        <f t="shared" ref="H194:H246" si="11">(G194/F194)*100</f>
        <v>103.36387129572751</v>
      </c>
    </row>
    <row r="195" spans="1:8" x14ac:dyDescent="0.2">
      <c r="A195" s="13"/>
      <c r="B195" s="13"/>
      <c r="C195" s="13">
        <v>1112</v>
      </c>
      <c r="D195" s="13" t="s">
        <v>424</v>
      </c>
      <c r="E195" s="58">
        <v>2083</v>
      </c>
      <c r="F195" s="196">
        <v>2083</v>
      </c>
      <c r="G195" s="120">
        <v>2450.8000000000002</v>
      </c>
      <c r="H195" s="119">
        <f t="shared" si="11"/>
        <v>117.65722515602496</v>
      </c>
    </row>
    <row r="196" spans="1:8" x14ac:dyDescent="0.2">
      <c r="A196" s="13"/>
      <c r="B196" s="13"/>
      <c r="C196" s="13">
        <v>1113</v>
      </c>
      <c r="D196" s="13" t="s">
        <v>425</v>
      </c>
      <c r="E196" s="58">
        <v>6723</v>
      </c>
      <c r="F196" s="196">
        <v>6723</v>
      </c>
      <c r="G196" s="120">
        <v>8265.5</v>
      </c>
      <c r="H196" s="119">
        <f t="shared" si="11"/>
        <v>122.94362635728098</v>
      </c>
    </row>
    <row r="197" spans="1:8" x14ac:dyDescent="0.2">
      <c r="A197" s="13"/>
      <c r="B197" s="13"/>
      <c r="C197" s="13">
        <v>1121</v>
      </c>
      <c r="D197" s="13" t="s">
        <v>44</v>
      </c>
      <c r="E197" s="58">
        <v>69573</v>
      </c>
      <c r="F197" s="196">
        <v>69573</v>
      </c>
      <c r="G197" s="120">
        <v>76989</v>
      </c>
      <c r="H197" s="119">
        <f t="shared" si="11"/>
        <v>110.65930748997457</v>
      </c>
    </row>
    <row r="198" spans="1:8" x14ac:dyDescent="0.2">
      <c r="A198" s="13"/>
      <c r="B198" s="13"/>
      <c r="C198" s="13">
        <v>1122</v>
      </c>
      <c r="D198" s="13" t="s">
        <v>43</v>
      </c>
      <c r="E198" s="58">
        <v>12000</v>
      </c>
      <c r="F198" s="196">
        <v>16192</v>
      </c>
      <c r="G198" s="120">
        <v>16192</v>
      </c>
      <c r="H198" s="119">
        <f t="shared" si="11"/>
        <v>100</v>
      </c>
    </row>
    <row r="199" spans="1:8" x14ac:dyDescent="0.2">
      <c r="A199" s="13"/>
      <c r="B199" s="13"/>
      <c r="C199" s="13">
        <v>1211</v>
      </c>
      <c r="D199" s="13" t="s">
        <v>42</v>
      </c>
      <c r="E199" s="58">
        <v>166730</v>
      </c>
      <c r="F199" s="196">
        <v>166730</v>
      </c>
      <c r="G199" s="120">
        <v>173320.1</v>
      </c>
      <c r="H199" s="119">
        <f t="shared" si="11"/>
        <v>103.95255802794938</v>
      </c>
    </row>
    <row r="200" spans="1:8" x14ac:dyDescent="0.2">
      <c r="A200" s="13"/>
      <c r="B200" s="13"/>
      <c r="C200" s="13">
        <v>1340</v>
      </c>
      <c r="D200" s="13" t="s">
        <v>480</v>
      </c>
      <c r="E200" s="58">
        <v>13100</v>
      </c>
      <c r="F200" s="196">
        <v>13100</v>
      </c>
      <c r="G200" s="120">
        <v>13466</v>
      </c>
      <c r="H200" s="119">
        <f t="shared" si="11"/>
        <v>102.79389312977099</v>
      </c>
    </row>
    <row r="201" spans="1:8" x14ac:dyDescent="0.2">
      <c r="A201" s="13"/>
      <c r="B201" s="13"/>
      <c r="C201" s="13">
        <v>1341</v>
      </c>
      <c r="D201" s="13" t="s">
        <v>41</v>
      </c>
      <c r="E201" s="58">
        <v>850</v>
      </c>
      <c r="F201" s="196">
        <v>850</v>
      </c>
      <c r="G201" s="120">
        <v>943.4</v>
      </c>
      <c r="H201" s="119">
        <f t="shared" si="11"/>
        <v>110.98823529411766</v>
      </c>
    </row>
    <row r="202" spans="1:8" ht="15" customHeight="1" x14ac:dyDescent="0.25">
      <c r="A202" s="37"/>
      <c r="B202" s="34"/>
      <c r="C202" s="35">
        <v>1342</v>
      </c>
      <c r="D202" s="35" t="s">
        <v>40</v>
      </c>
      <c r="E202" s="58">
        <v>120</v>
      </c>
      <c r="F202" s="196">
        <v>120</v>
      </c>
      <c r="G202" s="120">
        <v>238.4</v>
      </c>
      <c r="H202" s="119">
        <f t="shared" si="11"/>
        <v>198.66666666666669</v>
      </c>
    </row>
    <row r="203" spans="1:8" x14ac:dyDescent="0.2">
      <c r="A203" s="36"/>
      <c r="B203" s="35"/>
      <c r="C203" s="35">
        <v>1343</v>
      </c>
      <c r="D203" s="35" t="s">
        <v>39</v>
      </c>
      <c r="E203" s="58">
        <v>1100</v>
      </c>
      <c r="F203" s="196">
        <v>1100</v>
      </c>
      <c r="G203" s="120">
        <v>1178.7</v>
      </c>
      <c r="H203" s="119">
        <f t="shared" si="11"/>
        <v>107.15454545454546</v>
      </c>
    </row>
    <row r="204" spans="1:8" x14ac:dyDescent="0.2">
      <c r="A204" s="12"/>
      <c r="B204" s="13"/>
      <c r="C204" s="13">
        <v>1345</v>
      </c>
      <c r="D204" s="13" t="s">
        <v>237</v>
      </c>
      <c r="E204" s="58">
        <v>240</v>
      </c>
      <c r="F204" s="196">
        <v>240</v>
      </c>
      <c r="G204" s="120">
        <v>340.3</v>
      </c>
      <c r="H204" s="119">
        <f t="shared" si="11"/>
        <v>141.79166666666669</v>
      </c>
    </row>
    <row r="205" spans="1:8" x14ac:dyDescent="0.2">
      <c r="A205" s="13"/>
      <c r="B205" s="13"/>
      <c r="C205" s="13">
        <v>1361</v>
      </c>
      <c r="D205" s="13" t="s">
        <v>38</v>
      </c>
      <c r="E205" s="58">
        <v>0</v>
      </c>
      <c r="F205" s="196">
        <v>0</v>
      </c>
      <c r="G205" s="120">
        <v>2</v>
      </c>
      <c r="H205" s="119" t="e">
        <f t="shared" si="11"/>
        <v>#DIV/0!</v>
      </c>
    </row>
    <row r="206" spans="1:8" x14ac:dyDescent="0.2">
      <c r="A206" s="13"/>
      <c r="B206" s="13"/>
      <c r="C206" s="13">
        <v>1381</v>
      </c>
      <c r="D206" s="13" t="s">
        <v>426</v>
      </c>
      <c r="E206" s="58">
        <v>0</v>
      </c>
      <c r="F206" s="196">
        <v>0</v>
      </c>
      <c r="G206" s="120">
        <v>1997.5</v>
      </c>
      <c r="H206" s="119" t="e">
        <f t="shared" si="11"/>
        <v>#DIV/0!</v>
      </c>
    </row>
    <row r="207" spans="1:8" x14ac:dyDescent="0.2">
      <c r="A207" s="13"/>
      <c r="B207" s="13"/>
      <c r="C207" s="13">
        <v>1382</v>
      </c>
      <c r="D207" s="13" t="s">
        <v>292</v>
      </c>
      <c r="E207" s="58">
        <v>0</v>
      </c>
      <c r="F207" s="196">
        <v>0</v>
      </c>
      <c r="G207" s="120">
        <v>10.4</v>
      </c>
      <c r="H207" s="119" t="e">
        <f t="shared" si="11"/>
        <v>#DIV/0!</v>
      </c>
    </row>
    <row r="208" spans="1:8" hidden="1" x14ac:dyDescent="0.2">
      <c r="A208" s="13"/>
      <c r="B208" s="13"/>
      <c r="C208" s="13">
        <v>1383</v>
      </c>
      <c r="D208" s="13" t="s">
        <v>243</v>
      </c>
      <c r="E208" s="58"/>
      <c r="F208" s="196"/>
      <c r="G208" s="120">
        <v>0</v>
      </c>
      <c r="H208" s="119" t="e">
        <f t="shared" si="11"/>
        <v>#DIV/0!</v>
      </c>
    </row>
    <row r="209" spans="1:8" x14ac:dyDescent="0.2">
      <c r="A209" s="13"/>
      <c r="B209" s="13"/>
      <c r="C209" s="13">
        <v>1511</v>
      </c>
      <c r="D209" s="13" t="s">
        <v>37</v>
      </c>
      <c r="E209" s="58">
        <v>23000</v>
      </c>
      <c r="F209" s="196">
        <v>23000</v>
      </c>
      <c r="G209" s="120">
        <v>22736.2</v>
      </c>
      <c r="H209" s="119">
        <f t="shared" si="11"/>
        <v>98.853043478260872</v>
      </c>
    </row>
    <row r="210" spans="1:8" x14ac:dyDescent="0.2">
      <c r="A210" s="13"/>
      <c r="B210" s="13"/>
      <c r="C210" s="13">
        <v>2451</v>
      </c>
      <c r="D210" s="13" t="s">
        <v>432</v>
      </c>
      <c r="E210" s="58">
        <v>0</v>
      </c>
      <c r="F210" s="196">
        <v>335</v>
      </c>
      <c r="G210" s="120">
        <v>355</v>
      </c>
      <c r="H210" s="119">
        <f t="shared" si="11"/>
        <v>105.97014925373134</v>
      </c>
    </row>
    <row r="211" spans="1:8" hidden="1" x14ac:dyDescent="0.2">
      <c r="A211" s="13"/>
      <c r="B211" s="13"/>
      <c r="C211" s="13">
        <v>3201</v>
      </c>
      <c r="D211" s="13" t="s">
        <v>371</v>
      </c>
      <c r="E211" s="58">
        <v>0</v>
      </c>
      <c r="F211" s="196">
        <v>0</v>
      </c>
      <c r="G211" s="120">
        <v>0</v>
      </c>
      <c r="H211" s="119" t="e">
        <f t="shared" si="11"/>
        <v>#DIV/0!</v>
      </c>
    </row>
    <row r="212" spans="1:8" x14ac:dyDescent="0.2">
      <c r="A212" s="13"/>
      <c r="B212" s="13"/>
      <c r="C212" s="13">
        <v>4112</v>
      </c>
      <c r="D212" s="13" t="s">
        <v>36</v>
      </c>
      <c r="E212" s="58">
        <v>41223</v>
      </c>
      <c r="F212" s="196">
        <v>44026.3</v>
      </c>
      <c r="G212" s="128">
        <v>44026.3</v>
      </c>
      <c r="H212" s="119">
        <f t="shared" si="11"/>
        <v>100</v>
      </c>
    </row>
    <row r="213" spans="1:8" x14ac:dyDescent="0.2">
      <c r="A213" s="12">
        <v>33063</v>
      </c>
      <c r="B213" s="13"/>
      <c r="C213" s="13">
        <v>4116</v>
      </c>
      <c r="D213" s="13" t="s">
        <v>211</v>
      </c>
      <c r="E213" s="58">
        <v>0</v>
      </c>
      <c r="F213" s="196">
        <v>9162.5</v>
      </c>
      <c r="G213" s="120">
        <v>9161.7000000000007</v>
      </c>
      <c r="H213" s="119">
        <f t="shared" si="11"/>
        <v>99.991268758526601</v>
      </c>
    </row>
    <row r="214" spans="1:8" x14ac:dyDescent="0.2">
      <c r="A214" s="12">
        <v>13013</v>
      </c>
      <c r="B214" s="13"/>
      <c r="C214" s="13">
        <v>4116</v>
      </c>
      <c r="D214" s="13" t="s">
        <v>427</v>
      </c>
      <c r="E214" s="58">
        <v>0</v>
      </c>
      <c r="F214" s="196">
        <v>424.8</v>
      </c>
      <c r="G214" s="120">
        <v>424.6</v>
      </c>
      <c r="H214" s="119">
        <f t="shared" si="11"/>
        <v>99.95291902071564</v>
      </c>
    </row>
    <row r="215" spans="1:8" hidden="1" x14ac:dyDescent="0.2">
      <c r="A215" s="12">
        <v>34053</v>
      </c>
      <c r="B215" s="13"/>
      <c r="C215" s="13">
        <v>4116</v>
      </c>
      <c r="D215" s="13" t="s">
        <v>342</v>
      </c>
      <c r="E215" s="58">
        <v>0</v>
      </c>
      <c r="F215" s="196">
        <v>0</v>
      </c>
      <c r="G215" s="120">
        <v>0</v>
      </c>
      <c r="H215" s="119" t="e">
        <f t="shared" si="11"/>
        <v>#DIV/0!</v>
      </c>
    </row>
    <row r="216" spans="1:8" hidden="1" x14ac:dyDescent="0.2">
      <c r="A216" s="12">
        <v>34070</v>
      </c>
      <c r="B216" s="13"/>
      <c r="C216" s="13">
        <v>4116</v>
      </c>
      <c r="D216" s="13" t="s">
        <v>299</v>
      </c>
      <c r="E216" s="58">
        <v>0</v>
      </c>
      <c r="F216" s="196">
        <v>0</v>
      </c>
      <c r="G216" s="120">
        <v>0</v>
      </c>
      <c r="H216" s="119" t="e">
        <f t="shared" si="11"/>
        <v>#DIV/0!</v>
      </c>
    </row>
    <row r="217" spans="1:8" hidden="1" x14ac:dyDescent="0.2">
      <c r="A217" s="12">
        <v>341</v>
      </c>
      <c r="B217" s="13"/>
      <c r="C217" s="13">
        <v>4122</v>
      </c>
      <c r="D217" s="13" t="s">
        <v>311</v>
      </c>
      <c r="E217" s="58">
        <v>0</v>
      </c>
      <c r="F217" s="196">
        <v>0</v>
      </c>
      <c r="G217" s="120">
        <v>0</v>
      </c>
      <c r="H217" s="119" t="e">
        <f t="shared" si="11"/>
        <v>#DIV/0!</v>
      </c>
    </row>
    <row r="218" spans="1:8" hidden="1" x14ac:dyDescent="0.2">
      <c r="A218" s="13">
        <v>431</v>
      </c>
      <c r="B218" s="13"/>
      <c r="C218" s="13">
        <v>4122</v>
      </c>
      <c r="D218" s="13" t="s">
        <v>288</v>
      </c>
      <c r="E218" s="58">
        <v>0</v>
      </c>
      <c r="F218" s="196">
        <v>0</v>
      </c>
      <c r="G218" s="120">
        <v>0</v>
      </c>
      <c r="H218" s="119" t="e">
        <f t="shared" si="11"/>
        <v>#DIV/0!</v>
      </c>
    </row>
    <row r="219" spans="1:8" x14ac:dyDescent="0.2">
      <c r="A219" s="13">
        <v>341</v>
      </c>
      <c r="B219" s="13"/>
      <c r="C219" s="13">
        <v>4122</v>
      </c>
      <c r="D219" s="13" t="s">
        <v>455</v>
      </c>
      <c r="E219" s="58">
        <v>0</v>
      </c>
      <c r="F219" s="196">
        <v>250</v>
      </c>
      <c r="G219" s="120">
        <v>250</v>
      </c>
      <c r="H219" s="119">
        <f t="shared" si="11"/>
        <v>100</v>
      </c>
    </row>
    <row r="220" spans="1:8" x14ac:dyDescent="0.2">
      <c r="A220" s="13">
        <v>435</v>
      </c>
      <c r="B220" s="13"/>
      <c r="C220" s="13">
        <v>4122</v>
      </c>
      <c r="D220" s="13" t="s">
        <v>289</v>
      </c>
      <c r="E220" s="58">
        <v>0</v>
      </c>
      <c r="F220" s="196">
        <v>1736</v>
      </c>
      <c r="G220" s="120">
        <v>1736</v>
      </c>
      <c r="H220" s="119">
        <f t="shared" si="11"/>
        <v>100</v>
      </c>
    </row>
    <row r="221" spans="1:8" x14ac:dyDescent="0.2">
      <c r="A221" s="13">
        <v>214</v>
      </c>
      <c r="B221" s="13"/>
      <c r="C221" s="13">
        <v>4122</v>
      </c>
      <c r="D221" s="13" t="s">
        <v>305</v>
      </c>
      <c r="E221" s="58">
        <v>0</v>
      </c>
      <c r="F221" s="196">
        <v>50</v>
      </c>
      <c r="G221" s="120">
        <v>50</v>
      </c>
      <c r="H221" s="119">
        <f t="shared" si="11"/>
        <v>100</v>
      </c>
    </row>
    <row r="222" spans="1:8" x14ac:dyDescent="0.2">
      <c r="A222" s="13">
        <v>331</v>
      </c>
      <c r="B222" s="13"/>
      <c r="C222" s="13">
        <v>4122</v>
      </c>
      <c r="D222" s="13" t="s">
        <v>306</v>
      </c>
      <c r="E222" s="58">
        <v>0</v>
      </c>
      <c r="F222" s="196">
        <v>599</v>
      </c>
      <c r="G222" s="128">
        <v>599</v>
      </c>
      <c r="H222" s="119">
        <f t="shared" si="11"/>
        <v>100</v>
      </c>
    </row>
    <row r="223" spans="1:8" x14ac:dyDescent="0.2">
      <c r="A223" s="12">
        <v>13305</v>
      </c>
      <c r="B223" s="13"/>
      <c r="C223" s="13">
        <v>4122</v>
      </c>
      <c r="D223" s="13" t="s">
        <v>291</v>
      </c>
      <c r="E223" s="58">
        <v>0</v>
      </c>
      <c r="F223" s="196">
        <v>31919.200000000001</v>
      </c>
      <c r="G223" s="120">
        <v>31919.200000000001</v>
      </c>
      <c r="H223" s="119">
        <f t="shared" si="11"/>
        <v>100</v>
      </c>
    </row>
    <row r="224" spans="1:8" x14ac:dyDescent="0.2">
      <c r="A224" s="13">
        <v>13014</v>
      </c>
      <c r="B224" s="13"/>
      <c r="C224" s="13">
        <v>4122</v>
      </c>
      <c r="D224" s="13" t="s">
        <v>322</v>
      </c>
      <c r="E224" s="58">
        <v>0</v>
      </c>
      <c r="F224" s="196">
        <v>377.6</v>
      </c>
      <c r="G224" s="120">
        <v>377</v>
      </c>
      <c r="H224" s="119">
        <f t="shared" si="11"/>
        <v>99.841101694915253</v>
      </c>
    </row>
    <row r="225" spans="1:8" x14ac:dyDescent="0.2">
      <c r="A225" s="13">
        <v>33500</v>
      </c>
      <c r="B225" s="13"/>
      <c r="C225" s="13">
        <v>4216</v>
      </c>
      <c r="D225" s="13" t="s">
        <v>450</v>
      </c>
      <c r="E225" s="58">
        <v>0</v>
      </c>
      <c r="F225" s="196">
        <v>84</v>
      </c>
      <c r="G225" s="120">
        <v>84</v>
      </c>
      <c r="H225" s="119">
        <f t="shared" si="11"/>
        <v>100</v>
      </c>
    </row>
    <row r="226" spans="1:8" x14ac:dyDescent="0.2">
      <c r="A226" s="13"/>
      <c r="B226" s="13">
        <v>3111</v>
      </c>
      <c r="C226" s="13">
        <v>2229</v>
      </c>
      <c r="D226" s="13" t="s">
        <v>457</v>
      </c>
      <c r="E226" s="58">
        <v>0</v>
      </c>
      <c r="F226" s="196">
        <v>56.7</v>
      </c>
      <c r="G226" s="120">
        <v>56.6</v>
      </c>
      <c r="H226" s="119">
        <f t="shared" si="11"/>
        <v>99.82363315696648</v>
      </c>
    </row>
    <row r="227" spans="1:8" x14ac:dyDescent="0.2">
      <c r="A227" s="13"/>
      <c r="B227" s="13">
        <v>3113</v>
      </c>
      <c r="C227" s="13">
        <v>2119</v>
      </c>
      <c r="D227" s="13" t="s">
        <v>67</v>
      </c>
      <c r="E227" s="58">
        <v>143</v>
      </c>
      <c r="F227" s="196">
        <v>143</v>
      </c>
      <c r="G227" s="120">
        <v>144.6</v>
      </c>
      <c r="H227" s="119">
        <f t="shared" si="11"/>
        <v>101.11888111888112</v>
      </c>
    </row>
    <row r="228" spans="1:8" x14ac:dyDescent="0.2">
      <c r="A228" s="13"/>
      <c r="B228" s="13">
        <v>3113</v>
      </c>
      <c r="C228" s="13">
        <v>2122</v>
      </c>
      <c r="D228" s="13" t="s">
        <v>412</v>
      </c>
      <c r="E228" s="58">
        <v>0</v>
      </c>
      <c r="F228" s="196">
        <v>214</v>
      </c>
      <c r="G228" s="120">
        <v>214</v>
      </c>
      <c r="H228" s="119">
        <f t="shared" si="11"/>
        <v>100</v>
      </c>
    </row>
    <row r="229" spans="1:8" x14ac:dyDescent="0.2">
      <c r="A229" s="13"/>
      <c r="B229" s="13">
        <v>3113</v>
      </c>
      <c r="C229" s="13">
        <v>2229</v>
      </c>
      <c r="D229" s="13" t="s">
        <v>456</v>
      </c>
      <c r="E229" s="58">
        <v>0</v>
      </c>
      <c r="F229" s="196">
        <v>119.8</v>
      </c>
      <c r="G229" s="120">
        <v>119.3</v>
      </c>
      <c r="H229" s="119">
        <f t="shared" si="11"/>
        <v>99.582637729549248</v>
      </c>
    </row>
    <row r="230" spans="1:8" x14ac:dyDescent="0.2">
      <c r="A230" s="13"/>
      <c r="B230" s="13">
        <v>3313</v>
      </c>
      <c r="C230" s="13">
        <v>2132</v>
      </c>
      <c r="D230" s="13" t="s">
        <v>66</v>
      </c>
      <c r="E230" s="58">
        <v>332</v>
      </c>
      <c r="F230" s="196">
        <v>332</v>
      </c>
      <c r="G230" s="120">
        <v>331.8</v>
      </c>
      <c r="H230" s="119">
        <f t="shared" si="11"/>
        <v>99.939759036144579</v>
      </c>
    </row>
    <row r="231" spans="1:8" x14ac:dyDescent="0.2">
      <c r="A231" s="13"/>
      <c r="B231" s="13">
        <v>3313</v>
      </c>
      <c r="C231" s="13">
        <v>2133</v>
      </c>
      <c r="D231" s="13" t="s">
        <v>65</v>
      </c>
      <c r="E231" s="58">
        <v>18</v>
      </c>
      <c r="F231" s="196">
        <v>18</v>
      </c>
      <c r="G231" s="120">
        <v>18.2</v>
      </c>
      <c r="H231" s="119">
        <f t="shared" si="11"/>
        <v>101.11111111111111</v>
      </c>
    </row>
    <row r="232" spans="1:8" x14ac:dyDescent="0.2">
      <c r="A232" s="13"/>
      <c r="B232" s="13">
        <v>3412</v>
      </c>
      <c r="C232" s="13">
        <v>2324</v>
      </c>
      <c r="D232" s="13" t="s">
        <v>213</v>
      </c>
      <c r="E232" s="58">
        <v>0</v>
      </c>
      <c r="F232" s="196">
        <v>0</v>
      </c>
      <c r="G232" s="120">
        <v>5.3</v>
      </c>
      <c r="H232" s="119" t="e">
        <f t="shared" si="11"/>
        <v>#DIV/0!</v>
      </c>
    </row>
    <row r="233" spans="1:8" x14ac:dyDescent="0.2">
      <c r="A233" s="13"/>
      <c r="B233" s="13">
        <v>3412</v>
      </c>
      <c r="C233" s="13">
        <v>3113</v>
      </c>
      <c r="D233" s="13" t="s">
        <v>316</v>
      </c>
      <c r="E233" s="58">
        <v>0</v>
      </c>
      <c r="F233" s="196">
        <v>0</v>
      </c>
      <c r="G233" s="120">
        <v>4.5</v>
      </c>
      <c r="H233" s="119" t="e">
        <f t="shared" si="11"/>
        <v>#DIV/0!</v>
      </c>
    </row>
    <row r="234" spans="1:8" hidden="1" x14ac:dyDescent="0.2">
      <c r="A234" s="13"/>
      <c r="B234" s="13">
        <v>4359</v>
      </c>
      <c r="C234" s="13">
        <v>2122</v>
      </c>
      <c r="D234" s="13" t="s">
        <v>343</v>
      </c>
      <c r="E234" s="58">
        <v>0</v>
      </c>
      <c r="F234" s="196">
        <v>0</v>
      </c>
      <c r="G234" s="120">
        <v>0</v>
      </c>
      <c r="H234" s="119" t="e">
        <f t="shared" si="11"/>
        <v>#DIV/0!</v>
      </c>
    </row>
    <row r="235" spans="1:8" ht="15.6" customHeight="1" x14ac:dyDescent="0.2">
      <c r="A235" s="13"/>
      <c r="B235" s="13">
        <v>6171</v>
      </c>
      <c r="C235" s="13">
        <v>2212</v>
      </c>
      <c r="D235" s="13" t="s">
        <v>238</v>
      </c>
      <c r="E235" s="58">
        <v>10</v>
      </c>
      <c r="F235" s="196">
        <v>10</v>
      </c>
      <c r="G235" s="120">
        <v>8.5</v>
      </c>
      <c r="H235" s="119">
        <f t="shared" si="11"/>
        <v>85</v>
      </c>
    </row>
    <row r="236" spans="1:8" ht="15.6" customHeight="1" x14ac:dyDescent="0.2">
      <c r="A236" s="13"/>
      <c r="B236" s="13">
        <v>6171</v>
      </c>
      <c r="C236" s="13">
        <v>2310</v>
      </c>
      <c r="D236" s="13" t="s">
        <v>472</v>
      </c>
      <c r="E236" s="58">
        <v>0</v>
      </c>
      <c r="F236" s="196">
        <v>0</v>
      </c>
      <c r="G236" s="120">
        <v>1.9</v>
      </c>
      <c r="H236" s="119" t="e">
        <f t="shared" si="11"/>
        <v>#DIV/0!</v>
      </c>
    </row>
    <row r="237" spans="1:8" ht="15.6" hidden="1" customHeight="1" x14ac:dyDescent="0.2">
      <c r="A237" s="13"/>
      <c r="B237" s="13">
        <v>6171</v>
      </c>
      <c r="C237" s="13">
        <v>2324</v>
      </c>
      <c r="D237" s="13" t="s">
        <v>239</v>
      </c>
      <c r="E237" s="58"/>
      <c r="F237" s="196"/>
      <c r="G237" s="120">
        <v>0</v>
      </c>
      <c r="H237" s="119" t="e">
        <f t="shared" si="11"/>
        <v>#DIV/0!</v>
      </c>
    </row>
    <row r="238" spans="1:8" ht="15.6" customHeight="1" x14ac:dyDescent="0.2">
      <c r="A238" s="13"/>
      <c r="B238" s="13">
        <v>6310</v>
      </c>
      <c r="C238" s="13">
        <v>2141</v>
      </c>
      <c r="D238" s="13" t="s">
        <v>242</v>
      </c>
      <c r="E238" s="58">
        <v>10</v>
      </c>
      <c r="F238" s="196">
        <v>10</v>
      </c>
      <c r="G238" s="120">
        <v>3.5</v>
      </c>
      <c r="H238" s="119">
        <f t="shared" si="11"/>
        <v>35</v>
      </c>
    </row>
    <row r="239" spans="1:8" hidden="1" x14ac:dyDescent="0.2">
      <c r="A239" s="13"/>
      <c r="B239" s="13">
        <v>6310</v>
      </c>
      <c r="C239" s="13">
        <v>2324</v>
      </c>
      <c r="D239" s="13" t="s">
        <v>35</v>
      </c>
      <c r="E239" s="58"/>
      <c r="F239" s="196"/>
      <c r="G239" s="120">
        <v>0</v>
      </c>
      <c r="H239" s="119" t="e">
        <f t="shared" si="11"/>
        <v>#DIV/0!</v>
      </c>
    </row>
    <row r="240" spans="1:8" hidden="1" x14ac:dyDescent="0.2">
      <c r="A240" s="13"/>
      <c r="B240" s="13">
        <v>6310</v>
      </c>
      <c r="C240" s="13">
        <v>2142</v>
      </c>
      <c r="D240" s="13" t="s">
        <v>240</v>
      </c>
      <c r="E240" s="58">
        <v>0</v>
      </c>
      <c r="F240" s="196">
        <v>0</v>
      </c>
      <c r="G240" s="120">
        <v>0</v>
      </c>
      <c r="H240" s="119" t="e">
        <f t="shared" si="11"/>
        <v>#DIV/0!</v>
      </c>
    </row>
    <row r="241" spans="1:8" hidden="1" x14ac:dyDescent="0.2">
      <c r="A241" s="13"/>
      <c r="B241" s="13">
        <v>6310</v>
      </c>
      <c r="C241" s="13">
        <v>2143</v>
      </c>
      <c r="D241" s="13" t="s">
        <v>34</v>
      </c>
      <c r="E241" s="58">
        <v>0</v>
      </c>
      <c r="F241" s="196">
        <v>0</v>
      </c>
      <c r="G241" s="120">
        <v>0</v>
      </c>
      <c r="H241" s="119" t="e">
        <f t="shared" si="11"/>
        <v>#DIV/0!</v>
      </c>
    </row>
    <row r="242" spans="1:8" hidden="1" x14ac:dyDescent="0.2">
      <c r="A242" s="13"/>
      <c r="B242" s="13">
        <v>6310</v>
      </c>
      <c r="C242" s="13">
        <v>2329</v>
      </c>
      <c r="D242" s="13" t="s">
        <v>33</v>
      </c>
      <c r="E242" s="58"/>
      <c r="F242" s="196"/>
      <c r="G242" s="120">
        <v>0</v>
      </c>
      <c r="H242" s="119" t="e">
        <f t="shared" si="11"/>
        <v>#DIV/0!</v>
      </c>
    </row>
    <row r="243" spans="1:8" hidden="1" x14ac:dyDescent="0.2">
      <c r="A243" s="13"/>
      <c r="B243" s="13">
        <v>6330</v>
      </c>
      <c r="C243" s="13">
        <v>4132</v>
      </c>
      <c r="D243" s="13" t="s">
        <v>32</v>
      </c>
      <c r="E243" s="58">
        <v>0</v>
      </c>
      <c r="F243" s="196">
        <v>0</v>
      </c>
      <c r="G243" s="120">
        <v>0</v>
      </c>
      <c r="H243" s="119" t="e">
        <f t="shared" si="11"/>
        <v>#DIV/0!</v>
      </c>
    </row>
    <row r="244" spans="1:8" hidden="1" x14ac:dyDescent="0.2">
      <c r="A244" s="13"/>
      <c r="B244" s="13">
        <v>6409</v>
      </c>
      <c r="C244" s="13">
        <v>2328</v>
      </c>
      <c r="D244" s="13" t="s">
        <v>241</v>
      </c>
      <c r="E244" s="58">
        <v>0</v>
      </c>
      <c r="F244" s="196">
        <v>0</v>
      </c>
      <c r="G244" s="120">
        <v>0</v>
      </c>
      <c r="H244" s="119" t="e">
        <f t="shared" si="11"/>
        <v>#DIV/0!</v>
      </c>
    </row>
    <row r="245" spans="1:8" x14ac:dyDescent="0.2">
      <c r="A245" s="33"/>
      <c r="B245" s="13">
        <v>6402</v>
      </c>
      <c r="C245" s="13">
        <v>2229</v>
      </c>
      <c r="D245" s="13" t="s">
        <v>62</v>
      </c>
      <c r="E245" s="58">
        <v>0</v>
      </c>
      <c r="F245" s="196">
        <v>0</v>
      </c>
      <c r="G245" s="120">
        <v>0</v>
      </c>
      <c r="H245" s="119" t="e">
        <f t="shared" si="11"/>
        <v>#DIV/0!</v>
      </c>
    </row>
    <row r="246" spans="1:8" x14ac:dyDescent="0.2">
      <c r="A246" s="33"/>
      <c r="B246" s="13">
        <v>6409</v>
      </c>
      <c r="C246" s="13">
        <v>2328</v>
      </c>
      <c r="D246" s="13" t="s">
        <v>413</v>
      </c>
      <c r="E246" s="58">
        <v>0</v>
      </c>
      <c r="F246" s="196">
        <v>0</v>
      </c>
      <c r="G246" s="120">
        <v>11.4</v>
      </c>
      <c r="H246" s="119" t="e">
        <f t="shared" si="11"/>
        <v>#DIV/0!</v>
      </c>
    </row>
    <row r="247" spans="1:8" hidden="1" x14ac:dyDescent="0.2">
      <c r="A247" s="33"/>
      <c r="B247" s="13">
        <v>6409</v>
      </c>
      <c r="C247" s="13">
        <v>2329</v>
      </c>
      <c r="D247" s="13" t="s">
        <v>19</v>
      </c>
      <c r="E247" s="58">
        <v>0</v>
      </c>
      <c r="F247" s="196">
        <v>0</v>
      </c>
      <c r="G247" s="120">
        <v>0</v>
      </c>
      <c r="H247" s="119" t="e">
        <f>(G247/F247)*100</f>
        <v>#DIV/0!</v>
      </c>
    </row>
    <row r="248" spans="1:8" ht="15.75" customHeight="1" thickBot="1" x14ac:dyDescent="0.3">
      <c r="A248" s="11"/>
      <c r="B248" s="11"/>
      <c r="C248" s="11"/>
      <c r="D248" s="11"/>
      <c r="E248" s="243"/>
      <c r="F248" s="213"/>
      <c r="G248" s="229"/>
      <c r="H248" s="136"/>
    </row>
    <row r="249" spans="1:8" s="6" customFormat="1" ht="21.75" customHeight="1" thickTop="1" thickBot="1" x14ac:dyDescent="0.3">
      <c r="A249" s="9"/>
      <c r="B249" s="9"/>
      <c r="C249" s="9"/>
      <c r="D249" s="28" t="s">
        <v>31</v>
      </c>
      <c r="E249" s="231">
        <f t="shared" ref="E249:G249" si="12">SUM(E194:E248)</f>
        <v>431673</v>
      </c>
      <c r="F249" s="208">
        <f t="shared" si="12"/>
        <v>483996.89999999997</v>
      </c>
      <c r="G249" s="230">
        <f t="shared" si="12"/>
        <v>505626.80000000005</v>
      </c>
      <c r="H249" s="127">
        <f>(G249/F249)*100</f>
        <v>104.46901622717006</v>
      </c>
    </row>
    <row r="250" spans="1:8" ht="24" customHeight="1" x14ac:dyDescent="0.25">
      <c r="A250" s="7"/>
      <c r="B250" s="7"/>
      <c r="C250" s="7"/>
      <c r="D250" s="8"/>
      <c r="E250" s="214"/>
      <c r="F250" s="214"/>
    </row>
    <row r="251" spans="1:8" ht="0.75" customHeight="1" thickBot="1" x14ac:dyDescent="0.25">
      <c r="A251" s="6"/>
      <c r="B251" s="7"/>
      <c r="C251" s="7"/>
      <c r="D251" s="7"/>
      <c r="E251" s="61"/>
      <c r="F251" s="61"/>
    </row>
    <row r="252" spans="1:8" ht="15.75" hidden="1" thickBot="1" x14ac:dyDescent="0.25">
      <c r="A252" s="6"/>
      <c r="B252" s="7"/>
      <c r="C252" s="7"/>
      <c r="D252" s="7"/>
      <c r="E252" s="61"/>
      <c r="F252" s="61"/>
    </row>
    <row r="253" spans="1:8" ht="15" hidden="1" customHeight="1" thickBot="1" x14ac:dyDescent="0.25">
      <c r="A253" s="6"/>
      <c r="B253" s="7"/>
      <c r="C253" s="7"/>
      <c r="D253" s="7"/>
      <c r="E253" s="61"/>
      <c r="F253" s="61"/>
    </row>
    <row r="254" spans="1:8" ht="15.75" x14ac:dyDescent="0.25">
      <c r="A254" s="24" t="s">
        <v>14</v>
      </c>
      <c r="B254" s="24" t="s">
        <v>444</v>
      </c>
      <c r="C254" s="24" t="s">
        <v>445</v>
      </c>
      <c r="D254" s="23" t="s">
        <v>12</v>
      </c>
      <c r="E254" s="22" t="s">
        <v>11</v>
      </c>
      <c r="F254" s="22" t="s">
        <v>11</v>
      </c>
      <c r="G254" s="22" t="s">
        <v>0</v>
      </c>
      <c r="H254" s="121" t="s">
        <v>382</v>
      </c>
    </row>
    <row r="255" spans="1:8" ht="15.75" customHeight="1" thickBot="1" x14ac:dyDescent="0.3">
      <c r="A255" s="21"/>
      <c r="B255" s="21"/>
      <c r="C255" s="21"/>
      <c r="D255" s="20"/>
      <c r="E255" s="204" t="s">
        <v>10</v>
      </c>
      <c r="F255" s="206" t="s">
        <v>9</v>
      </c>
      <c r="G255" s="204" t="s">
        <v>384</v>
      </c>
      <c r="H255" s="130" t="s">
        <v>383</v>
      </c>
    </row>
    <row r="256" spans="1:8" ht="16.5" customHeight="1" thickTop="1" x14ac:dyDescent="0.25">
      <c r="A256" s="30">
        <v>120</v>
      </c>
      <c r="B256" s="30"/>
      <c r="C256" s="30"/>
      <c r="D256" s="34" t="s">
        <v>30</v>
      </c>
      <c r="E256" s="57"/>
      <c r="F256" s="209"/>
      <c r="G256" s="225"/>
      <c r="H256" s="134"/>
    </row>
    <row r="257" spans="1:8" ht="16.5" customHeight="1" x14ac:dyDescent="0.25">
      <c r="A257" s="34"/>
      <c r="B257" s="34"/>
      <c r="C257" s="34"/>
      <c r="D257" s="34"/>
      <c r="E257" s="58"/>
      <c r="F257" s="196"/>
      <c r="G257" s="221"/>
      <c r="H257" s="124"/>
    </row>
    <row r="258" spans="1:8" hidden="1" x14ac:dyDescent="0.2">
      <c r="A258" s="13"/>
      <c r="B258" s="13"/>
      <c r="C258" s="13">
        <v>1361</v>
      </c>
      <c r="D258" s="13" t="s">
        <v>29</v>
      </c>
      <c r="E258" s="242">
        <v>0</v>
      </c>
      <c r="F258" s="212">
        <v>0</v>
      </c>
      <c r="G258" s="120">
        <v>0</v>
      </c>
      <c r="H258" s="119" t="e">
        <f>(G258/F258)*100</f>
        <v>#DIV/0!</v>
      </c>
    </row>
    <row r="259" spans="1:8" ht="15" hidden="1" customHeight="1" x14ac:dyDescent="0.25">
      <c r="A259" s="47"/>
      <c r="B259" s="30"/>
      <c r="C259" s="49">
        <v>4116</v>
      </c>
      <c r="D259" s="35" t="s">
        <v>360</v>
      </c>
      <c r="E259" s="58">
        <v>0</v>
      </c>
      <c r="F259" s="196">
        <v>0</v>
      </c>
      <c r="G259" s="120">
        <v>0</v>
      </c>
      <c r="H259" s="119" t="e">
        <f>(G259/F259)*100</f>
        <v>#DIV/0!</v>
      </c>
    </row>
    <row r="260" spans="1:8" ht="15" customHeight="1" x14ac:dyDescent="0.25">
      <c r="A260" s="47">
        <v>17015</v>
      </c>
      <c r="B260" s="30"/>
      <c r="C260" s="49">
        <v>4116</v>
      </c>
      <c r="D260" s="35" t="s">
        <v>361</v>
      </c>
      <c r="E260" s="58">
        <v>1</v>
      </c>
      <c r="F260" s="196">
        <v>0</v>
      </c>
      <c r="G260" s="120">
        <v>0</v>
      </c>
      <c r="H260" s="119" t="e">
        <f t="shared" ref="H260:H322" si="13">(G260/F260)*100</f>
        <v>#DIV/0!</v>
      </c>
    </row>
    <row r="261" spans="1:8" ht="15" customHeight="1" x14ac:dyDescent="0.25">
      <c r="A261" s="47">
        <v>17016</v>
      </c>
      <c r="B261" s="30"/>
      <c r="C261" s="49">
        <v>4116</v>
      </c>
      <c r="D261" s="35" t="s">
        <v>364</v>
      </c>
      <c r="E261" s="58">
        <v>10</v>
      </c>
      <c r="F261" s="196">
        <v>0</v>
      </c>
      <c r="G261" s="120">
        <v>0</v>
      </c>
      <c r="H261" s="119" t="e">
        <f t="shared" si="13"/>
        <v>#DIV/0!</v>
      </c>
    </row>
    <row r="262" spans="1:8" ht="15.75" hidden="1" customHeight="1" x14ac:dyDescent="0.25">
      <c r="A262" s="47">
        <v>415</v>
      </c>
      <c r="B262" s="30"/>
      <c r="C262" s="49">
        <v>4152</v>
      </c>
      <c r="D262" s="48" t="s">
        <v>462</v>
      </c>
      <c r="E262" s="58">
        <v>0</v>
      </c>
      <c r="F262" s="196">
        <v>0</v>
      </c>
      <c r="G262" s="120">
        <v>0</v>
      </c>
      <c r="H262" s="119" t="e">
        <f t="shared" si="13"/>
        <v>#DIV/0!</v>
      </c>
    </row>
    <row r="263" spans="1:8" ht="12.75" hidden="1" customHeight="1" x14ac:dyDescent="0.25">
      <c r="A263" s="47"/>
      <c r="B263" s="30"/>
      <c r="C263" s="49">
        <v>4213</v>
      </c>
      <c r="D263" s="48" t="s">
        <v>365</v>
      </c>
      <c r="E263" s="58">
        <v>0</v>
      </c>
      <c r="F263" s="196">
        <v>0</v>
      </c>
      <c r="G263" s="120">
        <v>0</v>
      </c>
      <c r="H263" s="119" t="e">
        <f t="shared" si="13"/>
        <v>#DIV/0!</v>
      </c>
    </row>
    <row r="264" spans="1:8" ht="15" customHeight="1" x14ac:dyDescent="0.25">
      <c r="A264" s="47">
        <v>90992</v>
      </c>
      <c r="B264" s="30"/>
      <c r="C264" s="49">
        <v>4213</v>
      </c>
      <c r="D264" s="48" t="s">
        <v>366</v>
      </c>
      <c r="E264" s="58">
        <v>434</v>
      </c>
      <c r="F264" s="196">
        <v>0</v>
      </c>
      <c r="G264" s="120">
        <v>0</v>
      </c>
      <c r="H264" s="119" t="e">
        <f t="shared" si="13"/>
        <v>#DIV/0!</v>
      </c>
    </row>
    <row r="265" spans="1:8" ht="15" customHeight="1" x14ac:dyDescent="0.25">
      <c r="A265" s="47">
        <v>17968</v>
      </c>
      <c r="B265" s="30"/>
      <c r="C265" s="49">
        <v>4216</v>
      </c>
      <c r="D265" s="48" t="s">
        <v>362</v>
      </c>
      <c r="E265" s="58">
        <v>600</v>
      </c>
      <c r="F265" s="196">
        <v>0</v>
      </c>
      <c r="G265" s="120">
        <v>0</v>
      </c>
      <c r="H265" s="119" t="e">
        <f t="shared" si="13"/>
        <v>#DIV/0!</v>
      </c>
    </row>
    <row r="266" spans="1:8" ht="15" customHeight="1" x14ac:dyDescent="0.2">
      <c r="A266" s="46">
        <v>17969</v>
      </c>
      <c r="B266" s="45"/>
      <c r="C266" s="43">
        <v>4216</v>
      </c>
      <c r="D266" s="48" t="s">
        <v>363</v>
      </c>
      <c r="E266" s="58">
        <v>10200</v>
      </c>
      <c r="F266" s="196">
        <v>0</v>
      </c>
      <c r="G266" s="120">
        <v>0</v>
      </c>
      <c r="H266" s="119" t="e">
        <f t="shared" si="13"/>
        <v>#DIV/0!</v>
      </c>
    </row>
    <row r="267" spans="1:8" ht="15" customHeight="1" x14ac:dyDescent="0.2">
      <c r="A267" s="46">
        <v>13419</v>
      </c>
      <c r="B267" s="45"/>
      <c r="C267" s="43">
        <v>4216</v>
      </c>
      <c r="D267" s="48" t="s">
        <v>428</v>
      </c>
      <c r="E267" s="58">
        <v>27624</v>
      </c>
      <c r="F267" s="196">
        <v>0</v>
      </c>
      <c r="G267" s="120">
        <v>0</v>
      </c>
      <c r="H267" s="119" t="e">
        <f t="shared" si="13"/>
        <v>#DIV/0!</v>
      </c>
    </row>
    <row r="268" spans="1:8" ht="15" customHeight="1" x14ac:dyDescent="0.2">
      <c r="A268" s="46">
        <v>13501</v>
      </c>
      <c r="B268" s="45"/>
      <c r="C268" s="43">
        <v>4216</v>
      </c>
      <c r="D268" s="48" t="s">
        <v>428</v>
      </c>
      <c r="E268" s="58">
        <v>0</v>
      </c>
      <c r="F268" s="196">
        <v>2246.1</v>
      </c>
      <c r="G268" s="120">
        <v>2246.1</v>
      </c>
      <c r="H268" s="119">
        <f t="shared" si="13"/>
        <v>100</v>
      </c>
    </row>
    <row r="269" spans="1:8" ht="15" hidden="1" customHeight="1" x14ac:dyDescent="0.2">
      <c r="A269" s="46"/>
      <c r="B269" s="45"/>
      <c r="C269" s="43">
        <v>4152</v>
      </c>
      <c r="D269" s="48" t="s">
        <v>368</v>
      </c>
      <c r="E269" s="58">
        <v>0</v>
      </c>
      <c r="F269" s="196">
        <v>0</v>
      </c>
      <c r="G269" s="120">
        <v>0</v>
      </c>
      <c r="H269" s="119" t="e">
        <f t="shared" si="13"/>
        <v>#DIV/0!</v>
      </c>
    </row>
    <row r="270" spans="1:8" ht="15" hidden="1" customHeight="1" x14ac:dyDescent="0.2">
      <c r="A270" s="46"/>
      <c r="B270" s="45"/>
      <c r="C270" s="43">
        <v>4232</v>
      </c>
      <c r="D270" s="48" t="s">
        <v>367</v>
      </c>
      <c r="E270" s="58">
        <v>0</v>
      </c>
      <c r="F270" s="196">
        <v>0</v>
      </c>
      <c r="G270" s="120">
        <v>0</v>
      </c>
      <c r="H270" s="119" t="e">
        <f t="shared" si="13"/>
        <v>#DIV/0!</v>
      </c>
    </row>
    <row r="271" spans="1:8" ht="15" customHeight="1" x14ac:dyDescent="0.2">
      <c r="A271" s="46">
        <v>22500</v>
      </c>
      <c r="B271" s="45"/>
      <c r="C271" s="43">
        <v>4216</v>
      </c>
      <c r="D271" s="48" t="s">
        <v>458</v>
      </c>
      <c r="E271" s="58">
        <v>0</v>
      </c>
      <c r="F271" s="196">
        <v>1146.4000000000001</v>
      </c>
      <c r="G271" s="120">
        <v>1146.3</v>
      </c>
      <c r="H271" s="119">
        <f t="shared" si="13"/>
        <v>99.991277041172353</v>
      </c>
    </row>
    <row r="272" spans="1:8" ht="15" customHeight="1" x14ac:dyDescent="0.2">
      <c r="A272" s="46">
        <v>221</v>
      </c>
      <c r="B272" s="45"/>
      <c r="C272" s="43">
        <v>4222</v>
      </c>
      <c r="D272" s="48" t="s">
        <v>473</v>
      </c>
      <c r="E272" s="58">
        <v>0</v>
      </c>
      <c r="F272" s="196">
        <v>1454.1</v>
      </c>
      <c r="G272" s="120">
        <v>1454.1</v>
      </c>
      <c r="H272" s="119">
        <f t="shared" si="13"/>
        <v>100</v>
      </c>
    </row>
    <row r="273" spans="1:8" ht="15" customHeight="1" x14ac:dyDescent="0.25">
      <c r="A273" s="287">
        <v>342</v>
      </c>
      <c r="B273" s="19"/>
      <c r="C273" s="49">
        <v>4222</v>
      </c>
      <c r="D273" s="35" t="s">
        <v>474</v>
      </c>
      <c r="E273" s="58">
        <v>0</v>
      </c>
      <c r="F273" s="196">
        <v>435.6</v>
      </c>
      <c r="G273" s="120">
        <v>435.6</v>
      </c>
      <c r="H273" s="119">
        <f t="shared" si="13"/>
        <v>100</v>
      </c>
    </row>
    <row r="274" spans="1:8" ht="15" customHeight="1" x14ac:dyDescent="0.25">
      <c r="A274" s="287">
        <v>332</v>
      </c>
      <c r="B274" s="19"/>
      <c r="C274" s="49">
        <v>4222</v>
      </c>
      <c r="D274" s="35" t="s">
        <v>481</v>
      </c>
      <c r="E274" s="58">
        <v>0</v>
      </c>
      <c r="F274" s="196">
        <v>250</v>
      </c>
      <c r="G274" s="120">
        <v>250</v>
      </c>
      <c r="H274" s="119">
        <f t="shared" si="13"/>
        <v>100</v>
      </c>
    </row>
    <row r="275" spans="1:8" ht="15.75" hidden="1" customHeight="1" x14ac:dyDescent="0.25">
      <c r="A275" s="287">
        <v>415</v>
      </c>
      <c r="B275" s="19"/>
      <c r="C275" s="49">
        <v>4232</v>
      </c>
      <c r="D275" s="48" t="s">
        <v>461</v>
      </c>
      <c r="E275" s="58">
        <v>0</v>
      </c>
      <c r="F275" s="196">
        <v>0</v>
      </c>
      <c r="G275" s="120">
        <v>0</v>
      </c>
      <c r="H275" s="119" t="e">
        <f t="shared" si="13"/>
        <v>#DIV/0!</v>
      </c>
    </row>
    <row r="276" spans="1:8" ht="16.5" customHeight="1" x14ac:dyDescent="0.2">
      <c r="A276" s="13"/>
      <c r="B276" s="13">
        <v>1014</v>
      </c>
      <c r="C276" s="13">
        <v>2132</v>
      </c>
      <c r="D276" s="54" t="s">
        <v>303</v>
      </c>
      <c r="E276" s="242">
        <v>24</v>
      </c>
      <c r="F276" s="212">
        <v>24</v>
      </c>
      <c r="G276" s="120">
        <v>26</v>
      </c>
      <c r="H276" s="119">
        <f t="shared" si="13"/>
        <v>108.33333333333333</v>
      </c>
    </row>
    <row r="277" spans="1:8" ht="16.5" hidden="1" customHeight="1" x14ac:dyDescent="0.2">
      <c r="A277" s="46"/>
      <c r="B277" s="45">
        <v>2212</v>
      </c>
      <c r="C277" s="43">
        <v>2212</v>
      </c>
      <c r="D277" s="42" t="s">
        <v>353</v>
      </c>
      <c r="E277" s="58">
        <v>0</v>
      </c>
      <c r="F277" s="196">
        <v>0</v>
      </c>
      <c r="G277" s="120">
        <v>0</v>
      </c>
      <c r="H277" s="119" t="e">
        <f t="shared" si="13"/>
        <v>#DIV/0!</v>
      </c>
    </row>
    <row r="278" spans="1:8" ht="16.5" customHeight="1" x14ac:dyDescent="0.2">
      <c r="A278" s="44"/>
      <c r="B278" s="43">
        <v>2212</v>
      </c>
      <c r="C278" s="13">
        <v>2324</v>
      </c>
      <c r="D278" s="13" t="s">
        <v>354</v>
      </c>
      <c r="E278" s="58">
        <v>0</v>
      </c>
      <c r="F278" s="196">
        <v>0</v>
      </c>
      <c r="G278" s="120">
        <v>0.1</v>
      </c>
      <c r="H278" s="119" t="e">
        <f t="shared" si="13"/>
        <v>#DIV/0!</v>
      </c>
    </row>
    <row r="279" spans="1:8" ht="16.5" customHeight="1" x14ac:dyDescent="0.2">
      <c r="A279" s="44"/>
      <c r="B279" s="43">
        <v>2219</v>
      </c>
      <c r="C279" s="13">
        <v>2324</v>
      </c>
      <c r="D279" s="13" t="s">
        <v>482</v>
      </c>
      <c r="E279" s="58">
        <v>0</v>
      </c>
      <c r="F279" s="196">
        <v>0</v>
      </c>
      <c r="G279" s="120">
        <v>5.5</v>
      </c>
      <c r="H279" s="119" t="e">
        <f t="shared" si="13"/>
        <v>#DIV/0!</v>
      </c>
    </row>
    <row r="280" spans="1:8" ht="16.5" customHeight="1" x14ac:dyDescent="0.2">
      <c r="A280" s="12"/>
      <c r="B280" s="13">
        <v>2221</v>
      </c>
      <c r="C280" s="13">
        <v>2329</v>
      </c>
      <c r="D280" s="13" t="s">
        <v>463</v>
      </c>
      <c r="E280" s="58">
        <v>0</v>
      </c>
      <c r="F280" s="196">
        <v>0</v>
      </c>
      <c r="G280" s="120">
        <v>0</v>
      </c>
      <c r="H280" s="119" t="e">
        <f t="shared" si="13"/>
        <v>#DIV/0!</v>
      </c>
    </row>
    <row r="281" spans="1:8" ht="14.25" customHeight="1" x14ac:dyDescent="0.2">
      <c r="A281" s="12"/>
      <c r="B281" s="13">
        <v>3326</v>
      </c>
      <c r="C281" s="13">
        <v>2324</v>
      </c>
      <c r="D281" s="13" t="s">
        <v>466</v>
      </c>
      <c r="E281" s="58">
        <v>0</v>
      </c>
      <c r="F281" s="196">
        <v>59.3</v>
      </c>
      <c r="G281" s="120">
        <v>59.2</v>
      </c>
      <c r="H281" s="119">
        <f t="shared" si="13"/>
        <v>99.831365935919067</v>
      </c>
    </row>
    <row r="282" spans="1:8" ht="15.75" customHeight="1" x14ac:dyDescent="0.2">
      <c r="A282" s="12"/>
      <c r="B282" s="13">
        <v>3326</v>
      </c>
      <c r="C282" s="13">
        <v>3122</v>
      </c>
      <c r="D282" s="13" t="s">
        <v>467</v>
      </c>
      <c r="E282" s="58">
        <v>0</v>
      </c>
      <c r="F282" s="196">
        <v>478.9</v>
      </c>
      <c r="G282" s="120">
        <v>478.8</v>
      </c>
      <c r="H282" s="119">
        <f t="shared" si="13"/>
        <v>99.979118813948645</v>
      </c>
    </row>
    <row r="283" spans="1:8" ht="23.25" hidden="1" customHeight="1" x14ac:dyDescent="0.2">
      <c r="A283" s="12"/>
      <c r="B283" s="13">
        <v>3326</v>
      </c>
      <c r="C283" s="13">
        <v>3121</v>
      </c>
      <c r="D283" s="13" t="s">
        <v>349</v>
      </c>
      <c r="E283" s="58">
        <v>0</v>
      </c>
      <c r="F283" s="196">
        <v>0</v>
      </c>
      <c r="G283" s="120">
        <v>0</v>
      </c>
      <c r="H283" s="119" t="e">
        <f t="shared" si="13"/>
        <v>#DIV/0!</v>
      </c>
    </row>
    <row r="284" spans="1:8" x14ac:dyDescent="0.2">
      <c r="A284" s="13"/>
      <c r="B284" s="13">
        <v>3612</v>
      </c>
      <c r="C284" s="13">
        <v>2111</v>
      </c>
      <c r="D284" s="13" t="s">
        <v>244</v>
      </c>
      <c r="E284" s="242">
        <v>1660</v>
      </c>
      <c r="F284" s="212">
        <v>1660</v>
      </c>
      <c r="G284" s="120">
        <v>1911.8</v>
      </c>
      <c r="H284" s="119">
        <f t="shared" si="13"/>
        <v>115.16867469879517</v>
      </c>
    </row>
    <row r="285" spans="1:8" x14ac:dyDescent="0.2">
      <c r="A285" s="13"/>
      <c r="B285" s="13">
        <v>3612</v>
      </c>
      <c r="C285" s="13">
        <v>2132</v>
      </c>
      <c r="D285" s="13" t="s">
        <v>245</v>
      </c>
      <c r="E285" s="242">
        <v>6300</v>
      </c>
      <c r="F285" s="212">
        <v>6300</v>
      </c>
      <c r="G285" s="120">
        <v>6559.6</v>
      </c>
      <c r="H285" s="119">
        <f t="shared" si="13"/>
        <v>104.12063492063493</v>
      </c>
    </row>
    <row r="286" spans="1:8" hidden="1" x14ac:dyDescent="0.2">
      <c r="A286" s="13"/>
      <c r="B286" s="13">
        <v>3612</v>
      </c>
      <c r="C286" s="13">
        <v>2322</v>
      </c>
      <c r="D286" s="13" t="s">
        <v>28</v>
      </c>
      <c r="E286" s="242">
        <v>0</v>
      </c>
      <c r="F286" s="212">
        <v>0</v>
      </c>
      <c r="G286" s="120">
        <v>0</v>
      </c>
      <c r="H286" s="119" t="e">
        <f t="shared" si="13"/>
        <v>#DIV/0!</v>
      </c>
    </row>
    <row r="287" spans="1:8" x14ac:dyDescent="0.2">
      <c r="A287" s="13"/>
      <c r="B287" s="13">
        <v>3612</v>
      </c>
      <c r="C287" s="13">
        <v>2324</v>
      </c>
      <c r="D287" s="13" t="s">
        <v>246</v>
      </c>
      <c r="E287" s="242">
        <v>130</v>
      </c>
      <c r="F287" s="212">
        <v>130</v>
      </c>
      <c r="G287" s="120">
        <v>323.2</v>
      </c>
      <c r="H287" s="119">
        <f t="shared" si="13"/>
        <v>248.61538461538458</v>
      </c>
    </row>
    <row r="288" spans="1:8" hidden="1" x14ac:dyDescent="0.2">
      <c r="A288" s="13"/>
      <c r="B288" s="13">
        <v>3612</v>
      </c>
      <c r="C288" s="13">
        <v>2329</v>
      </c>
      <c r="D288" s="13" t="s">
        <v>27</v>
      </c>
      <c r="E288" s="244"/>
      <c r="F288" s="196"/>
      <c r="G288" s="120">
        <v>0</v>
      </c>
      <c r="H288" s="119" t="e">
        <f t="shared" si="13"/>
        <v>#DIV/0!</v>
      </c>
    </row>
    <row r="289" spans="1:8" x14ac:dyDescent="0.2">
      <c r="A289" s="13"/>
      <c r="B289" s="13">
        <v>3612</v>
      </c>
      <c r="C289" s="13">
        <v>3112</v>
      </c>
      <c r="D289" s="13" t="s">
        <v>247</v>
      </c>
      <c r="E289" s="242">
        <v>8216</v>
      </c>
      <c r="F289" s="212">
        <v>8216</v>
      </c>
      <c r="G289" s="120">
        <v>4375.6000000000004</v>
      </c>
      <c r="H289" s="119">
        <f t="shared" si="13"/>
        <v>53.257059396299908</v>
      </c>
    </row>
    <row r="290" spans="1:8" x14ac:dyDescent="0.2">
      <c r="A290" s="13"/>
      <c r="B290" s="13">
        <v>3613</v>
      </c>
      <c r="C290" s="13">
        <v>2111</v>
      </c>
      <c r="D290" s="13" t="s">
        <v>248</v>
      </c>
      <c r="E290" s="242">
        <v>2500</v>
      </c>
      <c r="F290" s="212">
        <v>2500</v>
      </c>
      <c r="G290" s="120">
        <v>2864.2</v>
      </c>
      <c r="H290" s="119">
        <f t="shared" si="13"/>
        <v>114.568</v>
      </c>
    </row>
    <row r="291" spans="1:8" x14ac:dyDescent="0.2">
      <c r="A291" s="13"/>
      <c r="B291" s="13">
        <v>3613</v>
      </c>
      <c r="C291" s="13">
        <v>2132</v>
      </c>
      <c r="D291" s="13" t="s">
        <v>249</v>
      </c>
      <c r="E291" s="242">
        <v>4900</v>
      </c>
      <c r="F291" s="212">
        <v>4900</v>
      </c>
      <c r="G291" s="120">
        <v>5837.5</v>
      </c>
      <c r="H291" s="119">
        <f t="shared" si="13"/>
        <v>119.13265306122449</v>
      </c>
    </row>
    <row r="292" spans="1:8" hidden="1" x14ac:dyDescent="0.2">
      <c r="A292" s="33"/>
      <c r="B292" s="13">
        <v>3613</v>
      </c>
      <c r="C292" s="13">
        <v>2133</v>
      </c>
      <c r="D292" s="13" t="s">
        <v>26</v>
      </c>
      <c r="E292" s="58"/>
      <c r="F292" s="196"/>
      <c r="G292" s="120">
        <v>0</v>
      </c>
      <c r="H292" s="119" t="e">
        <f t="shared" si="13"/>
        <v>#DIV/0!</v>
      </c>
    </row>
    <row r="293" spans="1:8" hidden="1" x14ac:dyDescent="0.2">
      <c r="A293" s="33"/>
      <c r="B293" s="13">
        <v>3613</v>
      </c>
      <c r="C293" s="13">
        <v>2310</v>
      </c>
      <c r="D293" s="13" t="s">
        <v>25</v>
      </c>
      <c r="E293" s="58"/>
      <c r="F293" s="196"/>
      <c r="G293" s="120">
        <v>0</v>
      </c>
      <c r="H293" s="119" t="e">
        <f t="shared" si="13"/>
        <v>#DIV/0!</v>
      </c>
    </row>
    <row r="294" spans="1:8" x14ac:dyDescent="0.2">
      <c r="A294" s="33"/>
      <c r="B294" s="13">
        <v>3613</v>
      </c>
      <c r="C294" s="13">
        <v>2321</v>
      </c>
      <c r="D294" s="13" t="s">
        <v>483</v>
      </c>
      <c r="E294" s="58">
        <v>0</v>
      </c>
      <c r="F294" s="196">
        <v>0</v>
      </c>
      <c r="G294" s="120">
        <v>20</v>
      </c>
      <c r="H294" s="119" t="e">
        <f t="shared" si="13"/>
        <v>#DIV/0!</v>
      </c>
    </row>
    <row r="295" spans="1:8" x14ac:dyDescent="0.2">
      <c r="A295" s="33"/>
      <c r="B295" s="13">
        <v>3613</v>
      </c>
      <c r="C295" s="13">
        <v>2322</v>
      </c>
      <c r="D295" s="13" t="s">
        <v>24</v>
      </c>
      <c r="E295" s="58">
        <v>0</v>
      </c>
      <c r="F295" s="196">
        <v>0</v>
      </c>
      <c r="G295" s="120">
        <v>405.9</v>
      </c>
      <c r="H295" s="119" t="e">
        <f t="shared" si="13"/>
        <v>#DIV/0!</v>
      </c>
    </row>
    <row r="296" spans="1:8" x14ac:dyDescent="0.2">
      <c r="A296" s="33"/>
      <c r="B296" s="13">
        <v>3613</v>
      </c>
      <c r="C296" s="13">
        <v>2324</v>
      </c>
      <c r="D296" s="13" t="s">
        <v>250</v>
      </c>
      <c r="E296" s="242">
        <v>0</v>
      </c>
      <c r="F296" s="212">
        <v>0</v>
      </c>
      <c r="G296" s="120">
        <v>391.7</v>
      </c>
      <c r="H296" s="119" t="e">
        <f t="shared" si="13"/>
        <v>#DIV/0!</v>
      </c>
    </row>
    <row r="297" spans="1:8" x14ac:dyDescent="0.2">
      <c r="A297" s="33"/>
      <c r="B297" s="13">
        <v>3613</v>
      </c>
      <c r="C297" s="13">
        <v>3112</v>
      </c>
      <c r="D297" s="13" t="s">
        <v>251</v>
      </c>
      <c r="E297" s="242">
        <v>5000</v>
      </c>
      <c r="F297" s="212">
        <v>5000</v>
      </c>
      <c r="G297" s="128">
        <v>5250</v>
      </c>
      <c r="H297" s="119">
        <f t="shared" si="13"/>
        <v>105</v>
      </c>
    </row>
    <row r="298" spans="1:8" hidden="1" x14ac:dyDescent="0.2">
      <c r="A298" s="33"/>
      <c r="B298" s="13">
        <v>3631</v>
      </c>
      <c r="C298" s="13">
        <v>2133</v>
      </c>
      <c r="D298" s="13" t="s">
        <v>252</v>
      </c>
      <c r="E298" s="58"/>
      <c r="F298" s="196"/>
      <c r="G298" s="120">
        <v>0</v>
      </c>
      <c r="H298" s="119" t="e">
        <f t="shared" si="13"/>
        <v>#DIV/0!</v>
      </c>
    </row>
    <row r="299" spans="1:8" x14ac:dyDescent="0.2">
      <c r="A299" s="33"/>
      <c r="B299" s="13">
        <v>3632</v>
      </c>
      <c r="C299" s="13">
        <v>2111</v>
      </c>
      <c r="D299" s="13" t="s">
        <v>253</v>
      </c>
      <c r="E299" s="242">
        <v>350</v>
      </c>
      <c r="F299" s="212">
        <v>350</v>
      </c>
      <c r="G299" s="120">
        <v>1142.4000000000001</v>
      </c>
      <c r="H299" s="119">
        <f t="shared" si="13"/>
        <v>326.40000000000003</v>
      </c>
    </row>
    <row r="300" spans="1:8" x14ac:dyDescent="0.2">
      <c r="A300" s="33"/>
      <c r="B300" s="13">
        <v>3632</v>
      </c>
      <c r="C300" s="13">
        <v>2132</v>
      </c>
      <c r="D300" s="13" t="s">
        <v>254</v>
      </c>
      <c r="E300" s="242">
        <v>120</v>
      </c>
      <c r="F300" s="212">
        <v>120</v>
      </c>
      <c r="G300" s="120">
        <v>291</v>
      </c>
      <c r="H300" s="119">
        <f t="shared" si="13"/>
        <v>242.49999999999997</v>
      </c>
    </row>
    <row r="301" spans="1:8" x14ac:dyDescent="0.2">
      <c r="A301" s="33"/>
      <c r="B301" s="13">
        <v>3632</v>
      </c>
      <c r="C301" s="13">
        <v>2133</v>
      </c>
      <c r="D301" s="13" t="s">
        <v>255</v>
      </c>
      <c r="E301" s="242">
        <v>5</v>
      </c>
      <c r="F301" s="212">
        <v>5</v>
      </c>
      <c r="G301" s="120">
        <v>10</v>
      </c>
      <c r="H301" s="119">
        <f t="shared" si="13"/>
        <v>200</v>
      </c>
    </row>
    <row r="302" spans="1:8" x14ac:dyDescent="0.2">
      <c r="A302" s="33"/>
      <c r="B302" s="13">
        <v>3632</v>
      </c>
      <c r="C302" s="13">
        <v>2324</v>
      </c>
      <c r="D302" s="13" t="s">
        <v>256</v>
      </c>
      <c r="E302" s="242">
        <v>0</v>
      </c>
      <c r="F302" s="212">
        <v>0</v>
      </c>
      <c r="G302" s="120">
        <v>181.2</v>
      </c>
      <c r="H302" s="119" t="e">
        <f t="shared" si="13"/>
        <v>#DIV/0!</v>
      </c>
    </row>
    <row r="303" spans="1:8" x14ac:dyDescent="0.2">
      <c r="A303" s="33"/>
      <c r="B303" s="13">
        <v>3632</v>
      </c>
      <c r="C303" s="13">
        <v>2329</v>
      </c>
      <c r="D303" s="13" t="s">
        <v>257</v>
      </c>
      <c r="E303" s="242">
        <v>100</v>
      </c>
      <c r="F303" s="212">
        <v>100</v>
      </c>
      <c r="G303" s="120">
        <v>155.30000000000001</v>
      </c>
      <c r="H303" s="119">
        <f t="shared" si="13"/>
        <v>155.30000000000001</v>
      </c>
    </row>
    <row r="304" spans="1:8" x14ac:dyDescent="0.2">
      <c r="A304" s="33"/>
      <c r="B304" s="13">
        <v>3634</v>
      </c>
      <c r="C304" s="13">
        <v>2132</v>
      </c>
      <c r="D304" s="13" t="s">
        <v>23</v>
      </c>
      <c r="E304" s="242">
        <v>4803</v>
      </c>
      <c r="F304" s="212">
        <v>4803</v>
      </c>
      <c r="G304" s="120">
        <v>4803.7</v>
      </c>
      <c r="H304" s="119">
        <f t="shared" si="13"/>
        <v>100.01457422444304</v>
      </c>
    </row>
    <row r="305" spans="1:8" hidden="1" x14ac:dyDescent="0.2">
      <c r="A305" s="33"/>
      <c r="B305" s="13">
        <v>3636</v>
      </c>
      <c r="C305" s="13">
        <v>2131</v>
      </c>
      <c r="D305" s="13" t="s">
        <v>22</v>
      </c>
      <c r="E305" s="242">
        <v>0</v>
      </c>
      <c r="F305" s="212">
        <v>0</v>
      </c>
      <c r="G305" s="120">
        <v>0</v>
      </c>
      <c r="H305" s="119" t="e">
        <f t="shared" si="13"/>
        <v>#DIV/0!</v>
      </c>
    </row>
    <row r="306" spans="1:8" x14ac:dyDescent="0.2">
      <c r="A306" s="12"/>
      <c r="B306" s="13">
        <v>3639</v>
      </c>
      <c r="C306" s="13">
        <v>2111</v>
      </c>
      <c r="D306" s="13" t="s">
        <v>258</v>
      </c>
      <c r="E306" s="242">
        <v>30</v>
      </c>
      <c r="F306" s="212">
        <v>30</v>
      </c>
      <c r="G306" s="120">
        <v>23</v>
      </c>
      <c r="H306" s="119">
        <f t="shared" si="13"/>
        <v>76.666666666666671</v>
      </c>
    </row>
    <row r="307" spans="1:8" x14ac:dyDescent="0.2">
      <c r="A307" s="33"/>
      <c r="B307" s="13">
        <v>3639</v>
      </c>
      <c r="C307" s="13">
        <v>2119</v>
      </c>
      <c r="D307" s="13" t="s">
        <v>260</v>
      </c>
      <c r="E307" s="242">
        <v>300</v>
      </c>
      <c r="F307" s="212">
        <v>300</v>
      </c>
      <c r="G307" s="120">
        <v>751.6</v>
      </c>
      <c r="H307" s="119">
        <f t="shared" si="13"/>
        <v>250.53333333333333</v>
      </c>
    </row>
    <row r="308" spans="1:8" x14ac:dyDescent="0.2">
      <c r="A308" s="13"/>
      <c r="B308" s="13">
        <v>3639</v>
      </c>
      <c r="C308" s="13">
        <v>2131</v>
      </c>
      <c r="D308" s="13" t="s">
        <v>261</v>
      </c>
      <c r="E308" s="242">
        <v>2100</v>
      </c>
      <c r="F308" s="212">
        <v>2100</v>
      </c>
      <c r="G308" s="120">
        <v>2639.4</v>
      </c>
      <c r="H308" s="119">
        <f t="shared" si="13"/>
        <v>125.68571428571428</v>
      </c>
    </row>
    <row r="309" spans="1:8" x14ac:dyDescent="0.2">
      <c r="A309" s="13"/>
      <c r="B309" s="13">
        <v>3639</v>
      </c>
      <c r="C309" s="13">
        <v>2132</v>
      </c>
      <c r="D309" s="13" t="s">
        <v>262</v>
      </c>
      <c r="E309" s="242">
        <v>30</v>
      </c>
      <c r="F309" s="212">
        <v>30</v>
      </c>
      <c r="G309" s="120">
        <v>29.7</v>
      </c>
      <c r="H309" s="119">
        <f t="shared" si="13"/>
        <v>99</v>
      </c>
    </row>
    <row r="310" spans="1:8" ht="15" hidden="1" customHeight="1" x14ac:dyDescent="0.2">
      <c r="A310" s="13"/>
      <c r="B310" s="13">
        <v>3639</v>
      </c>
      <c r="C310" s="13">
        <v>2212</v>
      </c>
      <c r="D310" s="13" t="s">
        <v>263</v>
      </c>
      <c r="E310" s="242">
        <v>0</v>
      </c>
      <c r="F310" s="212">
        <v>0</v>
      </c>
      <c r="G310" s="120">
        <v>0</v>
      </c>
      <c r="H310" s="119" t="e">
        <f t="shared" si="13"/>
        <v>#DIV/0!</v>
      </c>
    </row>
    <row r="311" spans="1:8" x14ac:dyDescent="0.2">
      <c r="A311" s="13"/>
      <c r="B311" s="13">
        <v>3639</v>
      </c>
      <c r="C311" s="13">
        <v>2324</v>
      </c>
      <c r="D311" s="13" t="s">
        <v>21</v>
      </c>
      <c r="E311" s="242">
        <v>0</v>
      </c>
      <c r="F311" s="212">
        <v>0</v>
      </c>
      <c r="G311" s="120">
        <v>120.7</v>
      </c>
      <c r="H311" s="119" t="e">
        <f t="shared" si="13"/>
        <v>#DIV/0!</v>
      </c>
    </row>
    <row r="312" spans="1:8" hidden="1" x14ac:dyDescent="0.2">
      <c r="A312" s="13"/>
      <c r="B312" s="13">
        <v>3639</v>
      </c>
      <c r="C312" s="13">
        <v>2328</v>
      </c>
      <c r="D312" s="13" t="s">
        <v>20</v>
      </c>
      <c r="E312" s="58"/>
      <c r="F312" s="196"/>
      <c r="G312" s="120">
        <v>0</v>
      </c>
      <c r="H312" s="119" t="e">
        <f t="shared" si="13"/>
        <v>#DIV/0!</v>
      </c>
    </row>
    <row r="313" spans="1:8" ht="15" customHeight="1" x14ac:dyDescent="0.2">
      <c r="A313" s="32"/>
      <c r="B313" s="32">
        <v>3639</v>
      </c>
      <c r="C313" s="32">
        <v>2329</v>
      </c>
      <c r="D313" s="32" t="s">
        <v>19</v>
      </c>
      <c r="E313" s="242">
        <v>0</v>
      </c>
      <c r="F313" s="212">
        <v>0</v>
      </c>
      <c r="G313" s="120">
        <v>6.8</v>
      </c>
      <c r="H313" s="119" t="e">
        <f t="shared" si="13"/>
        <v>#DIV/0!</v>
      </c>
    </row>
    <row r="314" spans="1:8" x14ac:dyDescent="0.2">
      <c r="A314" s="13"/>
      <c r="B314" s="13">
        <v>3639</v>
      </c>
      <c r="C314" s="13">
        <v>3111</v>
      </c>
      <c r="D314" s="13" t="s">
        <v>18</v>
      </c>
      <c r="E314" s="242">
        <v>6219</v>
      </c>
      <c r="F314" s="212">
        <v>6219</v>
      </c>
      <c r="G314" s="120">
        <v>2243</v>
      </c>
      <c r="H314" s="119">
        <f t="shared" si="13"/>
        <v>36.066891783244891</v>
      </c>
    </row>
    <row r="315" spans="1:8" hidden="1" x14ac:dyDescent="0.2">
      <c r="A315" s="13"/>
      <c r="B315" s="13">
        <v>3639</v>
      </c>
      <c r="C315" s="13">
        <v>3112</v>
      </c>
      <c r="D315" s="13" t="s">
        <v>264</v>
      </c>
      <c r="E315" s="58"/>
      <c r="F315" s="196"/>
      <c r="G315" s="120">
        <v>0</v>
      </c>
      <c r="H315" s="119" t="e">
        <f t="shared" si="13"/>
        <v>#DIV/0!</v>
      </c>
    </row>
    <row r="316" spans="1:8" ht="15" hidden="1" customHeight="1" x14ac:dyDescent="0.2">
      <c r="A316" s="32"/>
      <c r="B316" s="32">
        <v>6310</v>
      </c>
      <c r="C316" s="32">
        <v>2141</v>
      </c>
      <c r="D316" s="32" t="s">
        <v>17</v>
      </c>
      <c r="E316" s="58"/>
      <c r="F316" s="196"/>
      <c r="G316" s="120">
        <v>0</v>
      </c>
      <c r="H316" s="119" t="e">
        <f t="shared" si="13"/>
        <v>#DIV/0!</v>
      </c>
    </row>
    <row r="317" spans="1:8" ht="15" hidden="1" customHeight="1" x14ac:dyDescent="0.2">
      <c r="A317" s="44"/>
      <c r="B317" s="43">
        <v>4357</v>
      </c>
      <c r="C317" s="13">
        <v>2324</v>
      </c>
      <c r="D317" s="13" t="s">
        <v>348</v>
      </c>
      <c r="E317" s="58">
        <v>0</v>
      </c>
      <c r="F317" s="196">
        <v>0</v>
      </c>
      <c r="G317" s="120">
        <v>0</v>
      </c>
      <c r="H317" s="119" t="e">
        <f t="shared" si="13"/>
        <v>#DIV/0!</v>
      </c>
    </row>
    <row r="318" spans="1:8" ht="15" hidden="1" customHeight="1" x14ac:dyDescent="0.2">
      <c r="A318" s="32"/>
      <c r="B318" s="32">
        <v>4374</v>
      </c>
      <c r="C318" s="32">
        <v>2322</v>
      </c>
      <c r="D318" s="32" t="s">
        <v>330</v>
      </c>
      <c r="E318" s="242">
        <v>0</v>
      </c>
      <c r="F318" s="212">
        <v>0</v>
      </c>
      <c r="G318" s="120">
        <v>0</v>
      </c>
      <c r="H318" s="119" t="e">
        <f t="shared" si="13"/>
        <v>#DIV/0!</v>
      </c>
    </row>
    <row r="319" spans="1:8" ht="15" customHeight="1" x14ac:dyDescent="0.2">
      <c r="A319" s="32"/>
      <c r="B319" s="32">
        <v>5512</v>
      </c>
      <c r="C319" s="32">
        <v>2324</v>
      </c>
      <c r="D319" s="32" t="s">
        <v>91</v>
      </c>
      <c r="E319" s="242">
        <v>0</v>
      </c>
      <c r="F319" s="212">
        <v>0</v>
      </c>
      <c r="G319" s="120">
        <v>2.1</v>
      </c>
      <c r="H319" s="119" t="e">
        <f t="shared" si="13"/>
        <v>#DIV/0!</v>
      </c>
    </row>
    <row r="320" spans="1:8" ht="15" hidden="1" customHeight="1" x14ac:dyDescent="0.2">
      <c r="A320" s="32"/>
      <c r="B320" s="32">
        <v>6171</v>
      </c>
      <c r="C320" s="32">
        <v>2324</v>
      </c>
      <c r="D320" s="32" t="s">
        <v>318</v>
      </c>
      <c r="E320" s="58"/>
      <c r="F320" s="196"/>
      <c r="H320" s="119" t="e">
        <f t="shared" si="13"/>
        <v>#DIV/0!</v>
      </c>
    </row>
    <row r="321" spans="1:8" ht="15" customHeight="1" x14ac:dyDescent="0.2">
      <c r="A321" s="32"/>
      <c r="B321" s="32">
        <v>6402</v>
      </c>
      <c r="C321" s="32">
        <v>2229</v>
      </c>
      <c r="D321" s="32" t="s">
        <v>464</v>
      </c>
      <c r="E321" s="242">
        <v>0</v>
      </c>
      <c r="F321" s="212">
        <v>0</v>
      </c>
      <c r="G321" s="120">
        <v>246.1</v>
      </c>
      <c r="H321" s="119" t="e">
        <f t="shared" si="13"/>
        <v>#DIV/0!</v>
      </c>
    </row>
    <row r="322" spans="1:8" ht="15" customHeight="1" x14ac:dyDescent="0.2">
      <c r="A322" s="32"/>
      <c r="B322" s="32">
        <v>6409</v>
      </c>
      <c r="C322" s="32">
        <v>2328</v>
      </c>
      <c r="D322" s="32" t="s">
        <v>259</v>
      </c>
      <c r="E322" s="242">
        <v>0</v>
      </c>
      <c r="F322" s="212">
        <v>0</v>
      </c>
      <c r="G322" s="120">
        <v>85.3</v>
      </c>
      <c r="H322" s="119" t="e">
        <f t="shared" si="13"/>
        <v>#DIV/0!</v>
      </c>
    </row>
    <row r="323" spans="1:8" ht="15.75" customHeight="1" thickBot="1" x14ac:dyDescent="0.25">
      <c r="A323" s="31"/>
      <c r="B323" s="31"/>
      <c r="C323" s="31"/>
      <c r="D323" s="15"/>
      <c r="E323" s="245"/>
      <c r="F323" s="215"/>
      <c r="G323" s="229"/>
      <c r="H323" s="136"/>
    </row>
    <row r="324" spans="1:8" s="6" customFormat="1" ht="22.5" customHeight="1" thickTop="1" thickBot="1" x14ac:dyDescent="0.3">
      <c r="A324" s="9"/>
      <c r="B324" s="9"/>
      <c r="C324" s="9"/>
      <c r="D324" s="40" t="s">
        <v>16</v>
      </c>
      <c r="E324" s="231">
        <f t="shared" ref="E324:G324" si="14">SUM(E257:E323)</f>
        <v>81656</v>
      </c>
      <c r="F324" s="208">
        <f t="shared" si="14"/>
        <v>48857.4</v>
      </c>
      <c r="G324" s="230">
        <f t="shared" si="14"/>
        <v>46772.5</v>
      </c>
      <c r="H324" s="127">
        <f>(G324/F324)*100</f>
        <v>95.732683278275147</v>
      </c>
    </row>
    <row r="325" spans="1:8" ht="21" customHeight="1" x14ac:dyDescent="0.2">
      <c r="A325" s="6"/>
      <c r="B325" s="7"/>
      <c r="C325" s="7"/>
      <c r="D325" s="7"/>
      <c r="E325" s="61"/>
      <c r="F325" s="61"/>
      <c r="G325" s="233"/>
    </row>
    <row r="326" spans="1:8" ht="15" customHeight="1" thickBot="1" x14ac:dyDescent="0.25">
      <c r="A326" s="6"/>
      <c r="B326" s="7"/>
      <c r="C326" s="7"/>
      <c r="D326" s="7"/>
      <c r="E326" s="61"/>
      <c r="F326" s="61"/>
    </row>
    <row r="327" spans="1:8" s="67" customFormat="1" ht="15.75" x14ac:dyDescent="0.25">
      <c r="A327" s="24" t="s">
        <v>14</v>
      </c>
      <c r="B327" s="24" t="s">
        <v>444</v>
      </c>
      <c r="C327" s="24" t="s">
        <v>445</v>
      </c>
      <c r="D327" s="23" t="s">
        <v>12</v>
      </c>
      <c r="E327" s="22" t="s">
        <v>11</v>
      </c>
      <c r="F327" s="22" t="s">
        <v>11</v>
      </c>
      <c r="G327" s="22" t="s">
        <v>0</v>
      </c>
      <c r="H327" s="22" t="s">
        <v>414</v>
      </c>
    </row>
    <row r="328" spans="1:8" s="67" customFormat="1" ht="15.75" customHeight="1" thickBot="1" x14ac:dyDescent="0.3">
      <c r="A328" s="21"/>
      <c r="B328" s="21"/>
      <c r="C328" s="21"/>
      <c r="D328" s="20"/>
      <c r="E328" s="204" t="s">
        <v>10</v>
      </c>
      <c r="F328" s="204" t="s">
        <v>9</v>
      </c>
      <c r="G328" s="246" t="s">
        <v>415</v>
      </c>
      <c r="H328" s="204" t="s">
        <v>394</v>
      </c>
    </row>
    <row r="329" spans="1:8" s="67" customFormat="1" ht="16.5" thickTop="1" x14ac:dyDescent="0.25">
      <c r="A329" s="30"/>
      <c r="B329" s="30"/>
      <c r="C329" s="30"/>
      <c r="D329" s="29"/>
      <c r="E329" s="247"/>
      <c r="F329" s="248"/>
      <c r="G329" s="249"/>
      <c r="H329" s="247"/>
    </row>
    <row r="330" spans="1:8" s="67" customFormat="1" ht="15.75" x14ac:dyDescent="0.25">
      <c r="A330" s="250">
        <v>8888</v>
      </c>
      <c r="B330" s="13">
        <v>6171</v>
      </c>
      <c r="C330" s="13">
        <v>2329</v>
      </c>
      <c r="D330" s="13" t="s">
        <v>416</v>
      </c>
      <c r="E330" s="251">
        <v>0</v>
      </c>
      <c r="F330" s="252">
        <v>0</v>
      </c>
      <c r="G330" s="120">
        <v>0</v>
      </c>
      <c r="H330" s="119" t="e">
        <f t="shared" ref="H330" si="15">(G330/F330)*100</f>
        <v>#DIV/0!</v>
      </c>
    </row>
    <row r="331" spans="1:8" s="67" customFormat="1" x14ac:dyDescent="0.2">
      <c r="A331" s="13"/>
      <c r="B331" s="13"/>
      <c r="C331" s="13"/>
      <c r="D331" s="13" t="s">
        <v>417</v>
      </c>
      <c r="E331" s="253"/>
      <c r="F331" s="252"/>
      <c r="G331" s="120"/>
      <c r="H331" s="253"/>
    </row>
    <row r="332" spans="1:8" s="67" customFormat="1" x14ac:dyDescent="0.2">
      <c r="A332" s="33"/>
      <c r="B332" s="33"/>
      <c r="C332" s="33"/>
      <c r="D332" s="33" t="s">
        <v>418</v>
      </c>
      <c r="E332" s="253"/>
      <c r="F332" s="255"/>
      <c r="G332" s="128"/>
      <c r="H332" s="254"/>
    </row>
    <row r="333" spans="1:8" s="67" customFormat="1" ht="16.5" thickBot="1" x14ac:dyDescent="0.3">
      <c r="A333" s="250">
        <v>9999</v>
      </c>
      <c r="B333" s="13">
        <v>6171</v>
      </c>
      <c r="C333" s="13">
        <v>2329</v>
      </c>
      <c r="D333" s="13" t="s">
        <v>419</v>
      </c>
      <c r="E333" s="251">
        <v>0</v>
      </c>
      <c r="F333" s="252">
        <v>0</v>
      </c>
      <c r="G333" s="120">
        <v>0</v>
      </c>
      <c r="H333" s="119" t="e">
        <f t="shared" ref="H333" si="16">(G333/F333)*100</f>
        <v>#DIV/0!</v>
      </c>
    </row>
    <row r="334" spans="1:8" s="6" customFormat="1" ht="22.5" customHeight="1" thickTop="1" thickBot="1" x14ac:dyDescent="0.3">
      <c r="A334" s="9"/>
      <c r="B334" s="9"/>
      <c r="C334" s="9"/>
      <c r="D334" s="28" t="s">
        <v>420</v>
      </c>
      <c r="E334" s="256">
        <f t="shared" ref="E334:G334" si="17">SUM(E330,E333)</f>
        <v>0</v>
      </c>
      <c r="F334" s="258">
        <f t="shared" si="17"/>
        <v>0</v>
      </c>
      <c r="G334" s="257">
        <f t="shared" si="17"/>
        <v>0</v>
      </c>
      <c r="H334" s="127" t="e">
        <f>(G334/F334)*100</f>
        <v>#DIV/0!</v>
      </c>
    </row>
    <row r="335" spans="1:8" ht="15" customHeight="1" x14ac:dyDescent="0.2">
      <c r="A335" s="6"/>
      <c r="B335" s="7"/>
      <c r="C335" s="7"/>
      <c r="D335" s="7"/>
      <c r="E335" s="200"/>
      <c r="F335" s="200"/>
    </row>
    <row r="336" spans="1:8" ht="0.75" customHeight="1" x14ac:dyDescent="0.2">
      <c r="A336" s="6"/>
      <c r="B336" s="7"/>
      <c r="C336" s="7"/>
      <c r="D336" s="7"/>
      <c r="E336" s="61"/>
      <c r="F336" s="61"/>
    </row>
    <row r="337" spans="1:8" ht="18.75" customHeight="1" thickBot="1" x14ac:dyDescent="0.25">
      <c r="A337" s="6"/>
      <c r="B337" s="6"/>
      <c r="C337" s="6"/>
      <c r="D337" s="6"/>
    </row>
    <row r="338" spans="1:8" ht="15.75" x14ac:dyDescent="0.25">
      <c r="A338" s="24" t="s">
        <v>14</v>
      </c>
      <c r="B338" s="24" t="s">
        <v>444</v>
      </c>
      <c r="C338" s="24" t="s">
        <v>445</v>
      </c>
      <c r="D338" s="23" t="s">
        <v>12</v>
      </c>
      <c r="E338" s="22" t="s">
        <v>11</v>
      </c>
      <c r="F338" s="22" t="s">
        <v>11</v>
      </c>
      <c r="G338" s="22" t="s">
        <v>0</v>
      </c>
      <c r="H338" s="121" t="s">
        <v>382</v>
      </c>
    </row>
    <row r="339" spans="1:8" ht="15.75" customHeight="1" thickBot="1" x14ac:dyDescent="0.3">
      <c r="A339" s="21"/>
      <c r="B339" s="21"/>
      <c r="C339" s="21"/>
      <c r="D339" s="20"/>
      <c r="E339" s="204" t="s">
        <v>10</v>
      </c>
      <c r="F339" s="206" t="s">
        <v>9</v>
      </c>
      <c r="G339" s="204" t="s">
        <v>384</v>
      </c>
      <c r="H339" s="130" t="s">
        <v>383</v>
      </c>
    </row>
    <row r="340" spans="1:8" s="275" customFormat="1" ht="30.75" customHeight="1" thickTop="1" thickBot="1" x14ac:dyDescent="0.3">
      <c r="A340" s="269"/>
      <c r="B340" s="270"/>
      <c r="C340" s="271"/>
      <c r="D340" s="268" t="s">
        <v>15</v>
      </c>
      <c r="E340" s="272">
        <f t="shared" ref="E340:G340" si="18">SUM(E16,E79,E118,E152,E185,E249,E324,E334)</f>
        <v>577732</v>
      </c>
      <c r="F340" s="273">
        <f t="shared" si="18"/>
        <v>613717.9</v>
      </c>
      <c r="G340" s="274">
        <f t="shared" si="18"/>
        <v>639198.4</v>
      </c>
      <c r="H340" s="127">
        <f>(G340/F340)*100</f>
        <v>104.151826107728</v>
      </c>
    </row>
    <row r="341" spans="1:8" ht="12" customHeight="1" x14ac:dyDescent="0.25">
      <c r="A341" s="8"/>
      <c r="B341" s="27"/>
      <c r="C341" s="26"/>
      <c r="D341" s="25"/>
      <c r="E341" s="216"/>
      <c r="F341" s="216"/>
    </row>
    <row r="342" spans="1:8" ht="15" hidden="1" customHeight="1" x14ac:dyDescent="0.25">
      <c r="A342" s="8"/>
      <c r="B342" s="27"/>
      <c r="C342" s="26"/>
      <c r="D342" s="25"/>
      <c r="E342" s="216"/>
      <c r="F342" s="216"/>
    </row>
    <row r="343" spans="1:8" ht="12.75" hidden="1" customHeight="1" x14ac:dyDescent="0.25">
      <c r="A343" s="8"/>
      <c r="B343" s="27"/>
      <c r="C343" s="26"/>
      <c r="D343" s="25"/>
      <c r="E343" s="216"/>
      <c r="F343" s="216"/>
    </row>
    <row r="344" spans="1:8" ht="12.75" hidden="1" customHeight="1" x14ac:dyDescent="0.25">
      <c r="A344" s="8"/>
      <c r="B344" s="27"/>
      <c r="C344" s="26"/>
      <c r="D344" s="25"/>
      <c r="E344" s="216"/>
      <c r="F344" s="216"/>
    </row>
    <row r="345" spans="1:8" ht="12.75" hidden="1" customHeight="1" x14ac:dyDescent="0.25">
      <c r="A345" s="8"/>
      <c r="B345" s="27"/>
      <c r="C345" s="26"/>
      <c r="D345" s="25"/>
      <c r="E345" s="216"/>
      <c r="F345" s="216"/>
    </row>
    <row r="346" spans="1:8" ht="12.75" hidden="1" customHeight="1" x14ac:dyDescent="0.25">
      <c r="A346" s="8"/>
      <c r="B346" s="27"/>
      <c r="C346" s="26"/>
      <c r="D346" s="25"/>
      <c r="E346" s="216"/>
      <c r="F346" s="216"/>
    </row>
    <row r="347" spans="1:8" ht="12.75" hidden="1" customHeight="1" x14ac:dyDescent="0.25">
      <c r="A347" s="8"/>
      <c r="B347" s="27"/>
      <c r="C347" s="26"/>
      <c r="D347" s="25"/>
      <c r="E347" s="216"/>
      <c r="F347" s="216"/>
    </row>
    <row r="348" spans="1:8" ht="12.75" hidden="1" customHeight="1" x14ac:dyDescent="0.25">
      <c r="A348" s="8"/>
      <c r="B348" s="27"/>
      <c r="C348" s="26"/>
      <c r="D348" s="25"/>
      <c r="E348" s="216"/>
      <c r="F348" s="216"/>
    </row>
    <row r="349" spans="1:8" ht="15" hidden="1" customHeight="1" x14ac:dyDescent="0.25">
      <c r="A349" s="8"/>
      <c r="B349" s="27"/>
      <c r="C349" s="26"/>
      <c r="D349" s="25"/>
      <c r="E349" s="216"/>
      <c r="F349" s="216"/>
    </row>
    <row r="350" spans="1:8" ht="11.25" customHeight="1" thickBot="1" x14ac:dyDescent="0.3">
      <c r="A350" s="8"/>
      <c r="B350" s="27"/>
      <c r="C350" s="26"/>
      <c r="D350" s="25"/>
      <c r="E350" s="216"/>
      <c r="F350" s="216"/>
    </row>
    <row r="351" spans="1:8" ht="15.75" x14ac:dyDescent="0.25">
      <c r="A351" s="24" t="s">
        <v>14</v>
      </c>
      <c r="B351" s="24" t="s">
        <v>444</v>
      </c>
      <c r="C351" s="24" t="s">
        <v>445</v>
      </c>
      <c r="D351" s="23" t="s">
        <v>12</v>
      </c>
      <c r="E351" s="22" t="s">
        <v>11</v>
      </c>
      <c r="F351" s="22" t="s">
        <v>11</v>
      </c>
      <c r="G351" s="22" t="s">
        <v>0</v>
      </c>
      <c r="H351" s="121" t="s">
        <v>382</v>
      </c>
    </row>
    <row r="352" spans="1:8" ht="15.75" customHeight="1" thickBot="1" x14ac:dyDescent="0.3">
      <c r="A352" s="21"/>
      <c r="B352" s="21"/>
      <c r="C352" s="21"/>
      <c r="D352" s="20"/>
      <c r="E352" s="204" t="s">
        <v>10</v>
      </c>
      <c r="F352" s="206" t="s">
        <v>9</v>
      </c>
      <c r="G352" s="204" t="s">
        <v>384</v>
      </c>
      <c r="H352" s="130" t="s">
        <v>383</v>
      </c>
    </row>
    <row r="353" spans="1:8" ht="16.5" customHeight="1" thickTop="1" x14ac:dyDescent="0.25">
      <c r="A353" s="19">
        <v>110</v>
      </c>
      <c r="B353" s="19"/>
      <c r="C353" s="19"/>
      <c r="D353" s="18" t="s">
        <v>8</v>
      </c>
      <c r="E353" s="191"/>
      <c r="F353" s="192"/>
      <c r="G353" s="227"/>
      <c r="H353" s="138"/>
    </row>
    <row r="354" spans="1:8" ht="14.25" customHeight="1" x14ac:dyDescent="0.25">
      <c r="A354" s="17"/>
      <c r="B354" s="17"/>
      <c r="C354" s="17"/>
      <c r="D354" s="8"/>
      <c r="E354" s="191"/>
      <c r="F354" s="193"/>
      <c r="G354" s="221"/>
      <c r="H354" s="124"/>
    </row>
    <row r="355" spans="1:8" ht="15" customHeight="1" x14ac:dyDescent="0.2">
      <c r="A355" s="13"/>
      <c r="B355" s="13"/>
      <c r="C355" s="13">
        <v>8115</v>
      </c>
      <c r="D355" s="12" t="s">
        <v>7</v>
      </c>
      <c r="E355" s="194">
        <v>30348</v>
      </c>
      <c r="F355" s="195">
        <v>95884.3</v>
      </c>
      <c r="G355" s="120">
        <v>-12696.3</v>
      </c>
      <c r="H355" s="119">
        <f t="shared" ref="H355:H358" si="19">(G355/F355)*100</f>
        <v>-13.24127099014124</v>
      </c>
    </row>
    <row r="356" spans="1:8" ht="15" customHeight="1" x14ac:dyDescent="0.2">
      <c r="A356" s="13"/>
      <c r="B356" s="13"/>
      <c r="C356" s="13">
        <v>8118</v>
      </c>
      <c r="D356" s="16" t="s">
        <v>408</v>
      </c>
      <c r="E356" s="194">
        <v>0</v>
      </c>
      <c r="F356" s="195">
        <v>-20000</v>
      </c>
      <c r="G356" s="120">
        <v>-20000</v>
      </c>
      <c r="H356" s="119">
        <f t="shared" si="19"/>
        <v>100</v>
      </c>
    </row>
    <row r="357" spans="1:8" hidden="1" x14ac:dyDescent="0.2">
      <c r="A357" s="13"/>
      <c r="B357" s="13"/>
      <c r="C357" s="13">
        <v>8123</v>
      </c>
      <c r="D357" s="16" t="s">
        <v>6</v>
      </c>
      <c r="E357" s="194">
        <v>0</v>
      </c>
      <c r="F357" s="195">
        <v>0</v>
      </c>
      <c r="G357" s="120">
        <v>0</v>
      </c>
      <c r="H357" s="119" t="e">
        <f t="shared" si="19"/>
        <v>#DIV/0!</v>
      </c>
    </row>
    <row r="358" spans="1:8" ht="15" customHeight="1" thickBot="1" x14ac:dyDescent="0.25">
      <c r="A358" s="13"/>
      <c r="B358" s="13"/>
      <c r="C358" s="13">
        <v>8124</v>
      </c>
      <c r="D358" s="12" t="s">
        <v>5</v>
      </c>
      <c r="E358" s="58">
        <v>-12000</v>
      </c>
      <c r="F358" s="196">
        <v>-12000</v>
      </c>
      <c r="G358" s="120">
        <v>-12000</v>
      </c>
      <c r="H358" s="119">
        <f t="shared" si="19"/>
        <v>100</v>
      </c>
    </row>
    <row r="359" spans="1:8" ht="17.25" hidden="1" customHeight="1" x14ac:dyDescent="0.2">
      <c r="A359" s="15"/>
      <c r="B359" s="15"/>
      <c r="C359" s="15">
        <v>8902</v>
      </c>
      <c r="D359" s="14" t="s">
        <v>4</v>
      </c>
      <c r="E359" s="149"/>
      <c r="F359" s="197"/>
      <c r="G359" s="120">
        <v>0</v>
      </c>
      <c r="H359" s="119" t="e">
        <f>(G359/F359)*100</f>
        <v>#DIV/0!</v>
      </c>
    </row>
    <row r="360" spans="1:8" ht="18.600000000000001" hidden="1" customHeight="1" thickBot="1" x14ac:dyDescent="0.25">
      <c r="A360" s="13"/>
      <c r="B360" s="13"/>
      <c r="C360" s="13">
        <v>8905</v>
      </c>
      <c r="D360" s="12" t="s">
        <v>3</v>
      </c>
      <c r="E360" s="58">
        <v>0</v>
      </c>
      <c r="F360" s="196">
        <v>0</v>
      </c>
      <c r="G360" s="120">
        <v>0</v>
      </c>
      <c r="H360" s="119" t="e">
        <f>(G360/F360)*100</f>
        <v>#DIV/0!</v>
      </c>
    </row>
    <row r="361" spans="1:8" ht="19.899999999999999" hidden="1" customHeight="1" thickBot="1" x14ac:dyDescent="0.25">
      <c r="A361" s="33"/>
      <c r="B361" s="33"/>
      <c r="C361" s="33">
        <v>8901</v>
      </c>
      <c r="D361" s="16" t="s">
        <v>2</v>
      </c>
      <c r="E361" s="59"/>
      <c r="F361" s="198"/>
      <c r="G361" s="232"/>
    </row>
    <row r="362" spans="1:8" s="6" customFormat="1" ht="22.5" customHeight="1" thickTop="1" thickBot="1" x14ac:dyDescent="0.3">
      <c r="A362" s="41"/>
      <c r="B362" s="41"/>
      <c r="C362" s="41"/>
      <c r="D362" s="139" t="s">
        <v>1</v>
      </c>
      <c r="E362" s="95">
        <f t="shared" ref="E362:G362" si="20">SUM(E355:E361)</f>
        <v>18348</v>
      </c>
      <c r="F362" s="199">
        <f t="shared" si="20"/>
        <v>63884.3</v>
      </c>
      <c r="G362" s="224">
        <f t="shared" si="20"/>
        <v>-44696.3</v>
      </c>
      <c r="H362" s="127">
        <f>(G362/F362)*100</f>
        <v>-69.964451359723753</v>
      </c>
    </row>
    <row r="363" spans="1:8" s="6" customFormat="1" ht="22.5" customHeight="1" x14ac:dyDescent="0.25">
      <c r="A363" s="7"/>
      <c r="B363" s="7"/>
      <c r="C363" s="7"/>
      <c r="D363" s="8"/>
      <c r="E363" s="103"/>
      <c r="F363" s="103"/>
      <c r="G363" s="234"/>
    </row>
    <row r="364" spans="1:8" ht="15" customHeight="1" x14ac:dyDescent="0.25">
      <c r="A364" s="6"/>
      <c r="B364" s="6"/>
      <c r="C364" s="6"/>
      <c r="D364" s="8"/>
      <c r="E364" s="103"/>
      <c r="F364" s="103"/>
    </row>
    <row r="365" spans="1:8" x14ac:dyDescent="0.2">
      <c r="A365" s="7"/>
      <c r="B365" s="6"/>
      <c r="C365" s="7"/>
      <c r="D365" s="6"/>
    </row>
    <row r="366" spans="1:8" x14ac:dyDescent="0.2">
      <c r="A366" s="7"/>
      <c r="B366" s="7"/>
      <c r="C366" s="7"/>
      <c r="D366" s="6"/>
    </row>
    <row r="367" spans="1:8" hidden="1" x14ac:dyDescent="0.2">
      <c r="A367" s="4"/>
      <c r="B367" s="4"/>
      <c r="C367" s="4"/>
      <c r="D367" s="2"/>
    </row>
    <row r="368" spans="1:8" x14ac:dyDescent="0.2">
      <c r="A368" s="4"/>
      <c r="B368" s="4"/>
      <c r="C368" s="4"/>
      <c r="D368" s="5"/>
      <c r="E368" s="61"/>
      <c r="F368" s="61"/>
    </row>
    <row r="369" spans="1:6" hidden="1" x14ac:dyDescent="0.2">
      <c r="A369" s="4"/>
      <c r="B369" s="4"/>
      <c r="C369" s="4"/>
      <c r="D369" s="5"/>
      <c r="E369" s="61"/>
      <c r="F369" s="61"/>
    </row>
    <row r="370" spans="1:6" hidden="1" x14ac:dyDescent="0.2">
      <c r="A370" s="4"/>
      <c r="B370" s="4"/>
      <c r="C370" s="4"/>
      <c r="D370" s="4"/>
      <c r="E370" s="217"/>
      <c r="F370" s="217"/>
    </row>
    <row r="371" spans="1:6" hidden="1" x14ac:dyDescent="0.2">
      <c r="A371" s="2"/>
      <c r="B371" s="2"/>
      <c r="C371" s="2"/>
      <c r="D371" s="2"/>
    </row>
    <row r="372" spans="1:6" hidden="1" x14ac:dyDescent="0.2">
      <c r="A372" s="2"/>
      <c r="B372" s="2"/>
      <c r="C372" s="2"/>
      <c r="D372" s="2"/>
    </row>
    <row r="373" spans="1:6" hidden="1" x14ac:dyDescent="0.2">
      <c r="A373" s="2"/>
      <c r="B373" s="2"/>
      <c r="C373" s="2"/>
      <c r="D373" s="2"/>
    </row>
    <row r="374" spans="1:6" hidden="1" x14ac:dyDescent="0.2">
      <c r="A374" s="2"/>
      <c r="B374" s="2"/>
      <c r="C374" s="2"/>
      <c r="D374" s="2"/>
    </row>
    <row r="375" spans="1:6" hidden="1" x14ac:dyDescent="0.2">
      <c r="A375" s="2"/>
      <c r="B375" s="2"/>
      <c r="C375" s="2"/>
      <c r="D375" s="2"/>
    </row>
    <row r="376" spans="1:6" hidden="1" x14ac:dyDescent="0.2">
      <c r="A376" s="2"/>
      <c r="B376" s="2"/>
      <c r="C376" s="2"/>
      <c r="D376" s="2"/>
    </row>
    <row r="377" spans="1:6" ht="15.75" hidden="1" x14ac:dyDescent="0.25">
      <c r="A377" s="2"/>
      <c r="B377" s="2"/>
      <c r="C377" s="2"/>
      <c r="D377" s="3"/>
      <c r="E377" s="218"/>
      <c r="F377" s="218"/>
    </row>
    <row r="378" spans="1:6" hidden="1" x14ac:dyDescent="0.2">
      <c r="A378" s="2"/>
      <c r="B378" s="2"/>
      <c r="C378" s="2"/>
      <c r="D378" s="2"/>
    </row>
    <row r="379" spans="1:6" hidden="1" x14ac:dyDescent="0.2">
      <c r="A379" s="2"/>
      <c r="B379" s="2"/>
      <c r="C379" s="2"/>
      <c r="D379" s="2"/>
    </row>
    <row r="380" spans="1:6" x14ac:dyDescent="0.2">
      <c r="A380" s="2"/>
      <c r="B380" s="2"/>
      <c r="C380" s="2"/>
      <c r="D380" s="2"/>
    </row>
    <row r="381" spans="1:6" x14ac:dyDescent="0.2">
      <c r="A381" s="2"/>
      <c r="B381" s="2"/>
      <c r="C381" s="2"/>
      <c r="D381" s="66"/>
    </row>
    <row r="382" spans="1:6" ht="15.75" hidden="1" x14ac:dyDescent="0.25">
      <c r="A382" s="2"/>
      <c r="B382" s="2"/>
      <c r="C382" s="2"/>
      <c r="D382" s="2"/>
      <c r="E382" s="218"/>
      <c r="F382" s="218"/>
    </row>
    <row r="383" spans="1:6" hidden="1" x14ac:dyDescent="0.2">
      <c r="A383" s="2"/>
      <c r="B383" s="2"/>
      <c r="C383" s="2"/>
      <c r="D383" s="2"/>
    </row>
    <row r="384" spans="1:6" hidden="1" x14ac:dyDescent="0.2">
      <c r="A384" s="2"/>
      <c r="B384" s="2"/>
      <c r="C384" s="2"/>
      <c r="D384" s="2"/>
    </row>
    <row r="385" spans="1:6" hidden="1" x14ac:dyDescent="0.2">
      <c r="A385" s="2"/>
      <c r="B385" s="2"/>
      <c r="C385" s="2"/>
      <c r="D385" s="2"/>
    </row>
    <row r="386" spans="1:6" hidden="1" x14ac:dyDescent="0.2">
      <c r="A386" s="2"/>
      <c r="B386" s="2"/>
      <c r="C386" s="2"/>
      <c r="D386" s="2"/>
      <c r="E386" s="219"/>
      <c r="F386" s="219"/>
    </row>
    <row r="387" spans="1:6" hidden="1" x14ac:dyDescent="0.2">
      <c r="A387" s="2"/>
      <c r="B387" s="2"/>
      <c r="C387" s="2"/>
      <c r="D387" s="2"/>
      <c r="E387" s="219"/>
      <c r="F387" s="219"/>
    </row>
    <row r="388" spans="1:6" hidden="1" x14ac:dyDescent="0.2">
      <c r="A388" s="2"/>
      <c r="B388" s="2"/>
      <c r="C388" s="2"/>
      <c r="D388" s="2"/>
      <c r="E388" s="219"/>
      <c r="F388" s="219"/>
    </row>
    <row r="389" spans="1:6" hidden="1" x14ac:dyDescent="0.2">
      <c r="A389" s="2"/>
      <c r="B389" s="2"/>
      <c r="C389" s="2"/>
      <c r="D389" s="2"/>
      <c r="E389" s="219"/>
      <c r="F389" s="219"/>
    </row>
    <row r="390" spans="1:6" hidden="1" x14ac:dyDescent="0.2">
      <c r="A390" s="2"/>
      <c r="B390" s="2"/>
      <c r="C390" s="2"/>
      <c r="D390" s="2"/>
      <c r="E390" s="219"/>
      <c r="F390" s="219"/>
    </row>
    <row r="391" spans="1:6" hidden="1" x14ac:dyDescent="0.2">
      <c r="A391" s="2"/>
      <c r="B391" s="2"/>
      <c r="C391" s="2"/>
      <c r="D391" s="2"/>
      <c r="E391" s="219"/>
      <c r="F391" s="219"/>
    </row>
    <row r="392" spans="1:6" hidden="1" x14ac:dyDescent="0.2">
      <c r="A392" s="2"/>
      <c r="B392" s="2"/>
      <c r="C392" s="2"/>
      <c r="D392" s="2"/>
      <c r="E392" s="219"/>
      <c r="F392" s="219"/>
    </row>
    <row r="393" spans="1:6" hidden="1" x14ac:dyDescent="0.2">
      <c r="A393" s="2"/>
      <c r="B393" s="2"/>
      <c r="C393" s="2"/>
      <c r="D393" s="2"/>
      <c r="E393" s="219"/>
      <c r="F393" s="219"/>
    </row>
    <row r="394" spans="1:6" hidden="1" x14ac:dyDescent="0.2">
      <c r="A394" s="2"/>
      <c r="B394" s="2"/>
      <c r="C394" s="2"/>
      <c r="D394" s="2"/>
      <c r="E394" s="219"/>
      <c r="F394" s="219"/>
    </row>
    <row r="395" spans="1:6" hidden="1" x14ac:dyDescent="0.2">
      <c r="A395" s="2"/>
      <c r="B395" s="2"/>
      <c r="C395" s="2"/>
      <c r="D395" s="2"/>
      <c r="E395" s="219"/>
      <c r="F395" s="219"/>
    </row>
    <row r="396" spans="1:6" hidden="1" x14ac:dyDescent="0.2">
      <c r="A396" s="2"/>
      <c r="B396" s="2"/>
      <c r="C396" s="2"/>
      <c r="D396" s="2"/>
      <c r="E396" s="219"/>
      <c r="F396" s="219"/>
    </row>
    <row r="397" spans="1:6" hidden="1" x14ac:dyDescent="0.2">
      <c r="A397" s="2"/>
      <c r="B397" s="2"/>
      <c r="C397" s="2"/>
      <c r="D397" s="2"/>
      <c r="E397" s="219"/>
      <c r="F397" s="219"/>
    </row>
    <row r="398" spans="1:6" x14ac:dyDescent="0.2">
      <c r="A398" s="2"/>
      <c r="B398" s="2"/>
      <c r="C398" s="2"/>
      <c r="D398" s="2"/>
      <c r="E398" s="219"/>
      <c r="F398" s="219"/>
    </row>
    <row r="399" spans="1:6" x14ac:dyDescent="0.2">
      <c r="A399" s="2"/>
      <c r="B399" s="2"/>
      <c r="C399" s="2"/>
      <c r="D399" s="2"/>
      <c r="E399" s="219"/>
      <c r="F399" s="219"/>
    </row>
    <row r="400" spans="1:6" x14ac:dyDescent="0.2">
      <c r="A400" s="2"/>
      <c r="B400" s="2"/>
      <c r="C400" s="2"/>
      <c r="D400" s="2"/>
      <c r="E400" s="219"/>
      <c r="F400" s="219"/>
    </row>
    <row r="401" spans="1:6" x14ac:dyDescent="0.2">
      <c r="A401" s="2"/>
      <c r="B401" s="2"/>
      <c r="C401" s="2"/>
      <c r="D401" s="2"/>
      <c r="E401" s="219"/>
      <c r="F401" s="219"/>
    </row>
    <row r="402" spans="1:6" x14ac:dyDescent="0.2">
      <c r="A402" s="2"/>
      <c r="B402" s="2"/>
      <c r="C402" s="2"/>
      <c r="D402" s="2"/>
    </row>
    <row r="403" spans="1:6" x14ac:dyDescent="0.2">
      <c r="A403" s="2"/>
      <c r="B403" s="2"/>
      <c r="C403" s="2"/>
      <c r="D403" s="2"/>
    </row>
    <row r="404" spans="1:6" x14ac:dyDescent="0.2">
      <c r="A404" s="2"/>
      <c r="B404" s="2"/>
      <c r="C404" s="2"/>
      <c r="D404" s="2"/>
    </row>
    <row r="405" spans="1:6" x14ac:dyDescent="0.2">
      <c r="A405" s="2"/>
      <c r="B405" s="2"/>
      <c r="C405" s="2"/>
      <c r="D405" s="2"/>
    </row>
    <row r="406" spans="1:6" x14ac:dyDescent="0.2">
      <c r="A406" s="2"/>
      <c r="B406" s="2"/>
      <c r="C406" s="2"/>
      <c r="D406" s="2"/>
    </row>
    <row r="407" spans="1:6" x14ac:dyDescent="0.2">
      <c r="A407" s="2"/>
      <c r="B407" s="2"/>
      <c r="C407" s="2"/>
      <c r="D407" s="2"/>
    </row>
    <row r="408" spans="1:6" ht="15.75" x14ac:dyDescent="0.25">
      <c r="A408" s="2"/>
      <c r="B408" s="2"/>
      <c r="C408" s="2"/>
      <c r="D408" s="2"/>
      <c r="E408" s="218"/>
      <c r="F408" s="218"/>
    </row>
    <row r="409" spans="1:6" x14ac:dyDescent="0.2">
      <c r="A409" s="2"/>
      <c r="B409" s="2"/>
      <c r="C409" s="2"/>
      <c r="D409" s="2"/>
    </row>
    <row r="410" spans="1:6" x14ac:dyDescent="0.2">
      <c r="A410" s="2"/>
      <c r="B410" s="2"/>
      <c r="C410" s="2"/>
      <c r="D410" s="2"/>
    </row>
    <row r="411" spans="1:6" x14ac:dyDescent="0.2">
      <c r="A411" s="2"/>
      <c r="B411" s="2"/>
      <c r="C411" s="2"/>
      <c r="D411" s="2"/>
    </row>
    <row r="412" spans="1:6" x14ac:dyDescent="0.2">
      <c r="A412" s="2"/>
      <c r="B412" s="2"/>
      <c r="C412" s="2"/>
      <c r="D412" s="2"/>
    </row>
    <row r="413" spans="1:6" x14ac:dyDescent="0.2">
      <c r="A413" s="2"/>
      <c r="B413" s="2"/>
      <c r="C413" s="2"/>
      <c r="D413" s="2"/>
    </row>
    <row r="414" spans="1:6" x14ac:dyDescent="0.2">
      <c r="A414" s="2"/>
      <c r="B414" s="2"/>
      <c r="C414" s="2"/>
      <c r="D414" s="2"/>
    </row>
    <row r="415" spans="1:6" x14ac:dyDescent="0.2">
      <c r="A415" s="2"/>
      <c r="B415" s="2"/>
      <c r="C415" s="2"/>
      <c r="D415" s="2"/>
    </row>
    <row r="416" spans="1:6" x14ac:dyDescent="0.2">
      <c r="A416" s="2"/>
      <c r="B416" s="2"/>
      <c r="C416" s="2"/>
      <c r="D416" s="2"/>
    </row>
    <row r="417" spans="1:6" x14ac:dyDescent="0.2">
      <c r="A417" s="2"/>
      <c r="B417" s="2"/>
      <c r="C417" s="2"/>
      <c r="D417" s="2"/>
    </row>
    <row r="418" spans="1:6" x14ac:dyDescent="0.2">
      <c r="A418" s="2"/>
      <c r="B418" s="2"/>
      <c r="C418" s="2"/>
      <c r="D418" s="2"/>
    </row>
    <row r="419" spans="1:6" x14ac:dyDescent="0.2">
      <c r="A419" s="2"/>
      <c r="B419" s="2"/>
      <c r="C419" s="2"/>
      <c r="D419" s="2"/>
    </row>
    <row r="420" spans="1:6" x14ac:dyDescent="0.2">
      <c r="A420" s="2"/>
      <c r="B420" s="2"/>
      <c r="C420" s="2"/>
      <c r="D420" s="2"/>
    </row>
    <row r="421" spans="1:6" ht="15.75" x14ac:dyDescent="0.25">
      <c r="A421" s="2"/>
      <c r="B421" s="2"/>
      <c r="C421" s="2"/>
      <c r="D421" s="2"/>
      <c r="E421" s="218"/>
      <c r="F421" s="218"/>
    </row>
    <row r="422" spans="1:6" x14ac:dyDescent="0.2">
      <c r="A422" s="2"/>
      <c r="B422" s="2"/>
      <c r="C422" s="2"/>
      <c r="D422" s="2"/>
    </row>
    <row r="423" spans="1:6" x14ac:dyDescent="0.2">
      <c r="A423" s="2"/>
      <c r="B423" s="2"/>
      <c r="C423" s="2"/>
      <c r="D423" s="2"/>
    </row>
    <row r="424" spans="1:6" x14ac:dyDescent="0.2">
      <c r="A424" s="2"/>
      <c r="B424" s="2"/>
      <c r="C424" s="2"/>
      <c r="D424" s="2"/>
    </row>
    <row r="425" spans="1:6" x14ac:dyDescent="0.2">
      <c r="A425" s="2"/>
      <c r="B425" s="2"/>
      <c r="C425" s="2"/>
      <c r="D425" s="2"/>
    </row>
    <row r="426" spans="1:6" x14ac:dyDescent="0.2">
      <c r="A426" s="2"/>
      <c r="B426" s="2"/>
      <c r="C426" s="2"/>
      <c r="D426" s="2"/>
    </row>
    <row r="427" spans="1:6" x14ac:dyDescent="0.2">
      <c r="A427" s="2"/>
      <c r="B427" s="2"/>
      <c r="C427" s="2"/>
      <c r="D427" s="2"/>
    </row>
    <row r="428" spans="1:6" x14ac:dyDescent="0.2">
      <c r="A428" s="2"/>
      <c r="B428" s="2"/>
      <c r="C428" s="2"/>
      <c r="D428" s="2"/>
    </row>
    <row r="429" spans="1:6" x14ac:dyDescent="0.2">
      <c r="A429" s="2"/>
      <c r="B429" s="2"/>
      <c r="C429" s="2"/>
      <c r="D429" s="2"/>
    </row>
    <row r="430" spans="1:6" x14ac:dyDescent="0.2">
      <c r="A430" s="2"/>
      <c r="B430" s="2"/>
      <c r="C430" s="2"/>
      <c r="D430" s="2"/>
    </row>
    <row r="431" spans="1:6" x14ac:dyDescent="0.2">
      <c r="A431" s="2"/>
      <c r="B431" s="2"/>
      <c r="C431" s="2"/>
      <c r="D431" s="2"/>
    </row>
    <row r="432" spans="1:6" x14ac:dyDescent="0.2">
      <c r="A432" s="2"/>
      <c r="B432" s="2"/>
      <c r="C432" s="2"/>
      <c r="D432" s="2"/>
    </row>
    <row r="433" spans="1:6" x14ac:dyDescent="0.2">
      <c r="A433" s="2"/>
      <c r="B433" s="2"/>
      <c r="C433" s="2"/>
      <c r="D433" s="2"/>
    </row>
    <row r="434" spans="1:6" x14ac:dyDescent="0.2">
      <c r="A434" s="2"/>
      <c r="B434" s="2"/>
      <c r="C434" s="2"/>
      <c r="D434" s="2"/>
      <c r="E434" s="219"/>
      <c r="F434" s="219"/>
    </row>
  </sheetData>
  <sortState ref="A81:K121">
    <sortCondition ref="A81"/>
  </sortState>
  <dataConsolidate/>
  <mergeCells count="3">
    <mergeCell ref="A1:C1"/>
    <mergeCell ref="B164:D164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10" zoomScaleNormal="100" workbookViewId="0">
      <selection activeCell="F48" sqref="F48"/>
    </sheetView>
  </sheetViews>
  <sheetFormatPr defaultColWidth="8.7109375" defaultRowHeight="12.75" x14ac:dyDescent="0.2"/>
  <cols>
    <col min="1" max="1" width="37.7109375" style="700" customWidth="1"/>
    <col min="2" max="2" width="7.28515625" style="694" customWidth="1"/>
    <col min="3" max="4" width="11.5703125" style="542" customWidth="1"/>
    <col min="5" max="5" width="11.5703125" style="695" customWidth="1"/>
    <col min="6" max="6" width="11.42578125" style="695" customWidth="1"/>
    <col min="7" max="7" width="9.85546875" style="695" customWidth="1"/>
    <col min="8" max="8" width="9.140625" style="695" customWidth="1"/>
    <col min="9" max="9" width="9.28515625" style="695" customWidth="1"/>
    <col min="10" max="10" width="9.140625" style="695" customWidth="1"/>
    <col min="11" max="11" width="12" style="542" customWidth="1"/>
    <col min="12" max="12" width="8.7109375" style="542"/>
    <col min="13" max="13" width="11.85546875" style="542" customWidth="1"/>
    <col min="14" max="14" width="12.5703125" style="542" customWidth="1"/>
    <col min="15" max="15" width="11.85546875" style="542" customWidth="1"/>
    <col min="16" max="16" width="12" style="542" customWidth="1"/>
    <col min="17" max="16384" width="8.7109375" style="542"/>
  </cols>
  <sheetData>
    <row r="1" spans="1:16" ht="24" customHeight="1" x14ac:dyDescent="0.2">
      <c r="A1" s="1060"/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1061"/>
    </row>
    <row r="2" spans="1:16" x14ac:dyDescent="0.2">
      <c r="A2" s="363"/>
      <c r="B2" s="363"/>
      <c r="C2" s="363"/>
      <c r="D2" s="363"/>
      <c r="E2" s="543"/>
      <c r="F2" s="543"/>
      <c r="G2" s="543"/>
      <c r="H2" s="543"/>
      <c r="I2" s="543"/>
      <c r="J2" s="543"/>
      <c r="K2" s="363"/>
      <c r="L2" s="363"/>
      <c r="M2" s="363"/>
      <c r="N2" s="363"/>
      <c r="O2" s="544"/>
    </row>
    <row r="3" spans="1:16" ht="18.75" x14ac:dyDescent="0.2">
      <c r="A3" s="1062" t="s">
        <v>564</v>
      </c>
      <c r="B3" s="363"/>
      <c r="C3" s="363"/>
      <c r="D3" s="363"/>
      <c r="E3" s="543"/>
      <c r="F3" s="546"/>
      <c r="G3" s="546"/>
      <c r="H3" s="543"/>
      <c r="I3" s="543"/>
      <c r="J3" s="543"/>
      <c r="K3" s="363"/>
      <c r="L3" s="363"/>
      <c r="M3" s="363"/>
      <c r="N3" s="363"/>
      <c r="O3" s="363"/>
    </row>
    <row r="4" spans="1:16" ht="21.75" customHeight="1" x14ac:dyDescent="0.2">
      <c r="A4" s="1063"/>
      <c r="B4" s="363"/>
      <c r="C4" s="363"/>
      <c r="D4" s="363"/>
      <c r="E4" s="543"/>
      <c r="F4" s="546"/>
      <c r="G4" s="546"/>
      <c r="H4" s="543"/>
      <c r="I4" s="543"/>
      <c r="J4" s="543"/>
      <c r="K4" s="363"/>
      <c r="L4" s="363"/>
      <c r="M4" s="363"/>
      <c r="N4" s="363"/>
      <c r="O4" s="363"/>
    </row>
    <row r="5" spans="1:16" x14ac:dyDescent="0.2">
      <c r="A5" s="370"/>
      <c r="B5" s="363"/>
      <c r="C5" s="363"/>
      <c r="D5" s="363"/>
      <c r="E5" s="543"/>
      <c r="F5" s="546"/>
      <c r="G5" s="546"/>
      <c r="H5" s="543"/>
      <c r="I5" s="543"/>
      <c r="J5" s="543"/>
      <c r="K5" s="363"/>
      <c r="L5" s="363"/>
      <c r="M5" s="363"/>
      <c r="N5" s="363"/>
      <c r="O5" s="363"/>
    </row>
    <row r="6" spans="1:16" ht="6" customHeight="1" x14ac:dyDescent="0.2">
      <c r="A6" s="363"/>
      <c r="B6" s="547"/>
      <c r="C6" s="547"/>
      <c r="D6" s="363"/>
      <c r="E6" s="543"/>
      <c r="F6" s="546"/>
      <c r="G6" s="546"/>
      <c r="H6" s="543"/>
      <c r="I6" s="543"/>
      <c r="J6" s="543"/>
      <c r="K6" s="363"/>
      <c r="L6" s="363"/>
      <c r="M6" s="363"/>
      <c r="N6" s="363"/>
      <c r="O6" s="363"/>
    </row>
    <row r="7" spans="1:16" ht="24.75" customHeight="1" x14ac:dyDescent="0.2">
      <c r="A7" s="1064" t="s">
        <v>565</v>
      </c>
      <c r="B7" s="1065"/>
      <c r="C7" s="549" t="s">
        <v>718</v>
      </c>
      <c r="D7" s="549"/>
      <c r="E7" s="549"/>
      <c r="F7" s="549"/>
      <c r="G7" s="1704"/>
      <c r="H7" s="1704"/>
      <c r="I7" s="1704"/>
      <c r="J7" s="1704"/>
      <c r="K7" s="1704"/>
      <c r="L7" s="1704"/>
      <c r="M7" s="1704"/>
      <c r="N7" s="1704"/>
      <c r="O7" s="1704"/>
    </row>
    <row r="8" spans="1:16" ht="23.25" customHeight="1" thickBot="1" x14ac:dyDescent="0.25">
      <c r="A8" s="370" t="s">
        <v>567</v>
      </c>
      <c r="B8" s="363"/>
      <c r="C8" s="363"/>
      <c r="D8" s="363"/>
      <c r="E8" s="543"/>
      <c r="F8" s="546"/>
      <c r="G8" s="546"/>
      <c r="H8" s="543"/>
      <c r="I8" s="543"/>
      <c r="J8" s="543"/>
      <c r="K8" s="363"/>
      <c r="L8" s="363"/>
      <c r="M8" s="363"/>
      <c r="N8" s="363"/>
      <c r="O8" s="363"/>
    </row>
    <row r="9" spans="1:16" ht="13.5" thickBot="1" x14ac:dyDescent="0.25">
      <c r="A9" s="376" t="s">
        <v>568</v>
      </c>
      <c r="B9" s="377" t="s">
        <v>569</v>
      </c>
      <c r="C9" s="1145" t="s">
        <v>0</v>
      </c>
      <c r="D9" s="1146" t="s">
        <v>570</v>
      </c>
      <c r="E9" s="555" t="s">
        <v>571</v>
      </c>
      <c r="F9" s="1147" t="s">
        <v>572</v>
      </c>
      <c r="G9" s="1148"/>
      <c r="H9" s="1148"/>
      <c r="I9" s="1149"/>
      <c r="J9" s="1146" t="s">
        <v>640</v>
      </c>
      <c r="K9" s="1150" t="s">
        <v>574</v>
      </c>
      <c r="L9" s="560"/>
      <c r="M9" s="1146" t="s">
        <v>575</v>
      </c>
      <c r="N9" s="1146" t="s">
        <v>576</v>
      </c>
      <c r="O9" s="561" t="s">
        <v>575</v>
      </c>
    </row>
    <row r="10" spans="1:16" ht="13.5" thickBot="1" x14ac:dyDescent="0.25">
      <c r="A10" s="1151"/>
      <c r="B10" s="1152"/>
      <c r="C10" s="1153" t="s">
        <v>641</v>
      </c>
      <c r="D10" s="1154">
        <v>2019</v>
      </c>
      <c r="E10" s="566">
        <v>2019</v>
      </c>
      <c r="F10" s="1155" t="s">
        <v>578</v>
      </c>
      <c r="G10" s="1156" t="s">
        <v>579</v>
      </c>
      <c r="H10" s="1156" t="s">
        <v>580</v>
      </c>
      <c r="I10" s="1155" t="s">
        <v>581</v>
      </c>
      <c r="J10" s="1154" t="s">
        <v>582</v>
      </c>
      <c r="K10" s="1153" t="s">
        <v>583</v>
      </c>
      <c r="L10" s="560"/>
      <c r="M10" s="1158" t="s">
        <v>642</v>
      </c>
      <c r="N10" s="1154" t="s">
        <v>643</v>
      </c>
      <c r="O10" s="571" t="s">
        <v>644</v>
      </c>
    </row>
    <row r="11" spans="1:16" x14ac:dyDescent="0.2">
      <c r="A11" s="1159" t="s">
        <v>645</v>
      </c>
      <c r="B11" s="1160"/>
      <c r="C11" s="1705">
        <v>79</v>
      </c>
      <c r="D11" s="576">
        <v>77</v>
      </c>
      <c r="E11" s="576">
        <v>77</v>
      </c>
      <c r="F11" s="1163">
        <v>81</v>
      </c>
      <c r="G11" s="1164">
        <f t="shared" ref="G11:H23" si="0">M11</f>
        <v>81</v>
      </c>
      <c r="H11" s="1641">
        <f t="shared" si="0"/>
        <v>81</v>
      </c>
      <c r="I11" s="1166">
        <f>O11</f>
        <v>81</v>
      </c>
      <c r="J11" s="1167" t="s">
        <v>588</v>
      </c>
      <c r="K11" s="1168" t="s">
        <v>588</v>
      </c>
      <c r="L11" s="583"/>
      <c r="M11" s="1169">
        <v>81</v>
      </c>
      <c r="N11" s="1170">
        <v>81</v>
      </c>
      <c r="O11" s="858">
        <v>81</v>
      </c>
    </row>
    <row r="12" spans="1:16" ht="13.5" thickBot="1" x14ac:dyDescent="0.25">
      <c r="A12" s="1171" t="s">
        <v>646</v>
      </c>
      <c r="B12" s="1172"/>
      <c r="C12" s="1174">
        <v>75</v>
      </c>
      <c r="D12" s="1174">
        <v>69</v>
      </c>
      <c r="E12" s="590">
        <v>74</v>
      </c>
      <c r="F12" s="1175">
        <v>78</v>
      </c>
      <c r="G12" s="1176">
        <f t="shared" si="0"/>
        <v>78</v>
      </c>
      <c r="H12" s="1706">
        <f t="shared" si="0"/>
        <v>78</v>
      </c>
      <c r="I12" s="1176">
        <f>O12</f>
        <v>77</v>
      </c>
      <c r="J12" s="1178" t="s">
        <v>588</v>
      </c>
      <c r="K12" s="1179" t="s">
        <v>588</v>
      </c>
      <c r="L12" s="583"/>
      <c r="M12" s="1180">
        <v>78</v>
      </c>
      <c r="N12" s="1181">
        <v>78</v>
      </c>
      <c r="O12" s="868">
        <v>77</v>
      </c>
    </row>
    <row r="13" spans="1:16" x14ac:dyDescent="0.2">
      <c r="A13" s="1182" t="s">
        <v>647</v>
      </c>
      <c r="B13" s="1183" t="s">
        <v>648</v>
      </c>
      <c r="C13" s="1184">
        <v>27558</v>
      </c>
      <c r="D13" s="1185" t="s">
        <v>588</v>
      </c>
      <c r="E13" s="1185" t="s">
        <v>588</v>
      </c>
      <c r="F13" s="1212">
        <v>27839</v>
      </c>
      <c r="G13" s="1187">
        <f t="shared" si="0"/>
        <v>27864</v>
      </c>
      <c r="H13" s="1197">
        <f t="shared" si="0"/>
        <v>28199</v>
      </c>
      <c r="I13" s="1187">
        <f>O13</f>
        <v>28208</v>
      </c>
      <c r="J13" s="1190" t="s">
        <v>588</v>
      </c>
      <c r="K13" s="1191" t="s">
        <v>588</v>
      </c>
      <c r="L13" s="583"/>
      <c r="M13" s="1192">
        <v>27864</v>
      </c>
      <c r="N13" s="1193">
        <v>28199</v>
      </c>
      <c r="O13" s="755">
        <v>28208</v>
      </c>
    </row>
    <row r="14" spans="1:16" x14ac:dyDescent="0.2">
      <c r="A14" s="1194" t="s">
        <v>649</v>
      </c>
      <c r="B14" s="1183" t="s">
        <v>650</v>
      </c>
      <c r="C14" s="1184">
        <v>24317</v>
      </c>
      <c r="D14" s="1195" t="s">
        <v>588</v>
      </c>
      <c r="E14" s="1195" t="s">
        <v>588</v>
      </c>
      <c r="F14" s="1198">
        <v>24659</v>
      </c>
      <c r="G14" s="1187">
        <f t="shared" si="0"/>
        <v>24655</v>
      </c>
      <c r="H14" s="1197">
        <f>N14</f>
        <v>25048</v>
      </c>
      <c r="I14" s="1187">
        <f t="shared" ref="I14:I23" si="1">O14</f>
        <v>25115</v>
      </c>
      <c r="J14" s="1190" t="s">
        <v>588</v>
      </c>
      <c r="K14" s="1191" t="s">
        <v>588</v>
      </c>
      <c r="L14" s="583"/>
      <c r="M14" s="1198">
        <v>24655</v>
      </c>
      <c r="N14" s="1193">
        <v>25048</v>
      </c>
      <c r="O14" s="755">
        <v>25115</v>
      </c>
    </row>
    <row r="15" spans="1:16" x14ac:dyDescent="0.2">
      <c r="A15" s="1194" t="s">
        <v>594</v>
      </c>
      <c r="B15" s="1183" t="s">
        <v>595</v>
      </c>
      <c r="C15" s="1184">
        <v>142</v>
      </c>
      <c r="D15" s="1195" t="s">
        <v>588</v>
      </c>
      <c r="E15" s="1195" t="s">
        <v>588</v>
      </c>
      <c r="F15" s="1198">
        <v>257</v>
      </c>
      <c r="G15" s="1187">
        <f t="shared" si="0"/>
        <v>161</v>
      </c>
      <c r="H15" s="1197">
        <f t="shared" si="0"/>
        <v>262</v>
      </c>
      <c r="I15" s="1187">
        <f t="shared" si="1"/>
        <v>161</v>
      </c>
      <c r="J15" s="1190" t="s">
        <v>588</v>
      </c>
      <c r="K15" s="1191" t="s">
        <v>588</v>
      </c>
      <c r="L15" s="583"/>
      <c r="M15" s="1198">
        <v>161</v>
      </c>
      <c r="N15" s="1193">
        <v>262</v>
      </c>
      <c r="O15" s="755">
        <v>161</v>
      </c>
    </row>
    <row r="16" spans="1:16" x14ac:dyDescent="0.2">
      <c r="A16" s="1194" t="s">
        <v>596</v>
      </c>
      <c r="B16" s="1183" t="s">
        <v>588</v>
      </c>
      <c r="C16" s="1184">
        <v>5383</v>
      </c>
      <c r="D16" s="1195" t="s">
        <v>588</v>
      </c>
      <c r="E16" s="1195" t="s">
        <v>588</v>
      </c>
      <c r="F16" s="1198">
        <v>20780</v>
      </c>
      <c r="G16" s="1187">
        <f t="shared" si="0"/>
        <v>26197</v>
      </c>
      <c r="H16" s="1197">
        <f t="shared" si="0"/>
        <v>34465</v>
      </c>
      <c r="I16" s="1187">
        <f t="shared" si="1"/>
        <v>8208</v>
      </c>
      <c r="J16" s="1190" t="s">
        <v>588</v>
      </c>
      <c r="K16" s="1191" t="s">
        <v>588</v>
      </c>
      <c r="L16" s="583"/>
      <c r="M16" s="1198">
        <v>26197</v>
      </c>
      <c r="N16" s="1193">
        <v>34465</v>
      </c>
      <c r="O16" s="755">
        <v>8208</v>
      </c>
    </row>
    <row r="17" spans="1:15" ht="13.5" thickBot="1" x14ac:dyDescent="0.25">
      <c r="A17" s="1159" t="s">
        <v>597</v>
      </c>
      <c r="B17" s="1199" t="s">
        <v>598</v>
      </c>
      <c r="C17" s="1200">
        <v>5595</v>
      </c>
      <c r="D17" s="1201" t="s">
        <v>588</v>
      </c>
      <c r="E17" s="1201" t="s">
        <v>588</v>
      </c>
      <c r="F17" s="1257">
        <v>8811</v>
      </c>
      <c r="G17" s="1187">
        <f t="shared" si="0"/>
        <v>16500</v>
      </c>
      <c r="H17" s="1197">
        <f t="shared" si="0"/>
        <v>14251</v>
      </c>
      <c r="I17" s="1187">
        <f t="shared" si="1"/>
        <v>9793</v>
      </c>
      <c r="J17" s="1202" t="s">
        <v>588</v>
      </c>
      <c r="K17" s="1168" t="s">
        <v>588</v>
      </c>
      <c r="L17" s="583"/>
      <c r="M17" s="1204">
        <v>16500</v>
      </c>
      <c r="N17" s="1205">
        <v>14251</v>
      </c>
      <c r="O17" s="769">
        <v>9793</v>
      </c>
    </row>
    <row r="18" spans="1:15" ht="13.5" thickBot="1" x14ac:dyDescent="0.25">
      <c r="A18" s="1206" t="s">
        <v>599</v>
      </c>
      <c r="B18" s="1156"/>
      <c r="C18" s="1208">
        <v>12189</v>
      </c>
      <c r="D18" s="1208" t="s">
        <v>588</v>
      </c>
      <c r="E18" s="1208" t="s">
        <v>588</v>
      </c>
      <c r="F18" s="1209">
        <f>F13-F14+F15+F16+F17</f>
        <v>33028</v>
      </c>
      <c r="G18" s="1209">
        <f>G13-G14+G15+G16+G17</f>
        <v>46067</v>
      </c>
      <c r="H18" s="1209">
        <f>H13-H14+H15+H16+H17</f>
        <v>52129</v>
      </c>
      <c r="I18" s="1209">
        <f>I13-I14+I15+I16+I17</f>
        <v>21255</v>
      </c>
      <c r="J18" s="1209" t="s">
        <v>588</v>
      </c>
      <c r="K18" s="1210" t="s">
        <v>588</v>
      </c>
      <c r="L18" s="583"/>
      <c r="M18" s="1209">
        <f>M13-M14+M15+M16+M17</f>
        <v>46067</v>
      </c>
      <c r="N18" s="1209">
        <f>N13-N14+N15+N16+N17</f>
        <v>52129</v>
      </c>
      <c r="O18" s="1209">
        <f>O13-O14+O15+O16+O17</f>
        <v>21255</v>
      </c>
    </row>
    <row r="19" spans="1:15" x14ac:dyDescent="0.2">
      <c r="A19" s="1159" t="s">
        <v>600</v>
      </c>
      <c r="B19" s="1199">
        <v>401</v>
      </c>
      <c r="C19" s="1200">
        <v>3241</v>
      </c>
      <c r="D19" s="1185" t="s">
        <v>588</v>
      </c>
      <c r="E19" s="1185" t="s">
        <v>588</v>
      </c>
      <c r="F19" s="1257">
        <v>3180</v>
      </c>
      <c r="G19" s="1187">
        <f t="shared" si="0"/>
        <v>3209</v>
      </c>
      <c r="H19" s="1197">
        <f t="shared" si="0"/>
        <v>3151</v>
      </c>
      <c r="I19" s="1187">
        <f t="shared" si="1"/>
        <v>3093</v>
      </c>
      <c r="J19" s="1202" t="s">
        <v>588</v>
      </c>
      <c r="K19" s="1168" t="s">
        <v>588</v>
      </c>
      <c r="L19" s="583"/>
      <c r="M19" s="1212">
        <v>3209</v>
      </c>
      <c r="N19" s="1205">
        <v>3151</v>
      </c>
      <c r="O19" s="769">
        <v>3093</v>
      </c>
    </row>
    <row r="20" spans="1:15" x14ac:dyDescent="0.2">
      <c r="A20" s="1194" t="s">
        <v>601</v>
      </c>
      <c r="B20" s="1183" t="s">
        <v>602</v>
      </c>
      <c r="C20" s="1184">
        <v>1188</v>
      </c>
      <c r="D20" s="1195" t="s">
        <v>588</v>
      </c>
      <c r="E20" s="1195" t="s">
        <v>588</v>
      </c>
      <c r="F20" s="1198">
        <v>1103</v>
      </c>
      <c r="G20" s="1187">
        <f t="shared" si="0"/>
        <v>1265</v>
      </c>
      <c r="H20" s="1197">
        <f t="shared" si="0"/>
        <v>1263</v>
      </c>
      <c r="I20" s="1187">
        <f t="shared" si="1"/>
        <v>4036</v>
      </c>
      <c r="J20" s="1190" t="s">
        <v>588</v>
      </c>
      <c r="K20" s="1191" t="s">
        <v>588</v>
      </c>
      <c r="L20" s="583"/>
      <c r="M20" s="1198">
        <v>1265</v>
      </c>
      <c r="N20" s="1193">
        <v>1263</v>
      </c>
      <c r="O20" s="755">
        <v>4036</v>
      </c>
    </row>
    <row r="21" spans="1:15" x14ac:dyDescent="0.2">
      <c r="A21" s="1194" t="s">
        <v>603</v>
      </c>
      <c r="B21" s="1183" t="s">
        <v>588</v>
      </c>
      <c r="C21" s="1184">
        <v>2606</v>
      </c>
      <c r="D21" s="1195" t="s">
        <v>588</v>
      </c>
      <c r="E21" s="1195" t="s">
        <v>588</v>
      </c>
      <c r="F21" s="1198">
        <v>3057</v>
      </c>
      <c r="G21" s="1187">
        <f t="shared" si="0"/>
        <v>6058</v>
      </c>
      <c r="H21" s="1197">
        <f t="shared" si="0"/>
        <v>6474</v>
      </c>
      <c r="I21" s="1187">
        <f t="shared" si="1"/>
        <v>6824</v>
      </c>
      <c r="J21" s="1190" t="s">
        <v>588</v>
      </c>
      <c r="K21" s="1191" t="s">
        <v>588</v>
      </c>
      <c r="L21" s="583"/>
      <c r="M21" s="1198">
        <v>6058</v>
      </c>
      <c r="N21" s="1193">
        <v>6474</v>
      </c>
      <c r="O21" s="755">
        <v>6824</v>
      </c>
    </row>
    <row r="22" spans="1:15" x14ac:dyDescent="0.2">
      <c r="A22" s="1194" t="s">
        <v>604</v>
      </c>
      <c r="B22" s="1183" t="s">
        <v>588</v>
      </c>
      <c r="C22" s="1184">
        <v>5153</v>
      </c>
      <c r="D22" s="1195" t="s">
        <v>588</v>
      </c>
      <c r="E22" s="1195" t="s">
        <v>588</v>
      </c>
      <c r="F22" s="1198">
        <v>23515</v>
      </c>
      <c r="G22" s="1187">
        <f t="shared" si="0"/>
        <v>35535</v>
      </c>
      <c r="H22" s="1197">
        <f t="shared" si="0"/>
        <v>41242</v>
      </c>
      <c r="I22" s="1187">
        <f t="shared" si="1"/>
        <v>6976</v>
      </c>
      <c r="J22" s="1190" t="s">
        <v>588</v>
      </c>
      <c r="K22" s="1191" t="s">
        <v>588</v>
      </c>
      <c r="L22" s="583"/>
      <c r="M22" s="1198">
        <v>35535</v>
      </c>
      <c r="N22" s="1193">
        <v>41242</v>
      </c>
      <c r="O22" s="755">
        <v>6976</v>
      </c>
    </row>
    <row r="23" spans="1:15" ht="13.5" thickBot="1" x14ac:dyDescent="0.25">
      <c r="A23" s="1171" t="s">
        <v>605</v>
      </c>
      <c r="B23" s="1213" t="s">
        <v>588</v>
      </c>
      <c r="C23" s="1184">
        <v>0</v>
      </c>
      <c r="D23" s="1201" t="s">
        <v>588</v>
      </c>
      <c r="E23" s="1201" t="s">
        <v>588</v>
      </c>
      <c r="F23" s="1219">
        <v>0</v>
      </c>
      <c r="G23" s="1215">
        <f t="shared" si="0"/>
        <v>0</v>
      </c>
      <c r="H23" s="1197">
        <f t="shared" si="0"/>
        <v>0</v>
      </c>
      <c r="I23" s="1215">
        <f t="shared" si="1"/>
        <v>0</v>
      </c>
      <c r="J23" s="1214" t="s">
        <v>588</v>
      </c>
      <c r="K23" s="1218" t="s">
        <v>588</v>
      </c>
      <c r="L23" s="583"/>
      <c r="M23" s="1219">
        <v>0</v>
      </c>
      <c r="N23" s="1220">
        <v>0</v>
      </c>
      <c r="O23" s="782">
        <v>0</v>
      </c>
    </row>
    <row r="24" spans="1:15" x14ac:dyDescent="0.2">
      <c r="A24" s="1182" t="s">
        <v>606</v>
      </c>
      <c r="B24" s="1221" t="s">
        <v>588</v>
      </c>
      <c r="C24" s="1260">
        <v>42895</v>
      </c>
      <c r="D24" s="1223">
        <v>44130</v>
      </c>
      <c r="E24" s="641">
        <v>49292</v>
      </c>
      <c r="F24" s="1223">
        <v>15695</v>
      </c>
      <c r="G24" s="1224">
        <f>M24-F24</f>
        <v>9456</v>
      </c>
      <c r="H24" s="1223">
        <f>N24-M24</f>
        <v>12174</v>
      </c>
      <c r="I24" s="1189">
        <f>O24-N24</f>
        <v>13953</v>
      </c>
      <c r="J24" s="1707">
        <f t="shared" ref="J24:J47" si="2">SUM(F24:I24)</f>
        <v>51278</v>
      </c>
      <c r="K24" s="1227">
        <f t="shared" ref="K24:K47" si="3">(J24/E24)*100</f>
        <v>104.02905136736184</v>
      </c>
      <c r="L24" s="583"/>
      <c r="M24" s="1708">
        <v>25151</v>
      </c>
      <c r="N24" s="1707">
        <v>37325</v>
      </c>
      <c r="O24" s="647">
        <v>51278</v>
      </c>
    </row>
    <row r="25" spans="1:15" x14ac:dyDescent="0.2">
      <c r="A25" s="1194" t="s">
        <v>607</v>
      </c>
      <c r="B25" s="1183" t="s">
        <v>588</v>
      </c>
      <c r="C25" s="1195">
        <v>0</v>
      </c>
      <c r="D25" s="1229">
        <v>0</v>
      </c>
      <c r="E25" s="649">
        <v>84</v>
      </c>
      <c r="F25" s="1229">
        <v>0</v>
      </c>
      <c r="G25" s="1230">
        <f t="shared" ref="G25:G42" si="4">M25-F25</f>
        <v>0</v>
      </c>
      <c r="H25" s="1229">
        <f>N25-M25</f>
        <v>84</v>
      </c>
      <c r="I25" s="1197">
        <f t="shared" ref="I25:I42" si="5">O25-N25</f>
        <v>0</v>
      </c>
      <c r="J25" s="1191">
        <f t="shared" si="2"/>
        <v>84</v>
      </c>
      <c r="K25" s="1233">
        <f t="shared" si="3"/>
        <v>100</v>
      </c>
      <c r="L25" s="583"/>
      <c r="M25" s="1190"/>
      <c r="N25" s="1191">
        <v>84</v>
      </c>
      <c r="O25" s="654">
        <v>84</v>
      </c>
    </row>
    <row r="26" spans="1:15" ht="13.5" thickBot="1" x14ac:dyDescent="0.25">
      <c r="A26" s="1171" t="s">
        <v>608</v>
      </c>
      <c r="B26" s="1213">
        <v>672</v>
      </c>
      <c r="C26" s="1709">
        <v>7700</v>
      </c>
      <c r="D26" s="1235">
        <v>7750</v>
      </c>
      <c r="E26" s="657">
        <v>7750</v>
      </c>
      <c r="F26" s="1236">
        <v>1900</v>
      </c>
      <c r="G26" s="1238">
        <f t="shared" si="4"/>
        <v>1975</v>
      </c>
      <c r="H26" s="1235">
        <f t="shared" ref="H26:H42" si="6">N26-M26</f>
        <v>3875</v>
      </c>
      <c r="I26" s="1217">
        <f t="shared" si="5"/>
        <v>0</v>
      </c>
      <c r="J26" s="1179">
        <f t="shared" si="2"/>
        <v>7750</v>
      </c>
      <c r="K26" s="1240">
        <f t="shared" si="3"/>
        <v>100</v>
      </c>
      <c r="L26" s="583"/>
      <c r="M26" s="1710">
        <v>3875</v>
      </c>
      <c r="N26" s="1179">
        <v>7750</v>
      </c>
      <c r="O26" s="662">
        <v>7750</v>
      </c>
    </row>
    <row r="27" spans="1:15" x14ac:dyDescent="0.2">
      <c r="A27" s="1182" t="s">
        <v>609</v>
      </c>
      <c r="B27" s="1221">
        <v>501</v>
      </c>
      <c r="C27" s="1184">
        <v>4468</v>
      </c>
      <c r="D27" s="1711">
        <v>4660</v>
      </c>
      <c r="E27" s="803">
        <v>4340</v>
      </c>
      <c r="F27" s="1711">
        <v>1216</v>
      </c>
      <c r="G27" s="1189">
        <f t="shared" si="4"/>
        <v>1319</v>
      </c>
      <c r="H27" s="1242">
        <f t="shared" si="6"/>
        <v>758</v>
      </c>
      <c r="I27" s="1189">
        <f t="shared" si="5"/>
        <v>1034</v>
      </c>
      <c r="J27" s="1707">
        <f t="shared" si="2"/>
        <v>4327</v>
      </c>
      <c r="K27" s="1227">
        <f t="shared" si="3"/>
        <v>99.700460829493082</v>
      </c>
      <c r="L27" s="583"/>
      <c r="M27" s="1212">
        <v>2535</v>
      </c>
      <c r="N27" s="1243">
        <v>3293</v>
      </c>
      <c r="O27" s="666">
        <v>4327</v>
      </c>
    </row>
    <row r="28" spans="1:15" x14ac:dyDescent="0.2">
      <c r="A28" s="1194" t="s">
        <v>610</v>
      </c>
      <c r="B28" s="1183">
        <v>502</v>
      </c>
      <c r="C28" s="1184">
        <v>1685</v>
      </c>
      <c r="D28" s="1211">
        <v>1745</v>
      </c>
      <c r="E28" s="808">
        <v>1975</v>
      </c>
      <c r="F28" s="1211">
        <v>1018</v>
      </c>
      <c r="G28" s="1197">
        <f t="shared" si="4"/>
        <v>347</v>
      </c>
      <c r="H28" s="1187">
        <f t="shared" si="6"/>
        <v>204</v>
      </c>
      <c r="I28" s="1197">
        <f t="shared" si="5"/>
        <v>599</v>
      </c>
      <c r="J28" s="1191">
        <f t="shared" si="2"/>
        <v>2168</v>
      </c>
      <c r="K28" s="1233">
        <f t="shared" si="3"/>
        <v>109.77215189873417</v>
      </c>
      <c r="L28" s="583"/>
      <c r="M28" s="1198">
        <v>1365</v>
      </c>
      <c r="N28" s="1193">
        <v>1569</v>
      </c>
      <c r="O28" s="668">
        <v>2168</v>
      </c>
    </row>
    <row r="29" spans="1:15" x14ac:dyDescent="0.2">
      <c r="A29" s="1194" t="s">
        <v>611</v>
      </c>
      <c r="B29" s="1183">
        <v>504</v>
      </c>
      <c r="C29" s="1184">
        <v>0</v>
      </c>
      <c r="D29" s="1211">
        <v>0</v>
      </c>
      <c r="E29" s="808">
        <v>0</v>
      </c>
      <c r="F29" s="1211">
        <v>0</v>
      </c>
      <c r="G29" s="1197">
        <f t="shared" si="4"/>
        <v>0</v>
      </c>
      <c r="H29" s="1187">
        <f t="shared" si="6"/>
        <v>0</v>
      </c>
      <c r="I29" s="1197">
        <f t="shared" si="5"/>
        <v>0</v>
      </c>
      <c r="J29" s="1191">
        <f t="shared" si="2"/>
        <v>0</v>
      </c>
      <c r="K29" s="1233" t="e">
        <f t="shared" si="3"/>
        <v>#DIV/0!</v>
      </c>
      <c r="L29" s="583"/>
      <c r="M29" s="1198">
        <v>0</v>
      </c>
      <c r="N29" s="1193">
        <v>0</v>
      </c>
      <c r="O29" s="668">
        <v>0</v>
      </c>
    </row>
    <row r="30" spans="1:15" x14ac:dyDescent="0.2">
      <c r="A30" s="1194" t="s">
        <v>612</v>
      </c>
      <c r="B30" s="1183">
        <v>511</v>
      </c>
      <c r="C30" s="1184">
        <v>1408</v>
      </c>
      <c r="D30" s="1211">
        <v>1250</v>
      </c>
      <c r="E30" s="808">
        <v>887</v>
      </c>
      <c r="F30" s="1211">
        <v>381</v>
      </c>
      <c r="G30" s="1197">
        <f t="shared" si="4"/>
        <v>68</v>
      </c>
      <c r="H30" s="1187">
        <f t="shared" si="6"/>
        <v>338</v>
      </c>
      <c r="I30" s="1197">
        <f t="shared" si="5"/>
        <v>50</v>
      </c>
      <c r="J30" s="1191">
        <f t="shared" si="2"/>
        <v>837</v>
      </c>
      <c r="K30" s="1233">
        <f t="shared" si="3"/>
        <v>94.363021420518606</v>
      </c>
      <c r="L30" s="583"/>
      <c r="M30" s="1198">
        <v>449</v>
      </c>
      <c r="N30" s="1193">
        <v>787</v>
      </c>
      <c r="O30" s="668">
        <v>837</v>
      </c>
    </row>
    <row r="31" spans="1:15" x14ac:dyDescent="0.2">
      <c r="A31" s="1194" t="s">
        <v>613</v>
      </c>
      <c r="B31" s="1183">
        <v>518</v>
      </c>
      <c r="C31" s="1184">
        <v>2450</v>
      </c>
      <c r="D31" s="1211">
        <v>1660</v>
      </c>
      <c r="E31" s="808">
        <v>2940</v>
      </c>
      <c r="F31" s="1211">
        <v>1176</v>
      </c>
      <c r="G31" s="1197">
        <f t="shared" si="4"/>
        <v>544</v>
      </c>
      <c r="H31" s="1187">
        <f t="shared" si="6"/>
        <v>397</v>
      </c>
      <c r="I31" s="1197">
        <f t="shared" si="5"/>
        <v>714</v>
      </c>
      <c r="J31" s="1191">
        <f t="shared" si="2"/>
        <v>2831</v>
      </c>
      <c r="K31" s="1233">
        <f t="shared" si="3"/>
        <v>96.292517006802726</v>
      </c>
      <c r="L31" s="583"/>
      <c r="M31" s="1198">
        <v>1720</v>
      </c>
      <c r="N31" s="1193">
        <v>2117</v>
      </c>
      <c r="O31" s="668">
        <v>2831</v>
      </c>
    </row>
    <row r="32" spans="1:15" x14ac:dyDescent="0.2">
      <c r="A32" s="1194" t="s">
        <v>614</v>
      </c>
      <c r="B32" s="1183">
        <v>521</v>
      </c>
      <c r="C32" s="1184">
        <v>27323</v>
      </c>
      <c r="D32" s="1211">
        <v>27143</v>
      </c>
      <c r="E32" s="808">
        <v>30877</v>
      </c>
      <c r="F32" s="1211">
        <v>7327</v>
      </c>
      <c r="G32" s="1197">
        <f t="shared" si="4"/>
        <v>7890</v>
      </c>
      <c r="H32" s="1187">
        <f t="shared" si="6"/>
        <v>7663</v>
      </c>
      <c r="I32" s="1197">
        <f t="shared" si="5"/>
        <v>9019</v>
      </c>
      <c r="J32" s="1191">
        <f t="shared" si="2"/>
        <v>31899</v>
      </c>
      <c r="K32" s="1233">
        <f t="shared" si="3"/>
        <v>103.30990705055542</v>
      </c>
      <c r="L32" s="583"/>
      <c r="M32" s="1198">
        <v>15217</v>
      </c>
      <c r="N32" s="1193">
        <v>22880</v>
      </c>
      <c r="O32" s="668">
        <v>31899</v>
      </c>
    </row>
    <row r="33" spans="1:15" x14ac:dyDescent="0.2">
      <c r="A33" s="1194" t="s">
        <v>615</v>
      </c>
      <c r="B33" s="1183" t="s">
        <v>616</v>
      </c>
      <c r="C33" s="1184">
        <v>10097</v>
      </c>
      <c r="D33" s="1211">
        <v>9850</v>
      </c>
      <c r="E33" s="808">
        <v>11118</v>
      </c>
      <c r="F33" s="1211">
        <v>2636</v>
      </c>
      <c r="G33" s="1197">
        <f t="shared" si="4"/>
        <v>2902</v>
      </c>
      <c r="H33" s="1187">
        <f t="shared" si="6"/>
        <v>2760</v>
      </c>
      <c r="I33" s="1197">
        <f t="shared" si="5"/>
        <v>3563</v>
      </c>
      <c r="J33" s="1191">
        <f t="shared" si="2"/>
        <v>11861</v>
      </c>
      <c r="K33" s="1233">
        <f t="shared" si="3"/>
        <v>106.68285662889009</v>
      </c>
      <c r="L33" s="583"/>
      <c r="M33" s="1198">
        <v>5538</v>
      </c>
      <c r="N33" s="1193">
        <v>8298</v>
      </c>
      <c r="O33" s="668">
        <v>11861</v>
      </c>
    </row>
    <row r="34" spans="1:15" x14ac:dyDescent="0.2">
      <c r="A34" s="1194" t="s">
        <v>617</v>
      </c>
      <c r="B34" s="1183">
        <v>557</v>
      </c>
      <c r="C34" s="1184">
        <v>0</v>
      </c>
      <c r="D34" s="1211">
        <v>0</v>
      </c>
      <c r="E34" s="808">
        <v>0</v>
      </c>
      <c r="F34" s="1211">
        <v>0</v>
      </c>
      <c r="G34" s="1197">
        <f t="shared" si="4"/>
        <v>0</v>
      </c>
      <c r="H34" s="1187">
        <f t="shared" si="6"/>
        <v>0</v>
      </c>
      <c r="I34" s="1197">
        <f t="shared" si="5"/>
        <v>0</v>
      </c>
      <c r="J34" s="1191">
        <f t="shared" si="2"/>
        <v>0</v>
      </c>
      <c r="K34" s="1233" t="e">
        <f t="shared" si="3"/>
        <v>#DIV/0!</v>
      </c>
      <c r="L34" s="583"/>
      <c r="M34" s="1198">
        <v>0</v>
      </c>
      <c r="N34" s="1193">
        <v>0</v>
      </c>
      <c r="O34" s="668">
        <v>0</v>
      </c>
    </row>
    <row r="35" spans="1:15" x14ac:dyDescent="0.2">
      <c r="A35" s="1194" t="s">
        <v>618</v>
      </c>
      <c r="B35" s="1183">
        <v>551</v>
      </c>
      <c r="C35" s="1184">
        <v>239</v>
      </c>
      <c r="D35" s="1211">
        <v>228</v>
      </c>
      <c r="E35" s="808">
        <v>232</v>
      </c>
      <c r="F35" s="1211">
        <v>61</v>
      </c>
      <c r="G35" s="1197">
        <f t="shared" si="4"/>
        <v>56</v>
      </c>
      <c r="H35" s="1187">
        <f t="shared" si="6"/>
        <v>57</v>
      </c>
      <c r="I35" s="1197">
        <f t="shared" si="5"/>
        <v>58</v>
      </c>
      <c r="J35" s="1191">
        <f t="shared" si="2"/>
        <v>232</v>
      </c>
      <c r="K35" s="1233">
        <f t="shared" si="3"/>
        <v>100</v>
      </c>
      <c r="L35" s="583"/>
      <c r="M35" s="1198">
        <v>117</v>
      </c>
      <c r="N35" s="1193">
        <v>174</v>
      </c>
      <c r="O35" s="668">
        <v>232</v>
      </c>
    </row>
    <row r="36" spans="1:15" ht="13.5" thickBot="1" x14ac:dyDescent="0.25">
      <c r="A36" s="1159" t="s">
        <v>619</v>
      </c>
      <c r="B36" s="1244" t="s">
        <v>620</v>
      </c>
      <c r="C36" s="1200">
        <v>1921</v>
      </c>
      <c r="D36" s="1712">
        <v>1730</v>
      </c>
      <c r="E36" s="812">
        <v>1105</v>
      </c>
      <c r="F36" s="1713">
        <v>502</v>
      </c>
      <c r="G36" s="1197">
        <f t="shared" si="4"/>
        <v>210</v>
      </c>
      <c r="H36" s="1187">
        <f t="shared" si="6"/>
        <v>494</v>
      </c>
      <c r="I36" s="1197">
        <f t="shared" si="5"/>
        <v>-183</v>
      </c>
      <c r="J36" s="1179">
        <f t="shared" si="2"/>
        <v>1023</v>
      </c>
      <c r="K36" s="1240">
        <f t="shared" si="3"/>
        <v>92.579185520361989</v>
      </c>
      <c r="L36" s="583"/>
      <c r="M36" s="1219">
        <v>712</v>
      </c>
      <c r="N36" s="1220">
        <v>1206</v>
      </c>
      <c r="O36" s="675">
        <v>1023</v>
      </c>
    </row>
    <row r="37" spans="1:15" ht="13.5" thickBot="1" x14ac:dyDescent="0.25">
      <c r="A37" s="1206" t="s">
        <v>621</v>
      </c>
      <c r="B37" s="1156"/>
      <c r="C37" s="1208">
        <f t="shared" ref="C37:I37" si="7">SUM(C27:C36)</f>
        <v>49591</v>
      </c>
      <c r="D37" s="1247">
        <f t="shared" si="7"/>
        <v>48266</v>
      </c>
      <c r="E37" s="1247">
        <f t="shared" si="7"/>
        <v>53474</v>
      </c>
      <c r="F37" s="1208">
        <f t="shared" si="7"/>
        <v>14317</v>
      </c>
      <c r="G37" s="1208">
        <f t="shared" si="7"/>
        <v>13336</v>
      </c>
      <c r="H37" s="1208">
        <f t="shared" si="7"/>
        <v>12671</v>
      </c>
      <c r="I37" s="1209">
        <f t="shared" si="7"/>
        <v>14854</v>
      </c>
      <c r="J37" s="1210">
        <f t="shared" si="2"/>
        <v>55178</v>
      </c>
      <c r="K37" s="1249">
        <f t="shared" si="3"/>
        <v>103.18659535475183</v>
      </c>
      <c r="L37" s="583"/>
      <c r="M37" s="1209">
        <f>SUM(M27:M36)</f>
        <v>27653</v>
      </c>
      <c r="N37" s="1209">
        <f>SUM(N27:N36)</f>
        <v>40324</v>
      </c>
      <c r="O37" s="1209">
        <f>SUM(O27:O36)</f>
        <v>55178</v>
      </c>
    </row>
    <row r="38" spans="1:15" x14ac:dyDescent="0.2">
      <c r="A38" s="1182" t="s">
        <v>622</v>
      </c>
      <c r="B38" s="1221">
        <v>601</v>
      </c>
      <c r="C38" s="1250">
        <v>0</v>
      </c>
      <c r="D38" s="1711">
        <v>0</v>
      </c>
      <c r="E38" s="803">
        <v>0</v>
      </c>
      <c r="F38" s="1666">
        <v>0</v>
      </c>
      <c r="G38" s="1197">
        <f t="shared" si="4"/>
        <v>0</v>
      </c>
      <c r="H38" s="1187">
        <f t="shared" si="6"/>
        <v>0</v>
      </c>
      <c r="I38" s="1197">
        <f t="shared" si="5"/>
        <v>0</v>
      </c>
      <c r="J38" s="1707">
        <f t="shared" si="2"/>
        <v>0</v>
      </c>
      <c r="K38" s="1227" t="e">
        <f t="shared" si="3"/>
        <v>#DIV/0!</v>
      </c>
      <c r="L38" s="583"/>
      <c r="M38" s="1212">
        <v>0</v>
      </c>
      <c r="N38" s="1243">
        <v>0</v>
      </c>
      <c r="O38" s="666">
        <v>0</v>
      </c>
    </row>
    <row r="39" spans="1:15" x14ac:dyDescent="0.2">
      <c r="A39" s="1194" t="s">
        <v>623</v>
      </c>
      <c r="B39" s="1183">
        <v>602</v>
      </c>
      <c r="C39" s="1184">
        <v>4261</v>
      </c>
      <c r="D39" s="1211">
        <v>3755</v>
      </c>
      <c r="E39" s="808">
        <v>3900</v>
      </c>
      <c r="F39" s="1211">
        <v>1108</v>
      </c>
      <c r="G39" s="1197">
        <f t="shared" si="4"/>
        <v>1041</v>
      </c>
      <c r="H39" s="1187">
        <f t="shared" si="6"/>
        <v>445</v>
      </c>
      <c r="I39" s="1197">
        <f t="shared" si="5"/>
        <v>1041</v>
      </c>
      <c r="J39" s="1191">
        <f t="shared" si="2"/>
        <v>3635</v>
      </c>
      <c r="K39" s="1233">
        <f t="shared" si="3"/>
        <v>93.205128205128204</v>
      </c>
      <c r="L39" s="583"/>
      <c r="M39" s="1198">
        <v>2149</v>
      </c>
      <c r="N39" s="1193">
        <v>2594</v>
      </c>
      <c r="O39" s="668">
        <v>3635</v>
      </c>
    </row>
    <row r="40" spans="1:15" x14ac:dyDescent="0.2">
      <c r="A40" s="1194" t="s">
        <v>624</v>
      </c>
      <c r="B40" s="1183">
        <v>604</v>
      </c>
      <c r="C40" s="1184">
        <v>0</v>
      </c>
      <c r="D40" s="1211">
        <v>0</v>
      </c>
      <c r="E40" s="808" t="s">
        <v>719</v>
      </c>
      <c r="F40" s="1211">
        <v>0</v>
      </c>
      <c r="G40" s="1197">
        <f t="shared" si="4"/>
        <v>0</v>
      </c>
      <c r="H40" s="1187">
        <f t="shared" si="6"/>
        <v>0</v>
      </c>
      <c r="I40" s="1197">
        <f t="shared" si="5"/>
        <v>0</v>
      </c>
      <c r="J40" s="1191">
        <f t="shared" si="2"/>
        <v>0</v>
      </c>
      <c r="K40" s="1233" t="e">
        <f t="shared" si="3"/>
        <v>#VALUE!</v>
      </c>
      <c r="L40" s="583"/>
      <c r="M40" s="1198">
        <v>0</v>
      </c>
      <c r="N40" s="1193">
        <v>0</v>
      </c>
      <c r="O40" s="668">
        <v>0</v>
      </c>
    </row>
    <row r="41" spans="1:15" x14ac:dyDescent="0.2">
      <c r="A41" s="1194" t="s">
        <v>625</v>
      </c>
      <c r="B41" s="1183" t="s">
        <v>626</v>
      </c>
      <c r="C41" s="1184">
        <v>44464</v>
      </c>
      <c r="D41" s="1211">
        <v>44130</v>
      </c>
      <c r="E41" s="808">
        <v>49292</v>
      </c>
      <c r="F41" s="1211">
        <v>13063</v>
      </c>
      <c r="G41" s="1197">
        <f t="shared" si="4"/>
        <v>12088</v>
      </c>
      <c r="H41" s="1187">
        <f t="shared" si="6"/>
        <v>12174</v>
      </c>
      <c r="I41" s="1197">
        <f t="shared" si="5"/>
        <v>13953</v>
      </c>
      <c r="J41" s="1191">
        <f t="shared" si="2"/>
        <v>51278</v>
      </c>
      <c r="K41" s="1233">
        <f t="shared" si="3"/>
        <v>104.02905136736184</v>
      </c>
      <c r="L41" s="583"/>
      <c r="M41" s="1198">
        <v>25151</v>
      </c>
      <c r="N41" s="1193">
        <v>37325</v>
      </c>
      <c r="O41" s="668">
        <v>51278</v>
      </c>
    </row>
    <row r="42" spans="1:15" ht="13.5" thickBot="1" x14ac:dyDescent="0.25">
      <c r="A42" s="1159" t="s">
        <v>627</v>
      </c>
      <c r="B42" s="1244" t="s">
        <v>628</v>
      </c>
      <c r="C42" s="1200">
        <v>866</v>
      </c>
      <c r="D42" s="1712">
        <v>498</v>
      </c>
      <c r="E42" s="812">
        <v>608</v>
      </c>
      <c r="F42" s="1713">
        <v>146</v>
      </c>
      <c r="G42" s="1217">
        <f t="shared" si="4"/>
        <v>207</v>
      </c>
      <c r="H42" s="1187">
        <f t="shared" si="6"/>
        <v>52</v>
      </c>
      <c r="I42" s="1217">
        <f t="shared" si="5"/>
        <v>186</v>
      </c>
      <c r="J42" s="1179">
        <f t="shared" si="2"/>
        <v>591</v>
      </c>
      <c r="K42" s="1240">
        <f t="shared" si="3"/>
        <v>97.203947368421055</v>
      </c>
      <c r="L42" s="583"/>
      <c r="M42" s="1219">
        <v>353</v>
      </c>
      <c r="N42" s="1220">
        <v>405</v>
      </c>
      <c r="O42" s="675">
        <v>591</v>
      </c>
    </row>
    <row r="43" spans="1:15" ht="13.5" thickBot="1" x14ac:dyDescent="0.25">
      <c r="A43" s="1206" t="s">
        <v>629</v>
      </c>
      <c r="B43" s="1156" t="s">
        <v>588</v>
      </c>
      <c r="C43" s="1208">
        <f t="shared" ref="C43:I43" si="8">SUM(C38:C42)</f>
        <v>49591</v>
      </c>
      <c r="D43" s="1247">
        <f t="shared" si="8"/>
        <v>48383</v>
      </c>
      <c r="E43" s="1247">
        <f t="shared" si="8"/>
        <v>53800</v>
      </c>
      <c r="F43" s="1209">
        <f t="shared" si="8"/>
        <v>14317</v>
      </c>
      <c r="G43" s="1253">
        <f t="shared" si="8"/>
        <v>13336</v>
      </c>
      <c r="H43" s="1209">
        <f t="shared" si="8"/>
        <v>12671</v>
      </c>
      <c r="I43" s="1254">
        <f t="shared" si="8"/>
        <v>15180</v>
      </c>
      <c r="J43" s="1209">
        <f t="shared" si="2"/>
        <v>55504</v>
      </c>
      <c r="K43" s="1249">
        <f t="shared" si="3"/>
        <v>103.16728624535317</v>
      </c>
      <c r="L43" s="583"/>
      <c r="M43" s="1209">
        <f>SUM(M38:M42)</f>
        <v>27653</v>
      </c>
      <c r="N43" s="1210">
        <f>SUM(N38:N42)</f>
        <v>40324</v>
      </c>
      <c r="O43" s="1209">
        <f>SUM(O38:O42)</f>
        <v>55504</v>
      </c>
    </row>
    <row r="44" spans="1:15" ht="5.25" customHeight="1" thickBot="1" x14ac:dyDescent="0.25">
      <c r="A44" s="1159"/>
      <c r="B44" s="1256"/>
      <c r="C44" s="1200"/>
      <c r="D44" s="1236"/>
      <c r="E44" s="1236"/>
      <c r="F44" s="1257"/>
      <c r="G44" s="1258"/>
      <c r="H44" s="1259">
        <f>N44-G44</f>
        <v>0</v>
      </c>
      <c r="I44" s="1258"/>
      <c r="J44" s="1260"/>
      <c r="K44" s="1227"/>
      <c r="L44" s="583"/>
      <c r="M44" s="1257"/>
      <c r="N44" s="1210"/>
      <c r="O44" s="1210"/>
    </row>
    <row r="45" spans="1:15" ht="13.5" thickBot="1" x14ac:dyDescent="0.25">
      <c r="A45" s="1261" t="s">
        <v>630</v>
      </c>
      <c r="B45" s="1156" t="s">
        <v>588</v>
      </c>
      <c r="C45" s="1209">
        <f t="shared" ref="C45:I45" si="9">C43-C41</f>
        <v>5127</v>
      </c>
      <c r="D45" s="1208">
        <f t="shared" si="9"/>
        <v>4253</v>
      </c>
      <c r="E45" s="1208">
        <f t="shared" si="9"/>
        <v>4508</v>
      </c>
      <c r="F45" s="1209">
        <f t="shared" si="9"/>
        <v>1254</v>
      </c>
      <c r="G45" s="1248">
        <f t="shared" si="9"/>
        <v>1248</v>
      </c>
      <c r="H45" s="1209">
        <f t="shared" si="9"/>
        <v>497</v>
      </c>
      <c r="I45" s="1210">
        <f t="shared" si="9"/>
        <v>1227</v>
      </c>
      <c r="J45" s="1260">
        <f t="shared" si="2"/>
        <v>4226</v>
      </c>
      <c r="K45" s="1227">
        <f t="shared" si="3"/>
        <v>93.744454303460515</v>
      </c>
      <c r="L45" s="583"/>
      <c r="M45" s="1209">
        <f>M43-M41</f>
        <v>2502</v>
      </c>
      <c r="N45" s="1210">
        <f>N43-N41</f>
        <v>2999</v>
      </c>
      <c r="O45" s="1209">
        <f>O43-O41</f>
        <v>4226</v>
      </c>
    </row>
    <row r="46" spans="1:15" ht="13.5" thickBot="1" x14ac:dyDescent="0.25">
      <c r="A46" s="1206" t="s">
        <v>631</v>
      </c>
      <c r="B46" s="1156" t="s">
        <v>588</v>
      </c>
      <c r="C46" s="1209">
        <f t="shared" ref="C46:I46" si="10">C43-C37</f>
        <v>0</v>
      </c>
      <c r="D46" s="1208">
        <f t="shared" si="10"/>
        <v>117</v>
      </c>
      <c r="E46" s="1208">
        <f t="shared" si="10"/>
        <v>326</v>
      </c>
      <c r="F46" s="1209">
        <f t="shared" si="10"/>
        <v>0</v>
      </c>
      <c r="G46" s="1248">
        <f t="shared" si="10"/>
        <v>0</v>
      </c>
      <c r="H46" s="1209">
        <f t="shared" si="10"/>
        <v>0</v>
      </c>
      <c r="I46" s="1210">
        <f t="shared" si="10"/>
        <v>326</v>
      </c>
      <c r="J46" s="1260">
        <f t="shared" si="2"/>
        <v>326</v>
      </c>
      <c r="K46" s="1227">
        <f t="shared" si="3"/>
        <v>100</v>
      </c>
      <c r="L46" s="583"/>
      <c r="M46" s="1209">
        <f>M43-M37</f>
        <v>0</v>
      </c>
      <c r="N46" s="1210">
        <f>N43-N37</f>
        <v>0</v>
      </c>
      <c r="O46" s="1209">
        <f>O43-O37</f>
        <v>326</v>
      </c>
    </row>
    <row r="47" spans="1:15" ht="13.5" thickBot="1" x14ac:dyDescent="0.25">
      <c r="A47" s="1262" t="s">
        <v>632</v>
      </c>
      <c r="B47" s="1263" t="s">
        <v>588</v>
      </c>
      <c r="C47" s="1209">
        <f t="shared" ref="C47:I47" si="11">C46-C41</f>
        <v>-44464</v>
      </c>
      <c r="D47" s="1208">
        <f t="shared" si="11"/>
        <v>-44013</v>
      </c>
      <c r="E47" s="1208">
        <f t="shared" si="11"/>
        <v>-48966</v>
      </c>
      <c r="F47" s="1209">
        <f t="shared" si="11"/>
        <v>-13063</v>
      </c>
      <c r="G47" s="1248">
        <f t="shared" si="11"/>
        <v>-12088</v>
      </c>
      <c r="H47" s="1209">
        <f t="shared" si="11"/>
        <v>-12174</v>
      </c>
      <c r="I47" s="1210">
        <f t="shared" si="11"/>
        <v>-13627</v>
      </c>
      <c r="J47" s="1209">
        <f t="shared" si="2"/>
        <v>-50952</v>
      </c>
      <c r="K47" s="1249">
        <f t="shared" si="3"/>
        <v>104.05587550545276</v>
      </c>
      <c r="L47" s="583"/>
      <c r="M47" s="1209">
        <f>M46-M41</f>
        <v>-25151</v>
      </c>
      <c r="N47" s="1210">
        <f>N46-N41</f>
        <v>-37325</v>
      </c>
      <c r="O47" s="1209">
        <f>O46-O41</f>
        <v>-50952</v>
      </c>
    </row>
    <row r="50" spans="1:10" ht="14.25" x14ac:dyDescent="0.2">
      <c r="A50" s="1138" t="s">
        <v>633</v>
      </c>
    </row>
    <row r="51" spans="1:10" ht="14.25" x14ac:dyDescent="0.2">
      <c r="A51" s="1139" t="s">
        <v>634</v>
      </c>
    </row>
    <row r="52" spans="1:10" ht="14.25" x14ac:dyDescent="0.2">
      <c r="A52" s="1140" t="s">
        <v>635</v>
      </c>
    </row>
    <row r="53" spans="1:10" s="560" customFormat="1" ht="14.25" x14ac:dyDescent="0.2">
      <c r="A53" s="1140" t="s">
        <v>636</v>
      </c>
      <c r="B53" s="698"/>
      <c r="E53" s="699"/>
      <c r="F53" s="699"/>
      <c r="G53" s="699"/>
      <c r="H53" s="699"/>
      <c r="I53" s="699"/>
      <c r="J53" s="699"/>
    </row>
    <row r="56" spans="1:10" x14ac:dyDescent="0.2">
      <c r="A56" s="700" t="s">
        <v>720</v>
      </c>
    </row>
    <row r="57" spans="1:10" x14ac:dyDescent="0.2">
      <c r="A57" s="1634"/>
    </row>
    <row r="58" spans="1:10" x14ac:dyDescent="0.2">
      <c r="A58" s="700" t="s">
        <v>721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opLeftCell="A7" zoomScaleNormal="100" workbookViewId="0">
      <selection activeCell="G44" sqref="G44"/>
    </sheetView>
  </sheetViews>
  <sheetFormatPr defaultColWidth="8.7109375" defaultRowHeight="12.75" x14ac:dyDescent="0.2"/>
  <cols>
    <col min="1" max="1" width="37.7109375" style="1714" customWidth="1"/>
    <col min="2" max="2" width="7.28515625" style="1788" customWidth="1"/>
    <col min="3" max="4" width="11.5703125" style="1717" customWidth="1"/>
    <col min="5" max="5" width="11.5703125" style="1789" customWidth="1"/>
    <col min="6" max="6" width="11.42578125" style="1789" customWidth="1"/>
    <col min="7" max="7" width="9.85546875" style="1789" customWidth="1"/>
    <col min="8" max="8" width="9.140625" style="1789" customWidth="1"/>
    <col min="9" max="9" width="9.28515625" style="1789" customWidth="1"/>
    <col min="10" max="10" width="9.140625" style="1789" customWidth="1"/>
    <col min="11" max="11" width="12" style="1717" customWidth="1"/>
    <col min="12" max="12" width="8.7109375" style="1717"/>
    <col min="13" max="13" width="11.85546875" style="1717" customWidth="1"/>
    <col min="14" max="14" width="12.5703125" style="1717" customWidth="1"/>
    <col min="15" max="15" width="11.85546875" style="1717" customWidth="1"/>
    <col min="16" max="16" width="12" style="1717" customWidth="1"/>
    <col min="17" max="16384" width="8.7109375" style="1717"/>
  </cols>
  <sheetData>
    <row r="1" spans="1:15" x14ac:dyDescent="0.2">
      <c r="B1" s="1714"/>
      <c r="C1" s="1714"/>
      <c r="D1" s="1714"/>
      <c r="E1" s="1715"/>
      <c r="F1" s="1715"/>
      <c r="G1" s="1715"/>
      <c r="H1" s="1715"/>
      <c r="I1" s="1715"/>
      <c r="J1" s="1715"/>
      <c r="K1" s="1714"/>
      <c r="L1" s="1714"/>
      <c r="M1" s="1714"/>
      <c r="N1" s="1714"/>
      <c r="O1" s="1716"/>
    </row>
    <row r="2" spans="1:15" ht="23.25" x14ac:dyDescent="0.2">
      <c r="A2" s="1718" t="s">
        <v>564</v>
      </c>
      <c r="B2" s="1714"/>
      <c r="C2" s="1714"/>
      <c r="D2" s="1714"/>
      <c r="E2" s="1715"/>
      <c r="F2" s="546"/>
      <c r="G2" s="546"/>
      <c r="H2" s="1715"/>
      <c r="I2" s="1715"/>
      <c r="J2" s="1715"/>
      <c r="K2" s="1714"/>
      <c r="L2" s="1714"/>
      <c r="M2" s="1714"/>
      <c r="N2" s="1714"/>
      <c r="O2" s="1714"/>
    </row>
    <row r="3" spans="1:15" ht="21.75" customHeight="1" x14ac:dyDescent="0.2">
      <c r="A3" s="369"/>
      <c r="B3" s="1714"/>
      <c r="C3" s="1714"/>
      <c r="D3" s="1714"/>
      <c r="E3" s="1715"/>
      <c r="F3" s="546"/>
      <c r="G3" s="546"/>
      <c r="H3" s="1715"/>
      <c r="I3" s="1715"/>
      <c r="J3" s="1715"/>
      <c r="K3" s="1714"/>
      <c r="L3" s="1714"/>
      <c r="M3" s="1714"/>
      <c r="N3" s="1714"/>
      <c r="O3" s="1714"/>
    </row>
    <row r="4" spans="1:15" ht="6" customHeight="1" x14ac:dyDescent="0.2">
      <c r="B4" s="1719"/>
      <c r="C4" s="1719"/>
      <c r="D4" s="1714"/>
      <c r="E4" s="1715"/>
      <c r="F4" s="546"/>
      <c r="G4" s="546"/>
      <c r="H4" s="1715"/>
      <c r="I4" s="1715"/>
      <c r="J4" s="1715"/>
      <c r="K4" s="1714"/>
      <c r="L4" s="1714"/>
      <c r="M4" s="1714"/>
      <c r="N4" s="1714"/>
      <c r="O4" s="1714"/>
    </row>
    <row r="5" spans="1:15" ht="24.75" customHeight="1" x14ac:dyDescent="0.2">
      <c r="A5" s="370" t="s">
        <v>565</v>
      </c>
      <c r="B5" s="548"/>
      <c r="C5" s="1720" t="s">
        <v>722</v>
      </c>
      <c r="D5" s="1720"/>
      <c r="E5" s="1720"/>
      <c r="F5" s="1720"/>
      <c r="G5" s="1721"/>
      <c r="H5" s="1721"/>
      <c r="I5" s="1721"/>
      <c r="J5" s="1721"/>
      <c r="K5" s="1721"/>
      <c r="L5" s="1509"/>
      <c r="M5" s="1509"/>
      <c r="N5" s="1509"/>
      <c r="O5" s="1509"/>
    </row>
    <row r="6" spans="1:15" ht="23.25" customHeight="1" thickBot="1" x14ac:dyDescent="0.25">
      <c r="A6" s="370" t="s">
        <v>567</v>
      </c>
      <c r="B6" s="1714"/>
      <c r="C6" s="1714"/>
      <c r="D6" s="1714"/>
      <c r="E6" s="1715"/>
      <c r="F6" s="546"/>
      <c r="G6" s="546"/>
      <c r="H6" s="1715"/>
      <c r="I6" s="1715"/>
      <c r="J6" s="1715"/>
      <c r="K6" s="1714"/>
      <c r="L6" s="1714"/>
      <c r="M6" s="1714"/>
      <c r="N6" s="1714"/>
      <c r="O6" s="1714"/>
    </row>
    <row r="7" spans="1:15" ht="13.5" thickBot="1" x14ac:dyDescent="0.25">
      <c r="A7" s="703" t="s">
        <v>568</v>
      </c>
      <c r="B7" s="1722" t="s">
        <v>569</v>
      </c>
      <c r="C7" s="1723" t="s">
        <v>0</v>
      </c>
      <c r="D7" s="835" t="s">
        <v>570</v>
      </c>
      <c r="E7" s="380" t="s">
        <v>571</v>
      </c>
      <c r="F7" s="1397" t="s">
        <v>572</v>
      </c>
      <c r="G7" s="1724"/>
      <c r="H7" s="1724"/>
      <c r="I7" s="1725"/>
      <c r="J7" s="835" t="s">
        <v>573</v>
      </c>
      <c r="K7" s="839" t="s">
        <v>574</v>
      </c>
      <c r="L7" s="1726"/>
      <c r="M7" s="1727" t="s">
        <v>575</v>
      </c>
      <c r="N7" s="1727" t="s">
        <v>576</v>
      </c>
      <c r="O7" s="1728" t="s">
        <v>575</v>
      </c>
    </row>
    <row r="8" spans="1:15" ht="13.5" thickBot="1" x14ac:dyDescent="0.25">
      <c r="A8" s="711"/>
      <c r="B8" s="712"/>
      <c r="C8" s="1729" t="s">
        <v>577</v>
      </c>
      <c r="D8" s="843">
        <v>2019</v>
      </c>
      <c r="E8" s="392">
        <v>2019</v>
      </c>
      <c r="F8" s="844" t="s">
        <v>578</v>
      </c>
      <c r="G8" s="1730" t="s">
        <v>579</v>
      </c>
      <c r="H8" s="1730" t="s">
        <v>580</v>
      </c>
      <c r="I8" s="1731" t="s">
        <v>581</v>
      </c>
      <c r="J8" s="843" t="s">
        <v>582</v>
      </c>
      <c r="K8" s="846" t="s">
        <v>583</v>
      </c>
      <c r="L8" s="1726"/>
      <c r="M8" s="1732" t="s">
        <v>584</v>
      </c>
      <c r="N8" s="1733" t="s">
        <v>585</v>
      </c>
      <c r="O8" s="1734" t="s">
        <v>586</v>
      </c>
    </row>
    <row r="9" spans="1:15" x14ac:dyDescent="0.2">
      <c r="A9" s="1401" t="s">
        <v>587</v>
      </c>
      <c r="B9" s="1735"/>
      <c r="C9" s="1403">
        <v>18</v>
      </c>
      <c r="D9" s="1410">
        <v>19</v>
      </c>
      <c r="E9" s="404">
        <v>21</v>
      </c>
      <c r="F9" s="1736">
        <v>18</v>
      </c>
      <c r="G9" s="1737">
        <f>M9</f>
        <v>18</v>
      </c>
      <c r="H9" s="1737">
        <f>N9</f>
        <v>21</v>
      </c>
      <c r="I9" s="1738">
        <f>O9</f>
        <v>21</v>
      </c>
      <c r="J9" s="1408" t="s">
        <v>588</v>
      </c>
      <c r="K9" s="1409" t="s">
        <v>588</v>
      </c>
      <c r="L9" s="1739"/>
      <c r="M9" s="1740">
        <v>18</v>
      </c>
      <c r="N9" s="1403">
        <v>21</v>
      </c>
      <c r="O9" s="412">
        <v>21</v>
      </c>
    </row>
    <row r="10" spans="1:15" ht="13.5" thickBot="1" x14ac:dyDescent="0.25">
      <c r="A10" s="1411" t="s">
        <v>589</v>
      </c>
      <c r="B10" s="1741"/>
      <c r="C10" s="1413">
        <v>15.266</v>
      </c>
      <c r="D10" s="1510">
        <v>15</v>
      </c>
      <c r="E10" s="417">
        <v>18.05</v>
      </c>
      <c r="F10" s="1415">
        <v>15.257999999999999</v>
      </c>
      <c r="G10" s="1742">
        <f t="shared" ref="G10:I21" si="0">M10</f>
        <v>15.12</v>
      </c>
      <c r="H10" s="1743">
        <f>N10</f>
        <v>17.698</v>
      </c>
      <c r="I10" s="1744">
        <f>O10</f>
        <v>18.045100000000001</v>
      </c>
      <c r="J10" s="1419" t="s">
        <v>588</v>
      </c>
      <c r="K10" s="1420" t="s">
        <v>588</v>
      </c>
      <c r="L10" s="1739"/>
      <c r="M10" s="1745">
        <v>15.12</v>
      </c>
      <c r="N10" s="1413">
        <v>17.698</v>
      </c>
      <c r="O10" s="426">
        <v>18.045100000000001</v>
      </c>
    </row>
    <row r="11" spans="1:15" x14ac:dyDescent="0.2">
      <c r="A11" s="1422" t="s">
        <v>647</v>
      </c>
      <c r="B11" s="1746" t="s">
        <v>648</v>
      </c>
      <c r="C11" s="1424">
        <v>5687</v>
      </c>
      <c r="D11" s="1425" t="s">
        <v>588</v>
      </c>
      <c r="E11" s="1425" t="s">
        <v>588</v>
      </c>
      <c r="F11" s="1425">
        <v>5376</v>
      </c>
      <c r="G11" s="1747">
        <f t="shared" si="0"/>
        <v>5434</v>
      </c>
      <c r="H11" s="1747">
        <f>N11</f>
        <v>5491</v>
      </c>
      <c r="I11" s="1748">
        <f>O11</f>
        <v>5417</v>
      </c>
      <c r="J11" s="1428" t="s">
        <v>588</v>
      </c>
      <c r="K11" s="1428" t="s">
        <v>588</v>
      </c>
      <c r="L11" s="1739"/>
      <c r="M11" s="1749">
        <v>5434</v>
      </c>
      <c r="N11" s="1424">
        <v>5491</v>
      </c>
      <c r="O11" s="437">
        <v>5417</v>
      </c>
    </row>
    <row r="12" spans="1:15" x14ac:dyDescent="0.2">
      <c r="A12" s="1430" t="s">
        <v>649</v>
      </c>
      <c r="B12" s="1750" t="s">
        <v>650</v>
      </c>
      <c r="C12" s="1424">
        <v>5510</v>
      </c>
      <c r="D12" s="1432" t="s">
        <v>588</v>
      </c>
      <c r="E12" s="1432" t="s">
        <v>588</v>
      </c>
      <c r="F12" s="1425">
        <v>5211</v>
      </c>
      <c r="G12" s="1751">
        <f t="shared" si="0"/>
        <v>5280</v>
      </c>
      <c r="H12" s="1751">
        <f t="shared" si="0"/>
        <v>5349</v>
      </c>
      <c r="I12" s="1752">
        <f t="shared" si="0"/>
        <v>5338</v>
      </c>
      <c r="J12" s="1428" t="s">
        <v>588</v>
      </c>
      <c r="K12" s="1428" t="s">
        <v>588</v>
      </c>
      <c r="L12" s="1739"/>
      <c r="M12" s="1753">
        <v>5280</v>
      </c>
      <c r="N12" s="1424">
        <v>5349</v>
      </c>
      <c r="O12" s="437">
        <v>5338</v>
      </c>
    </row>
    <row r="13" spans="1:15" x14ac:dyDescent="0.2">
      <c r="A13" s="1430" t="s">
        <v>594</v>
      </c>
      <c r="B13" s="1750" t="s">
        <v>595</v>
      </c>
      <c r="C13" s="1424">
        <v>38</v>
      </c>
      <c r="D13" s="1432" t="s">
        <v>588</v>
      </c>
      <c r="E13" s="1432" t="s">
        <v>588</v>
      </c>
      <c r="F13" s="1425">
        <v>31</v>
      </c>
      <c r="G13" s="1751">
        <f t="shared" si="0"/>
        <v>13</v>
      </c>
      <c r="H13" s="1751">
        <f t="shared" si="0"/>
        <v>50</v>
      </c>
      <c r="I13" s="1752">
        <f t="shared" si="0"/>
        <v>34</v>
      </c>
      <c r="J13" s="1428" t="s">
        <v>588</v>
      </c>
      <c r="K13" s="1428" t="s">
        <v>588</v>
      </c>
      <c r="L13" s="1739"/>
      <c r="M13" s="1753">
        <v>13</v>
      </c>
      <c r="N13" s="1424">
        <v>50</v>
      </c>
      <c r="O13" s="437">
        <v>34</v>
      </c>
    </row>
    <row r="14" spans="1:15" x14ac:dyDescent="0.2">
      <c r="A14" s="1430" t="s">
        <v>596</v>
      </c>
      <c r="B14" s="1750" t="s">
        <v>588</v>
      </c>
      <c r="C14" s="1424">
        <v>203</v>
      </c>
      <c r="D14" s="1432" t="s">
        <v>588</v>
      </c>
      <c r="E14" s="1432" t="s">
        <v>588</v>
      </c>
      <c r="F14" s="1425">
        <v>3310</v>
      </c>
      <c r="G14" s="1751">
        <f t="shared" si="0"/>
        <v>4703</v>
      </c>
      <c r="H14" s="1751">
        <f t="shared" si="0"/>
        <v>6523</v>
      </c>
      <c r="I14" s="1752">
        <f t="shared" si="0"/>
        <v>260</v>
      </c>
      <c r="J14" s="1428" t="s">
        <v>588</v>
      </c>
      <c r="K14" s="1428" t="s">
        <v>588</v>
      </c>
      <c r="L14" s="1739"/>
      <c r="M14" s="1753">
        <v>4703</v>
      </c>
      <c r="N14" s="1424">
        <v>6523</v>
      </c>
      <c r="O14" s="437">
        <v>260</v>
      </c>
    </row>
    <row r="15" spans="1:15" ht="13.5" thickBot="1" x14ac:dyDescent="0.25">
      <c r="A15" s="1436" t="s">
        <v>597</v>
      </c>
      <c r="B15" s="1754" t="s">
        <v>598</v>
      </c>
      <c r="C15" s="1438">
        <v>1460</v>
      </c>
      <c r="D15" s="1439" t="s">
        <v>588</v>
      </c>
      <c r="E15" s="1439" t="s">
        <v>588</v>
      </c>
      <c r="F15" s="1425">
        <v>2500</v>
      </c>
      <c r="G15" s="1755">
        <f t="shared" si="0"/>
        <v>3652</v>
      </c>
      <c r="H15" s="1751">
        <f t="shared" si="0"/>
        <v>2919</v>
      </c>
      <c r="I15" s="1752">
        <f t="shared" si="0"/>
        <v>1913</v>
      </c>
      <c r="J15" s="1409" t="s">
        <v>588</v>
      </c>
      <c r="K15" s="1409" t="s">
        <v>588</v>
      </c>
      <c r="L15" s="1739"/>
      <c r="M15" s="1756">
        <v>3652</v>
      </c>
      <c r="N15" s="1438">
        <v>2919</v>
      </c>
      <c r="O15" s="453">
        <v>1913</v>
      </c>
    </row>
    <row r="16" spans="1:15" ht="13.5" thickBot="1" x14ac:dyDescent="0.25">
      <c r="A16" s="1442" t="s">
        <v>599</v>
      </c>
      <c r="B16" s="1443"/>
      <c r="C16" s="1757">
        <f t="shared" ref="C16" si="1">C11-C12+C13+C14+C15</f>
        <v>1878</v>
      </c>
      <c r="D16" s="1445" t="s">
        <v>588</v>
      </c>
      <c r="E16" s="1445" t="s">
        <v>588</v>
      </c>
      <c r="F16" s="1445">
        <f>F11-F12+F13+F14+F15</f>
        <v>6006</v>
      </c>
      <c r="G16" s="1445">
        <f>G11-G12+G13+G14+G15</f>
        <v>8522</v>
      </c>
      <c r="H16" s="1445">
        <f>H11-H12+H13+H14+H15</f>
        <v>9634</v>
      </c>
      <c r="I16" s="1444">
        <f>I11-I12+I13+I14+I15</f>
        <v>2286</v>
      </c>
      <c r="J16" s="1446" t="s">
        <v>588</v>
      </c>
      <c r="K16" s="1446" t="s">
        <v>588</v>
      </c>
      <c r="L16" s="1739"/>
      <c r="M16" s="1757">
        <f>M11-M12+M13+M14+M15</f>
        <v>8522</v>
      </c>
      <c r="N16" s="1757">
        <f t="shared" ref="N16:O16" si="2">N11-N12+N13+N14+N15</f>
        <v>9634</v>
      </c>
      <c r="O16" s="1757">
        <f t="shared" si="2"/>
        <v>2286</v>
      </c>
    </row>
    <row r="17" spans="1:15" x14ac:dyDescent="0.2">
      <c r="A17" s="1436" t="s">
        <v>600</v>
      </c>
      <c r="B17" s="1758">
        <v>401</v>
      </c>
      <c r="C17" s="1438">
        <v>56</v>
      </c>
      <c r="D17" s="1425" t="s">
        <v>588</v>
      </c>
      <c r="E17" s="1425" t="s">
        <v>588</v>
      </c>
      <c r="F17" s="1448">
        <v>44</v>
      </c>
      <c r="G17" s="1759">
        <f t="shared" si="0"/>
        <v>32</v>
      </c>
      <c r="H17" s="1751">
        <f t="shared" si="0"/>
        <v>20</v>
      </c>
      <c r="I17" s="1752">
        <f t="shared" si="0"/>
        <v>-43</v>
      </c>
      <c r="J17" s="1409" t="s">
        <v>588</v>
      </c>
      <c r="K17" s="1409" t="s">
        <v>588</v>
      </c>
      <c r="L17" s="1739"/>
      <c r="M17" s="1760">
        <v>32</v>
      </c>
      <c r="N17" s="1438">
        <v>20</v>
      </c>
      <c r="O17" s="453">
        <v>-43</v>
      </c>
    </row>
    <row r="18" spans="1:15" x14ac:dyDescent="0.2">
      <c r="A18" s="1430" t="s">
        <v>601</v>
      </c>
      <c r="B18" s="1750" t="s">
        <v>602</v>
      </c>
      <c r="C18" s="1424">
        <v>863</v>
      </c>
      <c r="D18" s="1432" t="s">
        <v>588</v>
      </c>
      <c r="E18" s="1432" t="s">
        <v>588</v>
      </c>
      <c r="F18" s="1432">
        <v>858</v>
      </c>
      <c r="G18" s="1751">
        <f t="shared" si="0"/>
        <v>851</v>
      </c>
      <c r="H18" s="1751">
        <f t="shared" si="0"/>
        <v>891</v>
      </c>
      <c r="I18" s="1752">
        <f t="shared" si="0"/>
        <v>828</v>
      </c>
      <c r="J18" s="1428" t="s">
        <v>588</v>
      </c>
      <c r="K18" s="1428" t="s">
        <v>588</v>
      </c>
      <c r="L18" s="1739"/>
      <c r="M18" s="1753">
        <v>851</v>
      </c>
      <c r="N18" s="1424">
        <v>891</v>
      </c>
      <c r="O18" s="437">
        <v>828</v>
      </c>
    </row>
    <row r="19" spans="1:15" x14ac:dyDescent="0.2">
      <c r="A19" s="1430" t="s">
        <v>603</v>
      </c>
      <c r="B19" s="1750" t="s">
        <v>588</v>
      </c>
      <c r="C19" s="1424">
        <v>0</v>
      </c>
      <c r="D19" s="1432" t="s">
        <v>588</v>
      </c>
      <c r="E19" s="1432" t="s">
        <v>588</v>
      </c>
      <c r="F19" s="1432">
        <v>0</v>
      </c>
      <c r="G19" s="1751">
        <f t="shared" si="0"/>
        <v>0</v>
      </c>
      <c r="H19" s="1751">
        <f t="shared" si="0"/>
        <v>0</v>
      </c>
      <c r="I19" s="1752">
        <f t="shared" si="0"/>
        <v>0</v>
      </c>
      <c r="J19" s="1428" t="s">
        <v>588</v>
      </c>
      <c r="K19" s="1428" t="s">
        <v>588</v>
      </c>
      <c r="L19" s="1739"/>
      <c r="M19" s="1753">
        <v>0</v>
      </c>
      <c r="N19" s="1424">
        <v>0</v>
      </c>
      <c r="O19" s="437">
        <v>0</v>
      </c>
    </row>
    <row r="20" spans="1:15" x14ac:dyDescent="0.2">
      <c r="A20" s="1430" t="s">
        <v>604</v>
      </c>
      <c r="B20" s="1750" t="s">
        <v>588</v>
      </c>
      <c r="C20" s="1424">
        <v>956</v>
      </c>
      <c r="D20" s="1432" t="s">
        <v>588</v>
      </c>
      <c r="E20" s="1432" t="s">
        <v>588</v>
      </c>
      <c r="F20" s="1432">
        <v>5044</v>
      </c>
      <c r="G20" s="1751">
        <f t="shared" si="0"/>
        <v>7428</v>
      </c>
      <c r="H20" s="1751">
        <f t="shared" si="0"/>
        <v>8719</v>
      </c>
      <c r="I20" s="1752">
        <f t="shared" si="0"/>
        <v>1500</v>
      </c>
      <c r="J20" s="1428" t="s">
        <v>588</v>
      </c>
      <c r="K20" s="1428" t="s">
        <v>588</v>
      </c>
      <c r="L20" s="1739"/>
      <c r="M20" s="1753">
        <v>7428</v>
      </c>
      <c r="N20" s="1424">
        <v>8719</v>
      </c>
      <c r="O20" s="437">
        <v>1500</v>
      </c>
    </row>
    <row r="21" spans="1:15" ht="13.5" thickBot="1" x14ac:dyDescent="0.25">
      <c r="A21" s="1411" t="s">
        <v>605</v>
      </c>
      <c r="B21" s="1761" t="s">
        <v>588</v>
      </c>
      <c r="C21" s="1451">
        <v>0</v>
      </c>
      <c r="D21" s="1439" t="s">
        <v>588</v>
      </c>
      <c r="E21" s="1439" t="s">
        <v>588</v>
      </c>
      <c r="F21" s="1439">
        <v>0</v>
      </c>
      <c r="G21" s="1755">
        <f t="shared" si="0"/>
        <v>0</v>
      </c>
      <c r="H21" s="1762">
        <f t="shared" si="0"/>
        <v>0</v>
      </c>
      <c r="I21" s="1763">
        <f t="shared" si="0"/>
        <v>0</v>
      </c>
      <c r="J21" s="1453" t="s">
        <v>588</v>
      </c>
      <c r="K21" s="1453" t="s">
        <v>588</v>
      </c>
      <c r="L21" s="1739"/>
      <c r="M21" s="1764"/>
      <c r="N21" s="1451">
        <v>0</v>
      </c>
      <c r="O21" s="477"/>
    </row>
    <row r="22" spans="1:15" x14ac:dyDescent="0.2">
      <c r="A22" s="1422" t="s">
        <v>606</v>
      </c>
      <c r="B22" s="1470" t="s">
        <v>588</v>
      </c>
      <c r="C22" s="1456">
        <v>9811</v>
      </c>
      <c r="D22" s="1457">
        <v>9800</v>
      </c>
      <c r="E22" s="481">
        <v>10750</v>
      </c>
      <c r="F22" s="1457">
        <v>2397</v>
      </c>
      <c r="G22" s="1765">
        <f>M22-F22</f>
        <v>2583</v>
      </c>
      <c r="H22" s="1765">
        <f>N22-M22</f>
        <v>2837</v>
      </c>
      <c r="I22" s="1766">
        <f>O22-N22</f>
        <v>2933</v>
      </c>
      <c r="J22" s="1456">
        <f t="shared" ref="J22:J45" si="3">SUM(F22:I22)</f>
        <v>10750</v>
      </c>
      <c r="K22" s="1767">
        <f t="shared" ref="K22:K45" si="4">(J22/E22)*100</f>
        <v>100</v>
      </c>
      <c r="L22" s="1739"/>
      <c r="M22" s="1768">
        <v>4980</v>
      </c>
      <c r="N22" s="1460">
        <v>7817</v>
      </c>
      <c r="O22" s="486">
        <v>10750</v>
      </c>
    </row>
    <row r="23" spans="1:15" x14ac:dyDescent="0.2">
      <c r="A23" s="1430" t="s">
        <v>607</v>
      </c>
      <c r="B23" s="1431" t="s">
        <v>588</v>
      </c>
      <c r="C23" s="1461">
        <v>0</v>
      </c>
      <c r="D23" s="1462">
        <v>0</v>
      </c>
      <c r="E23" s="489">
        <v>0</v>
      </c>
      <c r="F23" s="1462">
        <v>0</v>
      </c>
      <c r="G23" s="1769">
        <f t="shared" ref="G23:G40" si="5">M23-F23</f>
        <v>0</v>
      </c>
      <c r="H23" s="1770">
        <f t="shared" ref="H23:I40" si="6">N23-M23</f>
        <v>0</v>
      </c>
      <c r="I23" s="1766">
        <f t="shared" si="6"/>
        <v>0</v>
      </c>
      <c r="J23" s="1461">
        <f t="shared" si="3"/>
        <v>0</v>
      </c>
      <c r="K23" s="1771" t="e">
        <f t="shared" si="4"/>
        <v>#DIV/0!</v>
      </c>
      <c r="L23" s="1739"/>
      <c r="M23" s="1772">
        <v>0</v>
      </c>
      <c r="N23" s="1428">
        <v>0</v>
      </c>
      <c r="O23" s="493">
        <v>0</v>
      </c>
    </row>
    <row r="24" spans="1:15" ht="13.5" thickBot="1" x14ac:dyDescent="0.25">
      <c r="A24" s="1411" t="s">
        <v>608</v>
      </c>
      <c r="B24" s="1450">
        <v>672</v>
      </c>
      <c r="C24" s="1465">
        <v>1700</v>
      </c>
      <c r="D24" s="1514">
        <v>1700</v>
      </c>
      <c r="E24" s="496">
        <v>1700</v>
      </c>
      <c r="F24" s="1467">
        <v>420</v>
      </c>
      <c r="G24" s="1773">
        <f t="shared" si="5"/>
        <v>420</v>
      </c>
      <c r="H24" s="1774">
        <f t="shared" si="6"/>
        <v>600</v>
      </c>
      <c r="I24" s="1775">
        <f t="shared" si="6"/>
        <v>260</v>
      </c>
      <c r="J24" s="1465">
        <f t="shared" si="3"/>
        <v>1700</v>
      </c>
      <c r="K24" s="1776">
        <f t="shared" si="4"/>
        <v>100</v>
      </c>
      <c r="L24" s="1739"/>
      <c r="M24" s="1777">
        <v>840</v>
      </c>
      <c r="N24" s="1420">
        <v>1440</v>
      </c>
      <c r="O24" s="501">
        <v>1700</v>
      </c>
    </row>
    <row r="25" spans="1:15" x14ac:dyDescent="0.2">
      <c r="A25" s="1422" t="s">
        <v>609</v>
      </c>
      <c r="B25" s="1470">
        <v>501</v>
      </c>
      <c r="C25" s="1449">
        <v>1110</v>
      </c>
      <c r="D25" s="1471">
        <v>1100</v>
      </c>
      <c r="E25" s="502">
        <v>1130</v>
      </c>
      <c r="F25" s="1471">
        <v>226</v>
      </c>
      <c r="G25" s="1778">
        <f t="shared" si="5"/>
        <v>335</v>
      </c>
      <c r="H25" s="1779">
        <f t="shared" si="6"/>
        <v>169</v>
      </c>
      <c r="I25" s="1748">
        <f t="shared" si="6"/>
        <v>394</v>
      </c>
      <c r="J25" s="1473">
        <f t="shared" si="3"/>
        <v>1124</v>
      </c>
      <c r="K25" s="1459">
        <f t="shared" si="4"/>
        <v>99.469026548672574</v>
      </c>
      <c r="L25" s="1739"/>
      <c r="M25" s="1760">
        <v>561</v>
      </c>
      <c r="N25" s="1475">
        <v>730</v>
      </c>
      <c r="O25" s="505">
        <v>1124</v>
      </c>
    </row>
    <row r="26" spans="1:15" x14ac:dyDescent="0.2">
      <c r="A26" s="1430" t="s">
        <v>610</v>
      </c>
      <c r="B26" s="1431">
        <v>502</v>
      </c>
      <c r="C26" s="1435">
        <v>283</v>
      </c>
      <c r="D26" s="1433">
        <v>290</v>
      </c>
      <c r="E26" s="506">
        <v>335</v>
      </c>
      <c r="F26" s="1433">
        <v>100</v>
      </c>
      <c r="G26" s="1752">
        <f t="shared" si="5"/>
        <v>47</v>
      </c>
      <c r="H26" s="1779">
        <f t="shared" si="6"/>
        <v>56</v>
      </c>
      <c r="I26" s="1778">
        <f t="shared" si="6"/>
        <v>129</v>
      </c>
      <c r="J26" s="1461">
        <f t="shared" si="3"/>
        <v>332</v>
      </c>
      <c r="K26" s="1464">
        <f t="shared" si="4"/>
        <v>99.104477611940297</v>
      </c>
      <c r="L26" s="1739"/>
      <c r="M26" s="1753">
        <v>147</v>
      </c>
      <c r="N26" s="1424">
        <v>203</v>
      </c>
      <c r="O26" s="507">
        <v>332</v>
      </c>
    </row>
    <row r="27" spans="1:15" x14ac:dyDescent="0.2">
      <c r="A27" s="1430" t="s">
        <v>611</v>
      </c>
      <c r="B27" s="1431">
        <v>504</v>
      </c>
      <c r="C27" s="1435">
        <v>0</v>
      </c>
      <c r="D27" s="1433">
        <v>0</v>
      </c>
      <c r="E27" s="506">
        <v>0</v>
      </c>
      <c r="F27" s="1433">
        <v>0</v>
      </c>
      <c r="G27" s="1752">
        <f t="shared" si="5"/>
        <v>0</v>
      </c>
      <c r="H27" s="1779">
        <f t="shared" si="6"/>
        <v>0</v>
      </c>
      <c r="I27" s="1778">
        <f t="shared" si="6"/>
        <v>0</v>
      </c>
      <c r="J27" s="1461">
        <f t="shared" si="3"/>
        <v>0</v>
      </c>
      <c r="K27" s="1464" t="e">
        <f t="shared" si="4"/>
        <v>#DIV/0!</v>
      </c>
      <c r="L27" s="1739"/>
      <c r="M27" s="1753">
        <v>0</v>
      </c>
      <c r="N27" s="1424">
        <v>0</v>
      </c>
      <c r="O27" s="507">
        <v>0</v>
      </c>
    </row>
    <row r="28" spans="1:15" x14ac:dyDescent="0.2">
      <c r="A28" s="1430" t="s">
        <v>612</v>
      </c>
      <c r="B28" s="1431">
        <v>511</v>
      </c>
      <c r="C28" s="1435">
        <v>404</v>
      </c>
      <c r="D28" s="1433">
        <v>400</v>
      </c>
      <c r="E28" s="506">
        <v>610</v>
      </c>
      <c r="F28" s="1433">
        <v>108</v>
      </c>
      <c r="G28" s="1752">
        <f t="shared" si="5"/>
        <v>19</v>
      </c>
      <c r="H28" s="1779">
        <f t="shared" si="6"/>
        <v>458</v>
      </c>
      <c r="I28" s="1778">
        <f t="shared" si="6"/>
        <v>34</v>
      </c>
      <c r="J28" s="1461">
        <f t="shared" si="3"/>
        <v>619</v>
      </c>
      <c r="K28" s="1464">
        <f t="shared" si="4"/>
        <v>101.47540983606558</v>
      </c>
      <c r="L28" s="1739"/>
      <c r="M28" s="1753">
        <v>127</v>
      </c>
      <c r="N28" s="1424">
        <v>585</v>
      </c>
      <c r="O28" s="507">
        <v>619</v>
      </c>
    </row>
    <row r="29" spans="1:15" x14ac:dyDescent="0.2">
      <c r="A29" s="1430" t="s">
        <v>613</v>
      </c>
      <c r="B29" s="1431">
        <v>518</v>
      </c>
      <c r="C29" s="1435">
        <v>631</v>
      </c>
      <c r="D29" s="1433">
        <v>620</v>
      </c>
      <c r="E29" s="506">
        <v>445</v>
      </c>
      <c r="F29" s="1433">
        <v>60</v>
      </c>
      <c r="G29" s="1752">
        <f t="shared" si="5"/>
        <v>71</v>
      </c>
      <c r="H29" s="1779">
        <f t="shared" si="6"/>
        <v>165</v>
      </c>
      <c r="I29" s="1778">
        <f t="shared" si="6"/>
        <v>148</v>
      </c>
      <c r="J29" s="1461">
        <f t="shared" si="3"/>
        <v>444</v>
      </c>
      <c r="K29" s="1464">
        <f t="shared" si="4"/>
        <v>99.775280898876403</v>
      </c>
      <c r="L29" s="1739"/>
      <c r="M29" s="1753">
        <v>131</v>
      </c>
      <c r="N29" s="1424">
        <v>296</v>
      </c>
      <c r="O29" s="507">
        <v>444</v>
      </c>
    </row>
    <row r="30" spans="1:15" x14ac:dyDescent="0.2">
      <c r="A30" s="1430" t="s">
        <v>614</v>
      </c>
      <c r="B30" s="1431">
        <v>521</v>
      </c>
      <c r="C30" s="1435">
        <v>5862</v>
      </c>
      <c r="D30" s="1433">
        <v>5900</v>
      </c>
      <c r="E30" s="506">
        <v>6557</v>
      </c>
      <c r="F30" s="1433">
        <v>1443</v>
      </c>
      <c r="G30" s="1752">
        <f t="shared" si="5"/>
        <v>1543</v>
      </c>
      <c r="H30" s="1779">
        <f t="shared" si="6"/>
        <v>1629</v>
      </c>
      <c r="I30" s="1778">
        <f t="shared" si="6"/>
        <v>1942</v>
      </c>
      <c r="J30" s="1461">
        <f t="shared" si="3"/>
        <v>6557</v>
      </c>
      <c r="K30" s="1464">
        <f t="shared" si="4"/>
        <v>100</v>
      </c>
      <c r="L30" s="1739"/>
      <c r="M30" s="1753">
        <v>2986</v>
      </c>
      <c r="N30" s="1424">
        <v>4615</v>
      </c>
      <c r="O30" s="507">
        <v>6557</v>
      </c>
    </row>
    <row r="31" spans="1:15" x14ac:dyDescent="0.2">
      <c r="A31" s="1430" t="s">
        <v>615</v>
      </c>
      <c r="B31" s="1431" t="s">
        <v>616</v>
      </c>
      <c r="C31" s="1435">
        <v>2190</v>
      </c>
      <c r="D31" s="1433">
        <v>2190</v>
      </c>
      <c r="E31" s="506">
        <v>2466</v>
      </c>
      <c r="F31" s="1433">
        <v>537</v>
      </c>
      <c r="G31" s="1752">
        <f t="shared" si="5"/>
        <v>563</v>
      </c>
      <c r="H31" s="1779">
        <f t="shared" si="6"/>
        <v>597</v>
      </c>
      <c r="I31" s="1778">
        <f t="shared" si="6"/>
        <v>769</v>
      </c>
      <c r="J31" s="1461">
        <f t="shared" si="3"/>
        <v>2466</v>
      </c>
      <c r="K31" s="1464">
        <f t="shared" si="4"/>
        <v>100</v>
      </c>
      <c r="L31" s="1739"/>
      <c r="M31" s="1753">
        <v>1100</v>
      </c>
      <c r="N31" s="1424">
        <v>1697</v>
      </c>
      <c r="O31" s="507">
        <v>2466</v>
      </c>
    </row>
    <row r="32" spans="1:15" x14ac:dyDescent="0.2">
      <c r="A32" s="1430" t="s">
        <v>617</v>
      </c>
      <c r="B32" s="1431">
        <v>557</v>
      </c>
      <c r="C32" s="1435">
        <v>0</v>
      </c>
      <c r="D32" s="1433">
        <v>0</v>
      </c>
      <c r="E32" s="506">
        <v>0</v>
      </c>
      <c r="F32" s="1433">
        <v>0</v>
      </c>
      <c r="G32" s="1752">
        <f t="shared" si="5"/>
        <v>0</v>
      </c>
      <c r="H32" s="1779">
        <f t="shared" si="6"/>
        <v>0</v>
      </c>
      <c r="I32" s="1778">
        <f t="shared" si="6"/>
        <v>0</v>
      </c>
      <c r="J32" s="1461">
        <f t="shared" si="3"/>
        <v>0</v>
      </c>
      <c r="K32" s="1464" t="e">
        <f t="shared" si="4"/>
        <v>#DIV/0!</v>
      </c>
      <c r="L32" s="1739"/>
      <c r="M32" s="1753">
        <v>0</v>
      </c>
      <c r="N32" s="1424">
        <v>0</v>
      </c>
      <c r="O32" s="507">
        <v>0</v>
      </c>
    </row>
    <row r="33" spans="1:15" x14ac:dyDescent="0.2">
      <c r="A33" s="1430" t="s">
        <v>618</v>
      </c>
      <c r="B33" s="1431">
        <v>551</v>
      </c>
      <c r="C33" s="1435">
        <v>61</v>
      </c>
      <c r="D33" s="1433">
        <v>61</v>
      </c>
      <c r="E33" s="506">
        <v>48</v>
      </c>
      <c r="F33" s="1433">
        <v>12</v>
      </c>
      <c r="G33" s="1752">
        <f t="shared" si="5"/>
        <v>12</v>
      </c>
      <c r="H33" s="1779">
        <f t="shared" si="6"/>
        <v>12</v>
      </c>
      <c r="I33" s="1778">
        <f t="shared" si="6"/>
        <v>11</v>
      </c>
      <c r="J33" s="1461">
        <f t="shared" si="3"/>
        <v>47</v>
      </c>
      <c r="K33" s="1464">
        <f t="shared" si="4"/>
        <v>97.916666666666657</v>
      </c>
      <c r="L33" s="1739"/>
      <c r="M33" s="1753">
        <v>24</v>
      </c>
      <c r="N33" s="1424">
        <v>36</v>
      </c>
      <c r="O33" s="507">
        <v>47</v>
      </c>
    </row>
    <row r="34" spans="1:15" ht="13.5" thickBot="1" x14ac:dyDescent="0.25">
      <c r="A34" s="1476" t="s">
        <v>619</v>
      </c>
      <c r="B34" s="1477" t="s">
        <v>620</v>
      </c>
      <c r="C34" s="1454">
        <v>133</v>
      </c>
      <c r="D34" s="1518">
        <v>130</v>
      </c>
      <c r="E34" s="511">
        <v>170</v>
      </c>
      <c r="F34" s="1479">
        <v>61</v>
      </c>
      <c r="G34" s="1763">
        <f t="shared" si="5"/>
        <v>61</v>
      </c>
      <c r="H34" s="1779">
        <f t="shared" si="6"/>
        <v>65</v>
      </c>
      <c r="I34" s="1778">
        <f t="shared" si="6"/>
        <v>-15</v>
      </c>
      <c r="J34" s="1780">
        <f t="shared" si="3"/>
        <v>172</v>
      </c>
      <c r="K34" s="1492">
        <f t="shared" si="4"/>
        <v>101.17647058823529</v>
      </c>
      <c r="L34" s="1739"/>
      <c r="M34" s="1764">
        <v>122</v>
      </c>
      <c r="N34" s="1451">
        <v>187</v>
      </c>
      <c r="O34" s="512">
        <v>172</v>
      </c>
    </row>
    <row r="35" spans="1:15" ht="13.5" thickBot="1" x14ac:dyDescent="0.25">
      <c r="A35" s="1480" t="s">
        <v>621</v>
      </c>
      <c r="B35" s="1481"/>
      <c r="C35" s="1444">
        <f t="shared" ref="C35" si="7">SUM(C25:C34)</f>
        <v>10674</v>
      </c>
      <c r="D35" s="1482">
        <f t="shared" ref="D35:I35" si="8">SUM(D25:D34)</f>
        <v>10691</v>
      </c>
      <c r="E35" s="1482">
        <f t="shared" si="8"/>
        <v>11761</v>
      </c>
      <c r="F35" s="1482">
        <f t="shared" si="8"/>
        <v>2547</v>
      </c>
      <c r="G35" s="1482">
        <f t="shared" si="8"/>
        <v>2651</v>
      </c>
      <c r="H35" s="1482">
        <f t="shared" si="8"/>
        <v>3151</v>
      </c>
      <c r="I35" s="1483">
        <f t="shared" si="8"/>
        <v>3412</v>
      </c>
      <c r="J35" s="1444">
        <f t="shared" si="3"/>
        <v>11761</v>
      </c>
      <c r="K35" s="1484">
        <f t="shared" si="4"/>
        <v>100</v>
      </c>
      <c r="L35" s="1739"/>
      <c r="M35" s="1444">
        <f>SUM(M25:M34)</f>
        <v>5198</v>
      </c>
      <c r="N35" s="1444">
        <f>SUM(N25:N34)</f>
        <v>8349</v>
      </c>
      <c r="O35" s="1444">
        <f>SUM(O25:O34)</f>
        <v>11761</v>
      </c>
    </row>
    <row r="36" spans="1:15" x14ac:dyDescent="0.2">
      <c r="A36" s="1485" t="s">
        <v>622</v>
      </c>
      <c r="B36" s="1470">
        <v>601</v>
      </c>
      <c r="C36" s="1449">
        <v>0</v>
      </c>
      <c r="D36" s="1471">
        <v>0</v>
      </c>
      <c r="E36" s="502">
        <v>0</v>
      </c>
      <c r="F36" s="1426">
        <v>0</v>
      </c>
      <c r="G36" s="1748">
        <f t="shared" si="5"/>
        <v>0</v>
      </c>
      <c r="H36" s="1779">
        <f t="shared" si="6"/>
        <v>0</v>
      </c>
      <c r="I36" s="1778">
        <f t="shared" si="6"/>
        <v>0</v>
      </c>
      <c r="J36" s="1456">
        <f t="shared" si="3"/>
        <v>0</v>
      </c>
      <c r="K36" s="1474" t="e">
        <f t="shared" si="4"/>
        <v>#DIV/0!</v>
      </c>
      <c r="L36" s="1739"/>
      <c r="M36" s="1760">
        <v>0</v>
      </c>
      <c r="N36" s="1475">
        <v>0</v>
      </c>
      <c r="O36" s="505">
        <v>0</v>
      </c>
    </row>
    <row r="37" spans="1:15" x14ac:dyDescent="0.2">
      <c r="A37" s="1487" t="s">
        <v>623</v>
      </c>
      <c r="B37" s="1431">
        <v>602</v>
      </c>
      <c r="C37" s="1435">
        <v>640</v>
      </c>
      <c r="D37" s="1433">
        <v>650</v>
      </c>
      <c r="E37" s="506">
        <v>697</v>
      </c>
      <c r="F37" s="1433">
        <v>174</v>
      </c>
      <c r="G37" s="1752">
        <f t="shared" si="5"/>
        <v>177</v>
      </c>
      <c r="H37" s="1779">
        <f t="shared" si="6"/>
        <v>80</v>
      </c>
      <c r="I37" s="1778">
        <f t="shared" si="6"/>
        <v>266</v>
      </c>
      <c r="J37" s="1461">
        <f t="shared" si="3"/>
        <v>697</v>
      </c>
      <c r="K37" s="1464">
        <f t="shared" si="4"/>
        <v>100</v>
      </c>
      <c r="L37" s="1739"/>
      <c r="M37" s="1753">
        <v>351</v>
      </c>
      <c r="N37" s="1424">
        <v>431</v>
      </c>
      <c r="O37" s="507">
        <v>697</v>
      </c>
    </row>
    <row r="38" spans="1:15" x14ac:dyDescent="0.2">
      <c r="A38" s="1487" t="s">
        <v>624</v>
      </c>
      <c r="B38" s="1431">
        <v>604</v>
      </c>
      <c r="C38" s="1435">
        <v>0</v>
      </c>
      <c r="D38" s="1433">
        <v>0</v>
      </c>
      <c r="E38" s="506">
        <v>0</v>
      </c>
      <c r="F38" s="1433">
        <v>0</v>
      </c>
      <c r="G38" s="1752">
        <f t="shared" si="5"/>
        <v>0</v>
      </c>
      <c r="H38" s="1779">
        <f t="shared" si="6"/>
        <v>0</v>
      </c>
      <c r="I38" s="1778">
        <f t="shared" si="6"/>
        <v>0</v>
      </c>
      <c r="J38" s="1461">
        <f t="shared" si="3"/>
        <v>0</v>
      </c>
      <c r="K38" s="1464" t="e">
        <f t="shared" si="4"/>
        <v>#DIV/0!</v>
      </c>
      <c r="L38" s="1739"/>
      <c r="M38" s="1753">
        <v>0</v>
      </c>
      <c r="N38" s="1424">
        <v>0</v>
      </c>
      <c r="O38" s="507">
        <v>0</v>
      </c>
    </row>
    <row r="39" spans="1:15" x14ac:dyDescent="0.2">
      <c r="A39" s="1487" t="s">
        <v>625</v>
      </c>
      <c r="B39" s="1431" t="s">
        <v>626</v>
      </c>
      <c r="C39" s="1435">
        <v>9811</v>
      </c>
      <c r="D39" s="1433">
        <v>9800</v>
      </c>
      <c r="E39" s="506">
        <v>10750</v>
      </c>
      <c r="F39" s="1433">
        <v>2397</v>
      </c>
      <c r="G39" s="1752">
        <f t="shared" si="5"/>
        <v>2583</v>
      </c>
      <c r="H39" s="1779">
        <f t="shared" si="6"/>
        <v>2837</v>
      </c>
      <c r="I39" s="1778">
        <f t="shared" si="6"/>
        <v>2933</v>
      </c>
      <c r="J39" s="1461">
        <f t="shared" si="3"/>
        <v>10750</v>
      </c>
      <c r="K39" s="1464">
        <f t="shared" si="4"/>
        <v>100</v>
      </c>
      <c r="L39" s="1739"/>
      <c r="M39" s="1753">
        <v>4980</v>
      </c>
      <c r="N39" s="1424">
        <v>7817</v>
      </c>
      <c r="O39" s="507">
        <v>10750</v>
      </c>
    </row>
    <row r="40" spans="1:15" ht="13.5" thickBot="1" x14ac:dyDescent="0.25">
      <c r="A40" s="1489" t="s">
        <v>627</v>
      </c>
      <c r="B40" s="1477" t="s">
        <v>628</v>
      </c>
      <c r="C40" s="1454">
        <v>227</v>
      </c>
      <c r="D40" s="1518">
        <v>241</v>
      </c>
      <c r="E40" s="511">
        <v>314</v>
      </c>
      <c r="F40" s="1479">
        <v>33</v>
      </c>
      <c r="G40" s="1763">
        <f t="shared" si="5"/>
        <v>44</v>
      </c>
      <c r="H40" s="1779">
        <f t="shared" si="6"/>
        <v>28</v>
      </c>
      <c r="I40" s="1781">
        <f t="shared" si="6"/>
        <v>209</v>
      </c>
      <c r="J40" s="1780">
        <f t="shared" si="3"/>
        <v>314</v>
      </c>
      <c r="K40" s="1469">
        <f t="shared" si="4"/>
        <v>100</v>
      </c>
      <c r="L40" s="1739"/>
      <c r="M40" s="1764">
        <v>77</v>
      </c>
      <c r="N40" s="1451">
        <v>105</v>
      </c>
      <c r="O40" s="512">
        <v>314</v>
      </c>
    </row>
    <row r="41" spans="1:15" ht="13.5" thickBot="1" x14ac:dyDescent="0.25">
      <c r="A41" s="1480" t="s">
        <v>629</v>
      </c>
      <c r="B41" s="1481" t="s">
        <v>588</v>
      </c>
      <c r="C41" s="1444">
        <f>SUM(C36:C40)</f>
        <v>10678</v>
      </c>
      <c r="D41" s="1482">
        <f t="shared" ref="D41:I41" si="9">SUM(D36:D40)</f>
        <v>10691</v>
      </c>
      <c r="E41" s="1482">
        <f t="shared" si="9"/>
        <v>11761</v>
      </c>
      <c r="F41" s="1444">
        <f t="shared" si="9"/>
        <v>2604</v>
      </c>
      <c r="G41" s="1493">
        <f t="shared" si="9"/>
        <v>2804</v>
      </c>
      <c r="H41" s="1444">
        <f t="shared" si="9"/>
        <v>2945</v>
      </c>
      <c r="I41" s="1501">
        <f t="shared" si="9"/>
        <v>3408</v>
      </c>
      <c r="J41" s="1444">
        <f t="shared" si="3"/>
        <v>11761</v>
      </c>
      <c r="K41" s="1782">
        <f t="shared" si="4"/>
        <v>100</v>
      </c>
      <c r="L41" s="1739"/>
      <c r="M41" s="1444">
        <f>SUM(M36:M40)</f>
        <v>5408</v>
      </c>
      <c r="N41" s="1446">
        <f>SUM(N36:N40)</f>
        <v>8353</v>
      </c>
      <c r="O41" s="1446">
        <f>SUM(O36:O40)</f>
        <v>11761</v>
      </c>
    </row>
    <row r="42" spans="1:15" ht="5.25" customHeight="1" thickBot="1" x14ac:dyDescent="0.25">
      <c r="A42" s="1489"/>
      <c r="B42" s="1495"/>
      <c r="C42" s="1446"/>
      <c r="D42" s="1467"/>
      <c r="E42" s="1467"/>
      <c r="F42" s="1783"/>
      <c r="G42" s="1784"/>
      <c r="H42" s="1785"/>
      <c r="I42" s="1784"/>
      <c r="J42" s="1786"/>
      <c r="K42" s="1474"/>
      <c r="L42" s="1739"/>
      <c r="M42" s="1787"/>
      <c r="N42" s="1446"/>
      <c r="O42" s="1446"/>
    </row>
    <row r="43" spans="1:15" ht="13.5" thickBot="1" x14ac:dyDescent="0.25">
      <c r="A43" s="1500" t="s">
        <v>630</v>
      </c>
      <c r="B43" s="1481" t="s">
        <v>588</v>
      </c>
      <c r="C43" s="1444">
        <f>C41-C39</f>
        <v>867</v>
      </c>
      <c r="D43" s="1445">
        <f t="shared" ref="D43:I43" si="10">D41-D39</f>
        <v>891</v>
      </c>
      <c r="E43" s="1445">
        <f t="shared" si="10"/>
        <v>1011</v>
      </c>
      <c r="F43" s="1444">
        <f t="shared" si="10"/>
        <v>207</v>
      </c>
      <c r="G43" s="1501">
        <f t="shared" si="10"/>
        <v>221</v>
      </c>
      <c r="H43" s="1444">
        <f t="shared" si="10"/>
        <v>108</v>
      </c>
      <c r="I43" s="1446">
        <f t="shared" si="10"/>
        <v>475</v>
      </c>
      <c r="J43" s="1499">
        <f t="shared" si="3"/>
        <v>1011</v>
      </c>
      <c r="K43" s="1459">
        <f t="shared" si="4"/>
        <v>100</v>
      </c>
      <c r="L43" s="1739"/>
      <c r="M43" s="1444">
        <f>M41-M39</f>
        <v>428</v>
      </c>
      <c r="N43" s="1446">
        <f>N41-N39</f>
        <v>536</v>
      </c>
      <c r="O43" s="1446">
        <f>O41-O39</f>
        <v>1011</v>
      </c>
    </row>
    <row r="44" spans="1:15" ht="13.5" thickBot="1" x14ac:dyDescent="0.25">
      <c r="A44" s="1480" t="s">
        <v>631</v>
      </c>
      <c r="B44" s="1481" t="s">
        <v>588</v>
      </c>
      <c r="C44" s="1444">
        <f>C41-C35</f>
        <v>4</v>
      </c>
      <c r="D44" s="1445">
        <f t="shared" ref="D44:I44" si="11">D41-D35</f>
        <v>0</v>
      </c>
      <c r="E44" s="1445">
        <f t="shared" si="11"/>
        <v>0</v>
      </c>
      <c r="F44" s="1444">
        <f t="shared" si="11"/>
        <v>57</v>
      </c>
      <c r="G44" s="1501">
        <f t="shared" si="11"/>
        <v>153</v>
      </c>
      <c r="H44" s="1444">
        <f t="shared" si="11"/>
        <v>-206</v>
      </c>
      <c r="I44" s="1446">
        <f t="shared" si="11"/>
        <v>-4</v>
      </c>
      <c r="J44" s="1499">
        <f t="shared" si="3"/>
        <v>0</v>
      </c>
      <c r="K44" s="1459" t="e">
        <f t="shared" si="4"/>
        <v>#DIV/0!</v>
      </c>
      <c r="L44" s="1739"/>
      <c r="M44" s="1444">
        <f>M41-M35</f>
        <v>210</v>
      </c>
      <c r="N44" s="1446">
        <f>N41-N35</f>
        <v>4</v>
      </c>
      <c r="O44" s="1446">
        <f>O41-O35</f>
        <v>0</v>
      </c>
    </row>
    <row r="45" spans="1:15" ht="13.5" thickBot="1" x14ac:dyDescent="0.25">
      <c r="A45" s="1502" t="s">
        <v>632</v>
      </c>
      <c r="B45" s="1503" t="s">
        <v>588</v>
      </c>
      <c r="C45" s="1444">
        <f>C44-C39</f>
        <v>-9807</v>
      </c>
      <c r="D45" s="1445">
        <f t="shared" ref="D45:I45" si="12">D44-D39</f>
        <v>-9800</v>
      </c>
      <c r="E45" s="1445">
        <f t="shared" si="12"/>
        <v>-10750</v>
      </c>
      <c r="F45" s="1444">
        <f t="shared" si="12"/>
        <v>-2340</v>
      </c>
      <c r="G45" s="1501">
        <f t="shared" si="12"/>
        <v>-2430</v>
      </c>
      <c r="H45" s="1444">
        <f t="shared" si="12"/>
        <v>-3043</v>
      </c>
      <c r="I45" s="1446">
        <f t="shared" si="12"/>
        <v>-2937</v>
      </c>
      <c r="J45" s="1499">
        <f t="shared" si="3"/>
        <v>-10750</v>
      </c>
      <c r="K45" s="1484">
        <f t="shared" si="4"/>
        <v>100</v>
      </c>
      <c r="L45" s="1739"/>
      <c r="M45" s="1444">
        <f>M44-M39</f>
        <v>-4770</v>
      </c>
      <c r="N45" s="1446">
        <f>N44-N39</f>
        <v>-7813</v>
      </c>
      <c r="O45" s="1446">
        <f>O44-O39</f>
        <v>-10750</v>
      </c>
    </row>
    <row r="47" spans="1:15" x14ac:dyDescent="0.2">
      <c r="A47" s="535" t="s">
        <v>633</v>
      </c>
    </row>
    <row r="48" spans="1:15" x14ac:dyDescent="0.2">
      <c r="A48" s="536" t="s">
        <v>634</v>
      </c>
    </row>
    <row r="49" spans="1:10" x14ac:dyDescent="0.2">
      <c r="A49" s="1790" t="s">
        <v>635</v>
      </c>
    </row>
    <row r="50" spans="1:10" s="1726" customFormat="1" x14ac:dyDescent="0.2">
      <c r="A50" s="1790" t="s">
        <v>636</v>
      </c>
      <c r="B50" s="1791"/>
      <c r="E50" s="1792"/>
      <c r="F50" s="1792"/>
      <c r="G50" s="1792"/>
      <c r="H50" s="1792"/>
      <c r="I50" s="1792"/>
      <c r="J50" s="1792"/>
    </row>
    <row r="51" spans="1:10" s="1726" customFormat="1" x14ac:dyDescent="0.2">
      <c r="A51" s="1790"/>
      <c r="B51" s="1791"/>
      <c r="E51" s="1792"/>
      <c r="F51" s="1792"/>
      <c r="G51" s="1792"/>
      <c r="H51" s="1792"/>
      <c r="I51" s="1792"/>
      <c r="J51" s="1792"/>
    </row>
    <row r="52" spans="1:10" s="1726" customFormat="1" x14ac:dyDescent="0.2">
      <c r="A52" s="1790" t="s">
        <v>723</v>
      </c>
      <c r="B52" s="1791"/>
      <c r="E52" s="1792"/>
      <c r="F52" s="1792"/>
      <c r="G52" s="1792"/>
      <c r="H52" s="1792"/>
      <c r="I52" s="1792"/>
      <c r="J52" s="1792"/>
    </row>
    <row r="53" spans="1:10" s="1726" customFormat="1" x14ac:dyDescent="0.2">
      <c r="A53" s="1790"/>
      <c r="B53" s="1791"/>
      <c r="E53" s="1792"/>
      <c r="F53" s="1792"/>
      <c r="G53" s="1792"/>
      <c r="H53" s="1792"/>
      <c r="I53" s="1792"/>
      <c r="J53" s="1792"/>
    </row>
    <row r="54" spans="1:10" s="1726" customFormat="1" x14ac:dyDescent="0.2">
      <c r="A54" s="1790"/>
      <c r="B54" s="1791"/>
      <c r="E54" s="1792"/>
      <c r="F54" s="1792"/>
      <c r="G54" s="1792"/>
      <c r="H54" s="1792"/>
      <c r="I54" s="1792"/>
      <c r="J54" s="1792"/>
    </row>
    <row r="56" spans="1:10" x14ac:dyDescent="0.2">
      <c r="A56" s="1714" t="s">
        <v>683</v>
      </c>
    </row>
    <row r="58" spans="1:10" x14ac:dyDescent="0.2">
      <c r="A58" s="1714" t="s">
        <v>724</v>
      </c>
    </row>
  </sheetData>
  <mergeCells count="4">
    <mergeCell ref="C5:O5"/>
    <mergeCell ref="A7:A8"/>
    <mergeCell ref="B7:B8"/>
    <mergeCell ref="F7:I7"/>
  </mergeCells>
  <pageMargins left="1.0629921259842521" right="0.31496062992125984" top="0.39370078740157483" bottom="0.31496062992125984" header="0.51181102362204722" footer="0.51181102362204722"/>
  <pageSetup paperSize="9" scale="6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5" zoomScaleNormal="100" workbookViewId="0">
      <selection activeCell="D49" sqref="D49"/>
    </sheetView>
  </sheetViews>
  <sheetFormatPr defaultColWidth="8.7109375" defaultRowHeight="12.75" x14ac:dyDescent="0.2"/>
  <cols>
    <col min="1" max="1" width="37.7109375" style="1878" customWidth="1"/>
    <col min="2" max="2" width="7.28515625" style="1873" customWidth="1"/>
    <col min="3" max="4" width="11.5703125" style="1796" customWidth="1"/>
    <col min="5" max="5" width="11.5703125" style="1874" customWidth="1"/>
    <col min="6" max="6" width="11.42578125" style="1874" customWidth="1"/>
    <col min="7" max="7" width="9.85546875" style="1874" customWidth="1"/>
    <col min="8" max="8" width="9.140625" style="1874" customWidth="1"/>
    <col min="9" max="9" width="9.28515625" style="1874" customWidth="1"/>
    <col min="10" max="10" width="9.140625" style="1874" customWidth="1"/>
    <col min="11" max="11" width="12" style="1796" customWidth="1"/>
    <col min="12" max="12" width="8.7109375" style="1796"/>
    <col min="13" max="13" width="11.85546875" style="1796" customWidth="1"/>
    <col min="14" max="14" width="12.5703125" style="1796" customWidth="1"/>
    <col min="15" max="15" width="11.85546875" style="1796" customWidth="1"/>
    <col min="16" max="16" width="12" style="1796" customWidth="1"/>
    <col min="17" max="16384" width="8.7109375" style="1796"/>
  </cols>
  <sheetData>
    <row r="1" spans="1:16" ht="24" customHeight="1" x14ac:dyDescent="0.2">
      <c r="A1" s="1793"/>
      <c r="B1" s="1794"/>
      <c r="C1" s="1794"/>
      <c r="D1" s="1794"/>
      <c r="E1" s="1794"/>
      <c r="F1" s="1794"/>
      <c r="G1" s="1794"/>
      <c r="H1" s="1794"/>
      <c r="I1" s="1794"/>
      <c r="J1" s="1794"/>
      <c r="K1" s="1794"/>
      <c r="L1" s="1794"/>
      <c r="M1" s="1794"/>
      <c r="N1" s="1794"/>
      <c r="O1" s="1794"/>
      <c r="P1" s="1795"/>
    </row>
    <row r="2" spans="1:16" x14ac:dyDescent="0.2">
      <c r="A2" s="1714"/>
      <c r="B2" s="1714"/>
      <c r="C2" s="1714"/>
      <c r="D2" s="1714"/>
      <c r="E2" s="1715"/>
      <c r="F2" s="1715"/>
      <c r="G2" s="1715"/>
      <c r="H2" s="1715"/>
      <c r="I2" s="1715"/>
      <c r="J2" s="1715"/>
      <c r="K2" s="1714"/>
      <c r="L2" s="1714"/>
      <c r="M2" s="1714"/>
      <c r="N2" s="1714"/>
      <c r="O2" s="1716"/>
    </row>
    <row r="3" spans="1:16" ht="18.75" x14ac:dyDescent="0.2">
      <c r="A3" s="1797" t="s">
        <v>564</v>
      </c>
      <c r="B3" s="1714"/>
      <c r="C3" s="1714"/>
      <c r="D3" s="1714"/>
      <c r="E3" s="1715"/>
      <c r="F3" s="546"/>
      <c r="G3" s="546"/>
      <c r="H3" s="1715"/>
      <c r="I3" s="1715"/>
      <c r="J3" s="1715"/>
      <c r="K3" s="1714"/>
      <c r="L3" s="1714"/>
      <c r="M3" s="1714"/>
      <c r="N3" s="1714"/>
      <c r="O3" s="1714"/>
    </row>
    <row r="4" spans="1:16" ht="21.75" customHeight="1" x14ac:dyDescent="0.2">
      <c r="A4" s="1063"/>
      <c r="B4" s="1714"/>
      <c r="C4" s="1714"/>
      <c r="D4" s="1714"/>
      <c r="E4" s="1715"/>
      <c r="F4" s="546"/>
      <c r="G4" s="546"/>
      <c r="H4" s="1715"/>
      <c r="I4" s="1715"/>
      <c r="J4" s="1715"/>
      <c r="K4" s="1714"/>
      <c r="L4" s="1714"/>
      <c r="M4" s="1714"/>
      <c r="N4" s="1714"/>
      <c r="O4" s="1714"/>
    </row>
    <row r="5" spans="1:16" x14ac:dyDescent="0.2">
      <c r="A5" s="370"/>
      <c r="B5" s="1714"/>
      <c r="C5" s="1714"/>
      <c r="D5" s="1714"/>
      <c r="E5" s="1715"/>
      <c r="F5" s="546"/>
      <c r="G5" s="546"/>
      <c r="H5" s="1715"/>
      <c r="I5" s="1715"/>
      <c r="J5" s="1715"/>
      <c r="K5" s="1714"/>
      <c r="L5" s="1714"/>
      <c r="M5" s="1714"/>
      <c r="N5" s="1714"/>
      <c r="O5" s="1714"/>
    </row>
    <row r="6" spans="1:16" ht="6" customHeight="1" x14ac:dyDescent="0.2">
      <c r="A6" s="1714"/>
      <c r="B6" s="1719"/>
      <c r="C6" s="1719"/>
      <c r="D6" s="1714"/>
      <c r="E6" s="1715"/>
      <c r="F6" s="546"/>
      <c r="G6" s="546"/>
      <c r="H6" s="1715"/>
      <c r="I6" s="1715"/>
      <c r="J6" s="1715"/>
      <c r="K6" s="1714"/>
      <c r="L6" s="1714"/>
      <c r="M6" s="1714"/>
      <c r="N6" s="1714"/>
      <c r="O6" s="1714"/>
    </row>
    <row r="7" spans="1:16" ht="24.75" customHeight="1" x14ac:dyDescent="0.2">
      <c r="A7" s="1064" t="s">
        <v>565</v>
      </c>
      <c r="B7" s="1065"/>
      <c r="C7" s="1141" t="s">
        <v>725</v>
      </c>
      <c r="D7" s="1798"/>
      <c r="E7" s="1798"/>
      <c r="F7" s="1798"/>
      <c r="G7" s="1798"/>
      <c r="H7" s="1798"/>
      <c r="I7" s="1798"/>
      <c r="J7" s="1798"/>
      <c r="K7" s="1798"/>
      <c r="L7" s="1798"/>
      <c r="M7" s="1798"/>
      <c r="N7" s="1798"/>
      <c r="O7" s="1799"/>
    </row>
    <row r="8" spans="1:16" ht="23.25" customHeight="1" thickBot="1" x14ac:dyDescent="0.25">
      <c r="A8" s="370" t="s">
        <v>567</v>
      </c>
      <c r="B8" s="1714"/>
      <c r="C8" s="1714"/>
      <c r="D8" s="1714"/>
      <c r="E8" s="1715"/>
      <c r="F8" s="546"/>
      <c r="G8" s="546"/>
      <c r="H8" s="1715"/>
      <c r="I8" s="1715"/>
      <c r="J8" s="1715"/>
      <c r="K8" s="1714"/>
      <c r="L8" s="1714"/>
      <c r="M8" s="1714"/>
      <c r="N8" s="1714"/>
      <c r="O8" s="1714"/>
    </row>
    <row r="9" spans="1:16" ht="13.5" thickBot="1" x14ac:dyDescent="0.25">
      <c r="A9" s="376" t="s">
        <v>568</v>
      </c>
      <c r="B9" s="1800" t="s">
        <v>569</v>
      </c>
      <c r="C9" s="1801" t="s">
        <v>0</v>
      </c>
      <c r="D9" s="1146" t="s">
        <v>570</v>
      </c>
      <c r="E9" s="555" t="s">
        <v>571</v>
      </c>
      <c r="F9" s="1147" t="s">
        <v>572</v>
      </c>
      <c r="G9" s="1802"/>
      <c r="H9" s="1802"/>
      <c r="I9" s="1803"/>
      <c r="J9" s="1146" t="s">
        <v>663</v>
      </c>
      <c r="K9" s="1150" t="s">
        <v>574</v>
      </c>
      <c r="L9" s="1804"/>
      <c r="M9" s="1805" t="s">
        <v>575</v>
      </c>
      <c r="N9" s="1805" t="s">
        <v>576</v>
      </c>
      <c r="O9" s="1806" t="s">
        <v>575</v>
      </c>
    </row>
    <row r="10" spans="1:16" ht="13.5" thickBot="1" x14ac:dyDescent="0.25">
      <c r="A10" s="1151"/>
      <c r="B10" s="1152"/>
      <c r="C10" s="1807" t="s">
        <v>641</v>
      </c>
      <c r="D10" s="1154">
        <v>2019</v>
      </c>
      <c r="E10" s="566">
        <v>2019</v>
      </c>
      <c r="F10" s="1155" t="s">
        <v>578</v>
      </c>
      <c r="G10" s="1808" t="s">
        <v>579</v>
      </c>
      <c r="H10" s="1808" t="s">
        <v>580</v>
      </c>
      <c r="I10" s="1809" t="s">
        <v>581</v>
      </c>
      <c r="J10" s="1154" t="s">
        <v>582</v>
      </c>
      <c r="K10" s="1153" t="s">
        <v>583</v>
      </c>
      <c r="L10" s="1804"/>
      <c r="M10" s="1810" t="s">
        <v>642</v>
      </c>
      <c r="N10" s="1811" t="s">
        <v>643</v>
      </c>
      <c r="O10" s="1812" t="s">
        <v>644</v>
      </c>
    </row>
    <row r="11" spans="1:16" x14ac:dyDescent="0.2">
      <c r="A11" s="1159" t="s">
        <v>645</v>
      </c>
      <c r="B11" s="1813"/>
      <c r="C11" s="1814">
        <v>40</v>
      </c>
      <c r="D11" s="1162">
        <v>40</v>
      </c>
      <c r="E11" s="576">
        <v>39</v>
      </c>
      <c r="F11" s="1163">
        <v>40</v>
      </c>
      <c r="G11" s="1815">
        <f t="shared" ref="G11:I23" si="0">M11</f>
        <v>40</v>
      </c>
      <c r="H11" s="1816">
        <f t="shared" si="0"/>
        <v>39</v>
      </c>
      <c r="I11" s="1817">
        <f>O11</f>
        <v>39</v>
      </c>
      <c r="J11" s="728" t="s">
        <v>588</v>
      </c>
      <c r="K11" s="729" t="s">
        <v>588</v>
      </c>
      <c r="L11" s="1818"/>
      <c r="M11" s="1819">
        <v>40</v>
      </c>
      <c r="N11" s="1170">
        <v>39</v>
      </c>
      <c r="O11" s="858">
        <v>39</v>
      </c>
    </row>
    <row r="12" spans="1:16" ht="13.5" thickBot="1" x14ac:dyDescent="0.25">
      <c r="A12" s="1171" t="s">
        <v>646</v>
      </c>
      <c r="B12" s="1820"/>
      <c r="C12" s="1821">
        <v>34</v>
      </c>
      <c r="D12" s="1174">
        <v>34</v>
      </c>
      <c r="E12" s="590">
        <v>36</v>
      </c>
      <c r="F12" s="1175">
        <v>34</v>
      </c>
      <c r="G12" s="1822">
        <f t="shared" si="0"/>
        <v>39</v>
      </c>
      <c r="H12" s="1823">
        <f t="shared" si="0"/>
        <v>34</v>
      </c>
      <c r="I12" s="1822">
        <f>O12</f>
        <v>36</v>
      </c>
      <c r="J12" s="1824" t="s">
        <v>588</v>
      </c>
      <c r="K12" s="740" t="s">
        <v>588</v>
      </c>
      <c r="L12" s="1818"/>
      <c r="M12" s="1825">
        <v>39</v>
      </c>
      <c r="N12" s="1181">
        <v>34</v>
      </c>
      <c r="O12" s="868">
        <v>36</v>
      </c>
    </row>
    <row r="13" spans="1:16" x14ac:dyDescent="0.2">
      <c r="A13" s="1182" t="s">
        <v>647</v>
      </c>
      <c r="B13" s="1826" t="s">
        <v>648</v>
      </c>
      <c r="C13" s="1827">
        <v>6774</v>
      </c>
      <c r="D13" s="1185" t="s">
        <v>588</v>
      </c>
      <c r="E13" s="1185" t="s">
        <v>588</v>
      </c>
      <c r="F13" s="1212">
        <v>6836</v>
      </c>
      <c r="G13" s="1828">
        <f t="shared" si="0"/>
        <v>6919</v>
      </c>
      <c r="H13" s="1829">
        <f t="shared" si="0"/>
        <v>6937</v>
      </c>
      <c r="I13" s="1828">
        <f>O13</f>
        <v>6969</v>
      </c>
      <c r="J13" s="751" t="s">
        <v>588</v>
      </c>
      <c r="K13" s="752" t="s">
        <v>588</v>
      </c>
      <c r="L13" s="1818"/>
      <c r="M13" s="1830">
        <v>6919</v>
      </c>
      <c r="N13" s="1193">
        <v>6937</v>
      </c>
      <c r="O13" s="755">
        <v>6969</v>
      </c>
    </row>
    <row r="14" spans="1:16" x14ac:dyDescent="0.2">
      <c r="A14" s="1194" t="s">
        <v>649</v>
      </c>
      <c r="B14" s="1826" t="s">
        <v>650</v>
      </c>
      <c r="C14" s="1827">
        <v>6524</v>
      </c>
      <c r="D14" s="1195" t="s">
        <v>588</v>
      </c>
      <c r="E14" s="1195" t="s">
        <v>588</v>
      </c>
      <c r="F14" s="1198">
        <v>6589</v>
      </c>
      <c r="G14" s="1828">
        <f t="shared" si="0"/>
        <v>6675</v>
      </c>
      <c r="H14" s="1829">
        <f t="shared" si="0"/>
        <v>6694</v>
      </c>
      <c r="I14" s="1828">
        <f t="shared" si="0"/>
        <v>6729</v>
      </c>
      <c r="J14" s="751" t="s">
        <v>588</v>
      </c>
      <c r="K14" s="752" t="s">
        <v>588</v>
      </c>
      <c r="L14" s="1818"/>
      <c r="M14" s="1831">
        <v>6675</v>
      </c>
      <c r="N14" s="1193">
        <v>6694</v>
      </c>
      <c r="O14" s="755">
        <v>6729</v>
      </c>
    </row>
    <row r="15" spans="1:16" x14ac:dyDescent="0.2">
      <c r="A15" s="1194" t="s">
        <v>594</v>
      </c>
      <c r="B15" s="1826" t="s">
        <v>595</v>
      </c>
      <c r="C15" s="1827"/>
      <c r="D15" s="1195" t="s">
        <v>588</v>
      </c>
      <c r="E15" s="1195" t="s">
        <v>588</v>
      </c>
      <c r="F15" s="1198"/>
      <c r="G15" s="1828">
        <f t="shared" si="0"/>
        <v>0</v>
      </c>
      <c r="H15" s="1829">
        <f t="shared" si="0"/>
        <v>0</v>
      </c>
      <c r="I15" s="1828">
        <f t="shared" si="0"/>
        <v>39</v>
      </c>
      <c r="J15" s="751" t="s">
        <v>588</v>
      </c>
      <c r="K15" s="752" t="s">
        <v>588</v>
      </c>
      <c r="L15" s="1818"/>
      <c r="M15" s="1831"/>
      <c r="N15" s="1193"/>
      <c r="O15" s="755">
        <v>39</v>
      </c>
    </row>
    <row r="16" spans="1:16" x14ac:dyDescent="0.2">
      <c r="A16" s="1194" t="s">
        <v>596</v>
      </c>
      <c r="B16" s="1826" t="s">
        <v>588</v>
      </c>
      <c r="C16" s="1827">
        <v>103</v>
      </c>
      <c r="D16" s="1195" t="s">
        <v>588</v>
      </c>
      <c r="E16" s="1195" t="s">
        <v>588</v>
      </c>
      <c r="F16" s="1198">
        <v>515</v>
      </c>
      <c r="G16" s="1828">
        <f t="shared" si="0"/>
        <v>238</v>
      </c>
      <c r="H16" s="1829">
        <f t="shared" si="0"/>
        <v>71</v>
      </c>
      <c r="I16" s="1828">
        <f t="shared" si="0"/>
        <v>108</v>
      </c>
      <c r="J16" s="751" t="s">
        <v>588</v>
      </c>
      <c r="K16" s="752" t="s">
        <v>588</v>
      </c>
      <c r="L16" s="1818"/>
      <c r="M16" s="1831">
        <v>238</v>
      </c>
      <c r="N16" s="1193">
        <v>71</v>
      </c>
      <c r="O16" s="755">
        <v>108</v>
      </c>
    </row>
    <row r="17" spans="1:15" ht="13.5" thickBot="1" x14ac:dyDescent="0.25">
      <c r="A17" s="1159" t="s">
        <v>597</v>
      </c>
      <c r="B17" s="1832" t="s">
        <v>598</v>
      </c>
      <c r="C17" s="1833">
        <v>3070</v>
      </c>
      <c r="D17" s="1201" t="s">
        <v>588</v>
      </c>
      <c r="E17" s="1201" t="s">
        <v>588</v>
      </c>
      <c r="F17" s="1257">
        <v>4749</v>
      </c>
      <c r="G17" s="1828">
        <f t="shared" si="0"/>
        <v>6247</v>
      </c>
      <c r="H17" s="1829">
        <f t="shared" si="0"/>
        <v>5345</v>
      </c>
      <c r="I17" s="1828">
        <f t="shared" si="0"/>
        <v>3746</v>
      </c>
      <c r="J17" s="766" t="s">
        <v>588</v>
      </c>
      <c r="K17" s="729" t="s">
        <v>588</v>
      </c>
      <c r="L17" s="1818"/>
      <c r="M17" s="1834">
        <v>6247</v>
      </c>
      <c r="N17" s="1205">
        <v>5345</v>
      </c>
      <c r="O17" s="769">
        <v>3746</v>
      </c>
    </row>
    <row r="18" spans="1:15" ht="13.5" thickBot="1" x14ac:dyDescent="0.25">
      <c r="A18" s="1206" t="s">
        <v>599</v>
      </c>
      <c r="B18" s="1156"/>
      <c r="C18" s="1207">
        <v>3423</v>
      </c>
      <c r="D18" s="1208" t="s">
        <v>588</v>
      </c>
      <c r="E18" s="1208" t="s">
        <v>588</v>
      </c>
      <c r="F18" s="1209">
        <f>F13-F14+F15+F16+F17</f>
        <v>5511</v>
      </c>
      <c r="G18" s="1209">
        <f t="shared" ref="G18:I18" si="1">G13-G14+G15+G16+G17</f>
        <v>6729</v>
      </c>
      <c r="H18" s="1209">
        <f t="shared" si="1"/>
        <v>5659</v>
      </c>
      <c r="I18" s="1209">
        <f t="shared" si="1"/>
        <v>4133</v>
      </c>
      <c r="J18" s="816" t="s">
        <v>588</v>
      </c>
      <c r="K18" s="818" t="s">
        <v>588</v>
      </c>
      <c r="L18" s="1818"/>
      <c r="M18" s="1835">
        <f>M13-M14+M15+M16+M17</f>
        <v>6729</v>
      </c>
      <c r="N18" s="1835">
        <f>N13-N14+N15+N16+N17</f>
        <v>5659</v>
      </c>
      <c r="O18" s="1835">
        <f>O13-O14+O15+O16+O17</f>
        <v>4133</v>
      </c>
    </row>
    <row r="19" spans="1:15" x14ac:dyDescent="0.2">
      <c r="A19" s="1159" t="s">
        <v>600</v>
      </c>
      <c r="B19" s="1832">
        <v>401</v>
      </c>
      <c r="C19" s="1833">
        <v>250</v>
      </c>
      <c r="D19" s="1185" t="s">
        <v>588</v>
      </c>
      <c r="E19" s="1185" t="s">
        <v>588</v>
      </c>
      <c r="F19" s="1257">
        <v>248</v>
      </c>
      <c r="G19" s="1828">
        <f t="shared" si="0"/>
        <v>245</v>
      </c>
      <c r="H19" s="1829">
        <f t="shared" si="0"/>
        <v>242</v>
      </c>
      <c r="I19" s="1828">
        <f t="shared" si="0"/>
        <v>240</v>
      </c>
      <c r="J19" s="766" t="s">
        <v>588</v>
      </c>
      <c r="K19" s="729" t="s">
        <v>588</v>
      </c>
      <c r="L19" s="1818"/>
      <c r="M19" s="1836">
        <v>245</v>
      </c>
      <c r="N19" s="1205">
        <v>242</v>
      </c>
      <c r="O19" s="769">
        <v>240</v>
      </c>
    </row>
    <row r="20" spans="1:15" x14ac:dyDescent="0.2">
      <c r="A20" s="1194" t="s">
        <v>601</v>
      </c>
      <c r="B20" s="1826" t="s">
        <v>602</v>
      </c>
      <c r="C20" s="1827">
        <v>483</v>
      </c>
      <c r="D20" s="1195" t="s">
        <v>588</v>
      </c>
      <c r="E20" s="1195" t="s">
        <v>588</v>
      </c>
      <c r="F20" s="1198">
        <v>512</v>
      </c>
      <c r="G20" s="1828">
        <f t="shared" si="0"/>
        <v>525</v>
      </c>
      <c r="H20" s="1829">
        <f t="shared" si="0"/>
        <v>520</v>
      </c>
      <c r="I20" s="1828">
        <f t="shared" si="0"/>
        <v>520</v>
      </c>
      <c r="J20" s="751" t="s">
        <v>588</v>
      </c>
      <c r="K20" s="752" t="s">
        <v>588</v>
      </c>
      <c r="L20" s="1818"/>
      <c r="M20" s="1831">
        <v>525</v>
      </c>
      <c r="N20" s="1193">
        <v>520</v>
      </c>
      <c r="O20" s="755">
        <v>520</v>
      </c>
    </row>
    <row r="21" spans="1:15" x14ac:dyDescent="0.2">
      <c r="A21" s="1194" t="s">
        <v>603</v>
      </c>
      <c r="B21" s="1826" t="s">
        <v>588</v>
      </c>
      <c r="C21" s="1827"/>
      <c r="D21" s="1195" t="s">
        <v>588</v>
      </c>
      <c r="E21" s="1195" t="s">
        <v>588</v>
      </c>
      <c r="F21" s="1198"/>
      <c r="G21" s="1828">
        <f t="shared" si="0"/>
        <v>0</v>
      </c>
      <c r="H21" s="1829">
        <f t="shared" si="0"/>
        <v>0</v>
      </c>
      <c r="I21" s="1828">
        <f t="shared" si="0"/>
        <v>0</v>
      </c>
      <c r="J21" s="751" t="s">
        <v>588</v>
      </c>
      <c r="K21" s="752" t="s">
        <v>588</v>
      </c>
      <c r="L21" s="1818"/>
      <c r="M21" s="1831"/>
      <c r="N21" s="1193"/>
      <c r="O21" s="755"/>
    </row>
    <row r="22" spans="1:15" x14ac:dyDescent="0.2">
      <c r="A22" s="1194" t="s">
        <v>604</v>
      </c>
      <c r="B22" s="1826" t="s">
        <v>588</v>
      </c>
      <c r="C22" s="1827">
        <v>2690</v>
      </c>
      <c r="D22" s="1195" t="s">
        <v>588</v>
      </c>
      <c r="E22" s="1195" t="s">
        <v>588</v>
      </c>
      <c r="F22" s="1198">
        <v>4559</v>
      </c>
      <c r="G22" s="1828">
        <f t="shared" si="0"/>
        <v>5408</v>
      </c>
      <c r="H22" s="1829">
        <f t="shared" si="0"/>
        <v>4428</v>
      </c>
      <c r="I22" s="1828">
        <f t="shared" si="0"/>
        <v>3235</v>
      </c>
      <c r="J22" s="751" t="s">
        <v>588</v>
      </c>
      <c r="K22" s="752" t="s">
        <v>588</v>
      </c>
      <c r="L22" s="1818"/>
      <c r="M22" s="1831">
        <v>5408</v>
      </c>
      <c r="N22" s="1193">
        <v>4428</v>
      </c>
      <c r="O22" s="755">
        <v>3235</v>
      </c>
    </row>
    <row r="23" spans="1:15" ht="13.5" thickBot="1" x14ac:dyDescent="0.25">
      <c r="A23" s="1171" t="s">
        <v>605</v>
      </c>
      <c r="B23" s="1837" t="s">
        <v>588</v>
      </c>
      <c r="C23" s="1827"/>
      <c r="D23" s="1201" t="s">
        <v>588</v>
      </c>
      <c r="E23" s="1201" t="s">
        <v>588</v>
      </c>
      <c r="F23" s="1219"/>
      <c r="G23" s="1838">
        <f t="shared" si="0"/>
        <v>0</v>
      </c>
      <c r="H23" s="1839">
        <f t="shared" si="0"/>
        <v>0</v>
      </c>
      <c r="I23" s="1838">
        <f t="shared" si="0"/>
        <v>0</v>
      </c>
      <c r="J23" s="779" t="s">
        <v>588</v>
      </c>
      <c r="K23" s="780" t="s">
        <v>588</v>
      </c>
      <c r="L23" s="1818"/>
      <c r="M23" s="1840"/>
      <c r="N23" s="1220"/>
      <c r="O23" s="782"/>
    </row>
    <row r="24" spans="1:15" x14ac:dyDescent="0.2">
      <c r="A24" s="1182" t="s">
        <v>606</v>
      </c>
      <c r="B24" s="1221" t="s">
        <v>588</v>
      </c>
      <c r="C24" s="1841">
        <v>17149</v>
      </c>
      <c r="D24" s="1223">
        <v>19174</v>
      </c>
      <c r="E24" s="641">
        <v>19762</v>
      </c>
      <c r="F24" s="1223">
        <v>4536</v>
      </c>
      <c r="G24" s="1842">
        <f>M24-F24</f>
        <v>4828</v>
      </c>
      <c r="H24" s="1842">
        <f>N24-M24</f>
        <v>4885</v>
      </c>
      <c r="I24" s="1843">
        <f>O24-N24</f>
        <v>5513</v>
      </c>
      <c r="J24" s="788">
        <f t="shared" ref="J24:J47" si="2">SUM(F24:I24)</f>
        <v>19762</v>
      </c>
      <c r="K24" s="789">
        <f t="shared" ref="K24:K47" si="3">(J24/E24)*100</f>
        <v>100</v>
      </c>
      <c r="L24" s="1818"/>
      <c r="M24" s="1844">
        <v>9364</v>
      </c>
      <c r="N24" s="1707">
        <v>14249</v>
      </c>
      <c r="O24" s="647">
        <v>19762</v>
      </c>
    </row>
    <row r="25" spans="1:15" x14ac:dyDescent="0.2">
      <c r="A25" s="1194" t="s">
        <v>607</v>
      </c>
      <c r="B25" s="1183" t="s">
        <v>588</v>
      </c>
      <c r="C25" s="1827"/>
      <c r="D25" s="1229"/>
      <c r="E25" s="649"/>
      <c r="F25" s="1229"/>
      <c r="G25" s="1845">
        <f t="shared" ref="G25:G42" si="4">M25-F25</f>
        <v>0</v>
      </c>
      <c r="H25" s="1845">
        <f t="shared" ref="H25:I42" si="5">N25-M25</f>
        <v>0</v>
      </c>
      <c r="I25" s="1846">
        <f t="shared" si="5"/>
        <v>0</v>
      </c>
      <c r="J25" s="752">
        <f t="shared" si="2"/>
        <v>0</v>
      </c>
      <c r="K25" s="1847" t="e">
        <f t="shared" si="3"/>
        <v>#DIV/0!</v>
      </c>
      <c r="L25" s="1818"/>
      <c r="M25" s="1848"/>
      <c r="N25" s="1191"/>
      <c r="O25" s="654"/>
    </row>
    <row r="26" spans="1:15" ht="13.5" thickBot="1" x14ac:dyDescent="0.25">
      <c r="A26" s="1171" t="s">
        <v>608</v>
      </c>
      <c r="B26" s="1213">
        <v>672</v>
      </c>
      <c r="C26" s="1849">
        <v>600</v>
      </c>
      <c r="D26" s="1235">
        <v>600</v>
      </c>
      <c r="E26" s="657">
        <v>600</v>
      </c>
      <c r="F26" s="1236">
        <v>150</v>
      </c>
      <c r="G26" s="1850">
        <f t="shared" si="4"/>
        <v>300</v>
      </c>
      <c r="H26" s="1850">
        <f t="shared" si="5"/>
        <v>150</v>
      </c>
      <c r="I26" s="1851">
        <f t="shared" si="5"/>
        <v>0</v>
      </c>
      <c r="J26" s="740">
        <f t="shared" si="2"/>
        <v>600</v>
      </c>
      <c r="K26" s="1852">
        <f t="shared" si="3"/>
        <v>100</v>
      </c>
      <c r="L26" s="1818"/>
      <c r="M26" s="1853">
        <v>450</v>
      </c>
      <c r="N26" s="1179">
        <v>600</v>
      </c>
      <c r="O26" s="662">
        <v>600</v>
      </c>
    </row>
    <row r="27" spans="1:15" x14ac:dyDescent="0.2">
      <c r="A27" s="1182" t="s">
        <v>609</v>
      </c>
      <c r="B27" s="1221">
        <v>501</v>
      </c>
      <c r="C27" s="1827">
        <v>349</v>
      </c>
      <c r="D27" s="1711">
        <v>690</v>
      </c>
      <c r="E27" s="803">
        <v>262</v>
      </c>
      <c r="F27" s="1711">
        <v>146</v>
      </c>
      <c r="G27" s="1854">
        <f t="shared" si="4"/>
        <v>190</v>
      </c>
      <c r="H27" s="1855">
        <f t="shared" si="5"/>
        <v>-90</v>
      </c>
      <c r="I27" s="1856">
        <f t="shared" si="5"/>
        <v>16</v>
      </c>
      <c r="J27" s="788">
        <f t="shared" si="2"/>
        <v>262</v>
      </c>
      <c r="K27" s="1857">
        <f t="shared" si="3"/>
        <v>100</v>
      </c>
      <c r="L27" s="1818"/>
      <c r="M27" s="1836">
        <v>336</v>
      </c>
      <c r="N27" s="1243">
        <v>246</v>
      </c>
      <c r="O27" s="666">
        <v>262</v>
      </c>
    </row>
    <row r="28" spans="1:15" x14ac:dyDescent="0.2">
      <c r="A28" s="1194" t="s">
        <v>610</v>
      </c>
      <c r="B28" s="1183">
        <v>502</v>
      </c>
      <c r="C28" s="1827">
        <v>376</v>
      </c>
      <c r="D28" s="1211">
        <v>384</v>
      </c>
      <c r="E28" s="808">
        <v>425</v>
      </c>
      <c r="F28" s="1211">
        <v>148</v>
      </c>
      <c r="G28" s="1858">
        <f t="shared" si="4"/>
        <v>83</v>
      </c>
      <c r="H28" s="1859">
        <f t="shared" si="5"/>
        <v>72</v>
      </c>
      <c r="I28" s="1829">
        <f t="shared" si="5"/>
        <v>122</v>
      </c>
      <c r="J28" s="752">
        <f t="shared" si="2"/>
        <v>425</v>
      </c>
      <c r="K28" s="1860">
        <f t="shared" si="3"/>
        <v>100</v>
      </c>
      <c r="L28" s="1818"/>
      <c r="M28" s="1831">
        <v>231</v>
      </c>
      <c r="N28" s="1193">
        <v>303</v>
      </c>
      <c r="O28" s="668">
        <v>425</v>
      </c>
    </row>
    <row r="29" spans="1:15" x14ac:dyDescent="0.2">
      <c r="A29" s="1194" t="s">
        <v>611</v>
      </c>
      <c r="B29" s="1183">
        <v>504</v>
      </c>
      <c r="C29" s="1827"/>
      <c r="D29" s="1211"/>
      <c r="E29" s="808"/>
      <c r="F29" s="1211"/>
      <c r="G29" s="1858">
        <f t="shared" si="4"/>
        <v>0</v>
      </c>
      <c r="H29" s="1859">
        <f t="shared" si="5"/>
        <v>0</v>
      </c>
      <c r="I29" s="1829">
        <f t="shared" si="5"/>
        <v>0</v>
      </c>
      <c r="J29" s="752">
        <f t="shared" si="2"/>
        <v>0</v>
      </c>
      <c r="K29" s="1860" t="e">
        <f t="shared" si="3"/>
        <v>#DIV/0!</v>
      </c>
      <c r="L29" s="1818"/>
      <c r="M29" s="1831"/>
      <c r="N29" s="1193"/>
      <c r="O29" s="668"/>
    </row>
    <row r="30" spans="1:15" x14ac:dyDescent="0.2">
      <c r="A30" s="1194" t="s">
        <v>612</v>
      </c>
      <c r="B30" s="1183">
        <v>511</v>
      </c>
      <c r="C30" s="1827">
        <v>332</v>
      </c>
      <c r="D30" s="1211">
        <v>424</v>
      </c>
      <c r="E30" s="808">
        <v>350</v>
      </c>
      <c r="F30" s="1211">
        <v>40</v>
      </c>
      <c r="G30" s="1858">
        <f t="shared" si="4"/>
        <v>42</v>
      </c>
      <c r="H30" s="1859">
        <f t="shared" si="5"/>
        <v>236</v>
      </c>
      <c r="I30" s="1829">
        <f t="shared" si="5"/>
        <v>32</v>
      </c>
      <c r="J30" s="752">
        <f t="shared" si="2"/>
        <v>350</v>
      </c>
      <c r="K30" s="1860">
        <f t="shared" si="3"/>
        <v>100</v>
      </c>
      <c r="L30" s="1818"/>
      <c r="M30" s="1831">
        <v>82</v>
      </c>
      <c r="N30" s="1193">
        <v>318</v>
      </c>
      <c r="O30" s="668">
        <v>350</v>
      </c>
    </row>
    <row r="31" spans="1:15" x14ac:dyDescent="0.2">
      <c r="A31" s="1194" t="s">
        <v>613</v>
      </c>
      <c r="B31" s="1183">
        <v>518</v>
      </c>
      <c r="C31" s="1827">
        <v>506</v>
      </c>
      <c r="D31" s="1211">
        <v>501</v>
      </c>
      <c r="E31" s="808">
        <v>568</v>
      </c>
      <c r="F31" s="1211">
        <v>173</v>
      </c>
      <c r="G31" s="1858">
        <f t="shared" si="4"/>
        <v>180</v>
      </c>
      <c r="H31" s="1859">
        <f t="shared" si="5"/>
        <v>76</v>
      </c>
      <c r="I31" s="1829">
        <f t="shared" si="5"/>
        <v>139</v>
      </c>
      <c r="J31" s="752">
        <f t="shared" si="2"/>
        <v>568</v>
      </c>
      <c r="K31" s="1860">
        <f t="shared" si="3"/>
        <v>100</v>
      </c>
      <c r="L31" s="1818"/>
      <c r="M31" s="1831">
        <v>353</v>
      </c>
      <c r="N31" s="1193">
        <v>429</v>
      </c>
      <c r="O31" s="668">
        <v>568</v>
      </c>
    </row>
    <row r="32" spans="1:15" x14ac:dyDescent="0.2">
      <c r="A32" s="1194" t="s">
        <v>614</v>
      </c>
      <c r="B32" s="1183">
        <v>521</v>
      </c>
      <c r="C32" s="1827">
        <v>12798</v>
      </c>
      <c r="D32" s="1211">
        <v>13267</v>
      </c>
      <c r="E32" s="808">
        <v>14621</v>
      </c>
      <c r="F32" s="1211">
        <v>3268</v>
      </c>
      <c r="G32" s="1858">
        <f t="shared" si="4"/>
        <v>3361</v>
      </c>
      <c r="H32" s="1859">
        <f t="shared" si="5"/>
        <v>3488</v>
      </c>
      <c r="I32" s="1829">
        <f t="shared" si="5"/>
        <v>4504</v>
      </c>
      <c r="J32" s="752">
        <f t="shared" si="2"/>
        <v>14621</v>
      </c>
      <c r="K32" s="1860">
        <f t="shared" si="3"/>
        <v>100</v>
      </c>
      <c r="L32" s="1818"/>
      <c r="M32" s="1831">
        <v>6629</v>
      </c>
      <c r="N32" s="1193">
        <v>10117</v>
      </c>
      <c r="O32" s="668">
        <v>14621</v>
      </c>
    </row>
    <row r="33" spans="1:15" x14ac:dyDescent="0.2">
      <c r="A33" s="1194" t="s">
        <v>615</v>
      </c>
      <c r="B33" s="1183" t="s">
        <v>616</v>
      </c>
      <c r="C33" s="1827">
        <v>4710</v>
      </c>
      <c r="D33" s="1211">
        <v>4914</v>
      </c>
      <c r="E33" s="808">
        <v>5375</v>
      </c>
      <c r="F33" s="1211">
        <v>1193</v>
      </c>
      <c r="G33" s="1858">
        <f t="shared" si="4"/>
        <v>1255</v>
      </c>
      <c r="H33" s="1859">
        <f t="shared" si="5"/>
        <v>1287</v>
      </c>
      <c r="I33" s="1829">
        <f t="shared" si="5"/>
        <v>1640</v>
      </c>
      <c r="J33" s="752">
        <f t="shared" si="2"/>
        <v>5375</v>
      </c>
      <c r="K33" s="1860">
        <f t="shared" si="3"/>
        <v>100</v>
      </c>
      <c r="L33" s="1818"/>
      <c r="M33" s="1831">
        <v>2448</v>
      </c>
      <c r="N33" s="1193">
        <v>3735</v>
      </c>
      <c r="O33" s="668">
        <v>5375</v>
      </c>
    </row>
    <row r="34" spans="1:15" x14ac:dyDescent="0.2">
      <c r="A34" s="1194" t="s">
        <v>617</v>
      </c>
      <c r="B34" s="1183">
        <v>557</v>
      </c>
      <c r="C34" s="1827"/>
      <c r="D34" s="1211"/>
      <c r="E34" s="808"/>
      <c r="F34" s="1211"/>
      <c r="G34" s="1858">
        <f t="shared" si="4"/>
        <v>0</v>
      </c>
      <c r="H34" s="1859">
        <f t="shared" si="5"/>
        <v>0</v>
      </c>
      <c r="I34" s="1829">
        <f t="shared" si="5"/>
        <v>0</v>
      </c>
      <c r="J34" s="752">
        <f t="shared" si="2"/>
        <v>0</v>
      </c>
      <c r="K34" s="1860" t="e">
        <f t="shared" si="3"/>
        <v>#DIV/0!</v>
      </c>
      <c r="L34" s="1818"/>
      <c r="M34" s="1831"/>
      <c r="N34" s="1193"/>
      <c r="O34" s="668"/>
    </row>
    <row r="35" spans="1:15" x14ac:dyDescent="0.2">
      <c r="A35" s="1194" t="s">
        <v>618</v>
      </c>
      <c r="B35" s="1183">
        <v>551</v>
      </c>
      <c r="C35" s="1827">
        <v>64</v>
      </c>
      <c r="D35" s="1211">
        <v>10</v>
      </c>
      <c r="E35" s="808">
        <v>10</v>
      </c>
      <c r="F35" s="1211">
        <v>3</v>
      </c>
      <c r="G35" s="1858">
        <f t="shared" si="4"/>
        <v>2</v>
      </c>
      <c r="H35" s="1859">
        <f t="shared" si="5"/>
        <v>3</v>
      </c>
      <c r="I35" s="1829">
        <f t="shared" si="5"/>
        <v>2</v>
      </c>
      <c r="J35" s="752">
        <f t="shared" si="2"/>
        <v>10</v>
      </c>
      <c r="K35" s="1860">
        <f t="shared" si="3"/>
        <v>100</v>
      </c>
      <c r="L35" s="1818"/>
      <c r="M35" s="1831">
        <v>5</v>
      </c>
      <c r="N35" s="1193">
        <v>8</v>
      </c>
      <c r="O35" s="668">
        <v>10</v>
      </c>
    </row>
    <row r="36" spans="1:15" ht="13.5" thickBot="1" x14ac:dyDescent="0.25">
      <c r="A36" s="1159" t="s">
        <v>619</v>
      </c>
      <c r="B36" s="1244" t="s">
        <v>620</v>
      </c>
      <c r="C36" s="1833">
        <v>187</v>
      </c>
      <c r="D36" s="1712">
        <v>29</v>
      </c>
      <c r="E36" s="812">
        <v>232</v>
      </c>
      <c r="F36" s="1713">
        <v>11</v>
      </c>
      <c r="G36" s="1858">
        <f t="shared" si="4"/>
        <v>9</v>
      </c>
      <c r="H36" s="1859">
        <f t="shared" si="5"/>
        <v>163</v>
      </c>
      <c r="I36" s="1829">
        <f t="shared" si="5"/>
        <v>49</v>
      </c>
      <c r="J36" s="780">
        <f t="shared" si="2"/>
        <v>232</v>
      </c>
      <c r="K36" s="1861">
        <f t="shared" si="3"/>
        <v>100</v>
      </c>
      <c r="L36" s="1818"/>
      <c r="M36" s="1840">
        <v>20</v>
      </c>
      <c r="N36" s="1220">
        <v>183</v>
      </c>
      <c r="O36" s="675">
        <v>232</v>
      </c>
    </row>
    <row r="37" spans="1:15" ht="13.5" thickBot="1" x14ac:dyDescent="0.25">
      <c r="A37" s="1206" t="s">
        <v>621</v>
      </c>
      <c r="B37" s="1156"/>
      <c r="C37" s="1208">
        <f t="shared" ref="C37:I37" si="6">SUM(C27:C36)</f>
        <v>19322</v>
      </c>
      <c r="D37" s="1247">
        <f t="shared" si="6"/>
        <v>20219</v>
      </c>
      <c r="E37" s="1247">
        <f t="shared" si="6"/>
        <v>21843</v>
      </c>
      <c r="F37" s="1208">
        <f t="shared" si="6"/>
        <v>4982</v>
      </c>
      <c r="G37" s="1208">
        <f t="shared" si="6"/>
        <v>5122</v>
      </c>
      <c r="H37" s="1208">
        <f t="shared" si="6"/>
        <v>5235</v>
      </c>
      <c r="I37" s="1209">
        <f t="shared" si="6"/>
        <v>6504</v>
      </c>
      <c r="J37" s="818">
        <f t="shared" si="2"/>
        <v>21843</v>
      </c>
      <c r="K37" s="1862">
        <f t="shared" si="3"/>
        <v>100</v>
      </c>
      <c r="L37" s="1818"/>
      <c r="M37" s="1209">
        <f>SUM(M27:M36)</f>
        <v>10104</v>
      </c>
      <c r="N37" s="1209">
        <f>SUM(N27:N36)</f>
        <v>15339</v>
      </c>
      <c r="O37" s="1209">
        <f>SUM(O27:O36)</f>
        <v>21843</v>
      </c>
    </row>
    <row r="38" spans="1:15" x14ac:dyDescent="0.2">
      <c r="A38" s="1182" t="s">
        <v>622</v>
      </c>
      <c r="B38" s="1221">
        <v>601</v>
      </c>
      <c r="C38" s="1863"/>
      <c r="D38" s="1711"/>
      <c r="E38" s="803"/>
      <c r="F38" s="1666"/>
      <c r="G38" s="1858">
        <f t="shared" si="4"/>
        <v>0</v>
      </c>
      <c r="H38" s="1859">
        <f t="shared" si="5"/>
        <v>0</v>
      </c>
      <c r="I38" s="1829">
        <f t="shared" si="5"/>
        <v>0</v>
      </c>
      <c r="J38" s="1864">
        <f t="shared" si="2"/>
        <v>0</v>
      </c>
      <c r="K38" s="1865" t="e">
        <f t="shared" si="3"/>
        <v>#DIV/0!</v>
      </c>
      <c r="L38" s="1818"/>
      <c r="M38" s="1836"/>
      <c r="N38" s="1243"/>
      <c r="O38" s="666"/>
    </row>
    <row r="39" spans="1:15" x14ac:dyDescent="0.2">
      <c r="A39" s="1194" t="s">
        <v>623</v>
      </c>
      <c r="B39" s="1183">
        <v>602</v>
      </c>
      <c r="C39" s="1827">
        <v>2029</v>
      </c>
      <c r="D39" s="1211">
        <v>2018</v>
      </c>
      <c r="E39" s="808">
        <v>2111</v>
      </c>
      <c r="F39" s="1211">
        <v>627</v>
      </c>
      <c r="G39" s="1858">
        <f t="shared" si="4"/>
        <v>632</v>
      </c>
      <c r="H39" s="1859">
        <f t="shared" si="5"/>
        <v>204</v>
      </c>
      <c r="I39" s="1829">
        <f t="shared" si="5"/>
        <v>648</v>
      </c>
      <c r="J39" s="752">
        <f t="shared" si="2"/>
        <v>2111</v>
      </c>
      <c r="K39" s="1847">
        <f t="shared" si="3"/>
        <v>100</v>
      </c>
      <c r="L39" s="1818"/>
      <c r="M39" s="1831">
        <v>1259</v>
      </c>
      <c r="N39" s="1193">
        <v>1463</v>
      </c>
      <c r="O39" s="668">
        <v>2111</v>
      </c>
    </row>
    <row r="40" spans="1:15" x14ac:dyDescent="0.2">
      <c r="A40" s="1194" t="s">
        <v>624</v>
      </c>
      <c r="B40" s="1183">
        <v>604</v>
      </c>
      <c r="C40" s="1827"/>
      <c r="D40" s="1211"/>
      <c r="E40" s="808"/>
      <c r="F40" s="1211"/>
      <c r="G40" s="1858">
        <f t="shared" si="4"/>
        <v>0</v>
      </c>
      <c r="H40" s="1859">
        <f t="shared" si="5"/>
        <v>0</v>
      </c>
      <c r="I40" s="1829">
        <f t="shared" si="5"/>
        <v>0</v>
      </c>
      <c r="J40" s="752">
        <f t="shared" si="2"/>
        <v>0</v>
      </c>
      <c r="K40" s="1847" t="e">
        <f t="shared" si="3"/>
        <v>#DIV/0!</v>
      </c>
      <c r="L40" s="1818"/>
      <c r="M40" s="1831"/>
      <c r="N40" s="1193"/>
      <c r="O40" s="668"/>
    </row>
    <row r="41" spans="1:15" x14ac:dyDescent="0.2">
      <c r="A41" s="1194" t="s">
        <v>625</v>
      </c>
      <c r="B41" s="1183" t="s">
        <v>626</v>
      </c>
      <c r="C41" s="1827">
        <v>17149</v>
      </c>
      <c r="D41" s="1211">
        <v>18174</v>
      </c>
      <c r="E41" s="808">
        <v>19762</v>
      </c>
      <c r="F41" s="1211">
        <v>4536</v>
      </c>
      <c r="G41" s="1858">
        <f t="shared" si="4"/>
        <v>4828</v>
      </c>
      <c r="H41" s="1859">
        <f t="shared" si="5"/>
        <v>4885</v>
      </c>
      <c r="I41" s="1829">
        <f t="shared" si="5"/>
        <v>5513</v>
      </c>
      <c r="J41" s="752">
        <f t="shared" si="2"/>
        <v>19762</v>
      </c>
      <c r="K41" s="1847">
        <f t="shared" si="3"/>
        <v>100</v>
      </c>
      <c r="L41" s="1818"/>
      <c r="M41" s="1831">
        <v>9364</v>
      </c>
      <c r="N41" s="1193">
        <v>14249</v>
      </c>
      <c r="O41" s="668">
        <v>19762</v>
      </c>
    </row>
    <row r="42" spans="1:15" ht="13.5" thickBot="1" x14ac:dyDescent="0.25">
      <c r="A42" s="1159" t="s">
        <v>627</v>
      </c>
      <c r="B42" s="1244" t="s">
        <v>628</v>
      </c>
      <c r="C42" s="1833">
        <v>144</v>
      </c>
      <c r="D42" s="1712">
        <v>44</v>
      </c>
      <c r="E42" s="812">
        <v>108</v>
      </c>
      <c r="F42" s="1713">
        <v>11</v>
      </c>
      <c r="G42" s="1866">
        <f t="shared" si="4"/>
        <v>21</v>
      </c>
      <c r="H42" s="1859">
        <f t="shared" si="5"/>
        <v>63</v>
      </c>
      <c r="I42" s="1867">
        <f t="shared" si="5"/>
        <v>13</v>
      </c>
      <c r="J42" s="740">
        <f t="shared" si="2"/>
        <v>108</v>
      </c>
      <c r="K42" s="1852">
        <f t="shared" si="3"/>
        <v>100</v>
      </c>
      <c r="L42" s="1818"/>
      <c r="M42" s="1840">
        <v>32</v>
      </c>
      <c r="N42" s="1220">
        <v>95</v>
      </c>
      <c r="O42" s="675">
        <v>108</v>
      </c>
    </row>
    <row r="43" spans="1:15" ht="13.5" thickBot="1" x14ac:dyDescent="0.25">
      <c r="A43" s="1206" t="s">
        <v>629</v>
      </c>
      <c r="B43" s="1156" t="s">
        <v>588</v>
      </c>
      <c r="C43" s="1208">
        <f t="shared" ref="C43:I43" si="7">SUM(C38:C42)</f>
        <v>19322</v>
      </c>
      <c r="D43" s="1247">
        <f t="shared" si="7"/>
        <v>20236</v>
      </c>
      <c r="E43" s="1247">
        <f t="shared" si="7"/>
        <v>21981</v>
      </c>
      <c r="F43" s="1209">
        <f t="shared" si="7"/>
        <v>5174</v>
      </c>
      <c r="G43" s="1253">
        <f t="shared" si="7"/>
        <v>5481</v>
      </c>
      <c r="H43" s="1868">
        <f t="shared" si="7"/>
        <v>5152</v>
      </c>
      <c r="I43" s="1254">
        <f t="shared" si="7"/>
        <v>6174</v>
      </c>
      <c r="J43" s="1185">
        <f t="shared" si="2"/>
        <v>21981</v>
      </c>
      <c r="K43" s="1255">
        <f t="shared" si="3"/>
        <v>100</v>
      </c>
      <c r="L43" s="1818"/>
      <c r="M43" s="1209">
        <f>SUM(M38:M42)</f>
        <v>10655</v>
      </c>
      <c r="N43" s="1210">
        <f>SUM(N38:N42)</f>
        <v>15807</v>
      </c>
      <c r="O43" s="1210">
        <f>SUM(O38:O42)</f>
        <v>21981</v>
      </c>
    </row>
    <row r="44" spans="1:15" ht="5.25" customHeight="1" thickBot="1" x14ac:dyDescent="0.25">
      <c r="A44" s="1159"/>
      <c r="B44" s="1256"/>
      <c r="C44" s="1833"/>
      <c r="D44" s="1236"/>
      <c r="E44" s="1236"/>
      <c r="F44" s="1869"/>
      <c r="G44" s="1870"/>
      <c r="H44" s="1871"/>
      <c r="I44" s="1870"/>
      <c r="J44" s="1260"/>
      <c r="K44" s="1227"/>
      <c r="L44" s="1818"/>
      <c r="M44" s="1872"/>
      <c r="N44" s="1210"/>
      <c r="O44" s="1210"/>
    </row>
    <row r="45" spans="1:15" ht="13.5" thickBot="1" x14ac:dyDescent="0.25">
      <c r="A45" s="1261" t="s">
        <v>630</v>
      </c>
      <c r="B45" s="1156" t="s">
        <v>588</v>
      </c>
      <c r="C45" s="1209">
        <f t="shared" ref="C45:I45" si="8">C43-C41</f>
        <v>2173</v>
      </c>
      <c r="D45" s="1208">
        <f t="shared" si="8"/>
        <v>2062</v>
      </c>
      <c r="E45" s="1208">
        <f t="shared" si="8"/>
        <v>2219</v>
      </c>
      <c r="F45" s="1209">
        <f t="shared" si="8"/>
        <v>638</v>
      </c>
      <c r="G45" s="1248">
        <f t="shared" si="8"/>
        <v>653</v>
      </c>
      <c r="H45" s="1209">
        <f t="shared" si="8"/>
        <v>267</v>
      </c>
      <c r="I45" s="1210">
        <f t="shared" si="8"/>
        <v>661</v>
      </c>
      <c r="J45" s="1260">
        <f t="shared" si="2"/>
        <v>2219</v>
      </c>
      <c r="K45" s="1227">
        <f t="shared" si="3"/>
        <v>100</v>
      </c>
      <c r="L45" s="1818"/>
      <c r="M45" s="1209">
        <f>M43-M41</f>
        <v>1291</v>
      </c>
      <c r="N45" s="1210">
        <f>N43-N41</f>
        <v>1558</v>
      </c>
      <c r="O45" s="1210">
        <f>O43-O41</f>
        <v>2219</v>
      </c>
    </row>
    <row r="46" spans="1:15" ht="13.5" thickBot="1" x14ac:dyDescent="0.25">
      <c r="A46" s="1206" t="s">
        <v>631</v>
      </c>
      <c r="B46" s="1156" t="s">
        <v>588</v>
      </c>
      <c r="C46" s="1209">
        <f t="shared" ref="C46:I46" si="9">C43-C37</f>
        <v>0</v>
      </c>
      <c r="D46" s="1208">
        <f t="shared" si="9"/>
        <v>17</v>
      </c>
      <c r="E46" s="1208">
        <f t="shared" si="9"/>
        <v>138</v>
      </c>
      <c r="F46" s="1209">
        <f t="shared" si="9"/>
        <v>192</v>
      </c>
      <c r="G46" s="1248">
        <f t="shared" si="9"/>
        <v>359</v>
      </c>
      <c r="H46" s="1209">
        <f t="shared" si="9"/>
        <v>-83</v>
      </c>
      <c r="I46" s="1210">
        <f t="shared" si="9"/>
        <v>-330</v>
      </c>
      <c r="J46" s="1260">
        <f t="shared" si="2"/>
        <v>138</v>
      </c>
      <c r="K46" s="1227">
        <f t="shared" si="3"/>
        <v>100</v>
      </c>
      <c r="L46" s="1818"/>
      <c r="M46" s="1209">
        <f>M43-M37</f>
        <v>551</v>
      </c>
      <c r="N46" s="1210">
        <f>N43-N37</f>
        <v>468</v>
      </c>
      <c r="O46" s="1210">
        <f>O43-O37</f>
        <v>138</v>
      </c>
    </row>
    <row r="47" spans="1:15" ht="13.5" thickBot="1" x14ac:dyDescent="0.25">
      <c r="A47" s="1262" t="s">
        <v>632</v>
      </c>
      <c r="B47" s="1263" t="s">
        <v>588</v>
      </c>
      <c r="C47" s="1209">
        <f t="shared" ref="C47:I47" si="10">C46-C41</f>
        <v>-17149</v>
      </c>
      <c r="D47" s="1208">
        <f t="shared" si="10"/>
        <v>-18157</v>
      </c>
      <c r="E47" s="1208">
        <f t="shared" si="10"/>
        <v>-19624</v>
      </c>
      <c r="F47" s="1209">
        <f t="shared" si="10"/>
        <v>-4344</v>
      </c>
      <c r="G47" s="1248">
        <f t="shared" si="10"/>
        <v>-4469</v>
      </c>
      <c r="H47" s="1209">
        <f t="shared" si="10"/>
        <v>-4968</v>
      </c>
      <c r="I47" s="1210">
        <f t="shared" si="10"/>
        <v>-5843</v>
      </c>
      <c r="J47" s="1260">
        <f t="shared" si="2"/>
        <v>-19624</v>
      </c>
      <c r="K47" s="1249">
        <f t="shared" si="3"/>
        <v>100</v>
      </c>
      <c r="L47" s="1818"/>
      <c r="M47" s="1209">
        <f>M46-M41</f>
        <v>-8813</v>
      </c>
      <c r="N47" s="1210">
        <f>N46-N41</f>
        <v>-13781</v>
      </c>
      <c r="O47" s="1210">
        <f>O46-O41</f>
        <v>-19624</v>
      </c>
    </row>
    <row r="50" spans="1:10" ht="14.25" x14ac:dyDescent="0.2">
      <c r="A50" s="1138" t="s">
        <v>633</v>
      </c>
    </row>
    <row r="51" spans="1:10" ht="14.25" x14ac:dyDescent="0.2">
      <c r="A51" s="1139" t="s">
        <v>634</v>
      </c>
    </row>
    <row r="52" spans="1:10" ht="14.25" x14ac:dyDescent="0.2">
      <c r="A52" s="1875" t="s">
        <v>635</v>
      </c>
    </row>
    <row r="53" spans="1:10" s="1804" customFormat="1" ht="14.25" x14ac:dyDescent="0.2">
      <c r="A53" s="1875" t="s">
        <v>636</v>
      </c>
      <c r="B53" s="1876"/>
      <c r="E53" s="1877"/>
      <c r="F53" s="1877"/>
      <c r="G53" s="1877"/>
      <c r="H53" s="1877"/>
      <c r="I53" s="1877"/>
      <c r="J53" s="1877"/>
    </row>
    <row r="56" spans="1:10" x14ac:dyDescent="0.2">
      <c r="A56" s="1878" t="s">
        <v>671</v>
      </c>
    </row>
    <row r="58" spans="1:10" x14ac:dyDescent="0.2">
      <c r="A58" s="1878" t="s">
        <v>726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0"/>
  <sheetViews>
    <sheetView zoomScaleNormal="100" zoomScaleSheetLayoutView="100" workbookViewId="0">
      <pane xSplit="5" topLeftCell="F1" activePane="topRight" state="frozen"/>
      <selection pane="topRight" activeCell="C15" sqref="C15"/>
    </sheetView>
  </sheetViews>
  <sheetFormatPr defaultColWidth="9.140625" defaultRowHeight="12.75" x14ac:dyDescent="0.2"/>
  <cols>
    <col min="1" max="1" width="7.28515625" style="69" customWidth="1"/>
    <col min="2" max="2" width="10.140625" style="69" customWidth="1"/>
    <col min="3" max="3" width="67.28515625" style="69" customWidth="1"/>
    <col min="4" max="5" width="15.85546875" style="68" customWidth="1"/>
    <col min="6" max="6" width="15.85546875" style="69" customWidth="1"/>
    <col min="7" max="16384" width="9.140625" style="69"/>
  </cols>
  <sheetData>
    <row r="1" spans="1:7" ht="21" customHeight="1" x14ac:dyDescent="0.25">
      <c r="A1" s="70" t="s">
        <v>94</v>
      </c>
      <c r="B1" s="71"/>
      <c r="C1" s="72"/>
      <c r="D1" s="265"/>
      <c r="E1" s="260"/>
    </row>
    <row r="2" spans="1:7" ht="22.5" customHeight="1" x14ac:dyDescent="0.3">
      <c r="A2" s="70"/>
      <c r="B2" s="71"/>
      <c r="C2" s="113"/>
    </row>
    <row r="3" spans="1:7" s="71" customFormat="1" ht="24" customHeight="1" x14ac:dyDescent="0.3">
      <c r="A3" s="73" t="s">
        <v>320</v>
      </c>
      <c r="B3" s="73"/>
      <c r="C3" s="277" t="s">
        <v>386</v>
      </c>
      <c r="D3" s="261"/>
      <c r="E3" s="261"/>
    </row>
    <row r="4" spans="1:7" s="56" customFormat="1" ht="12.75" hidden="1" customHeight="1" x14ac:dyDescent="0.2">
      <c r="A4" s="74"/>
      <c r="B4" s="75"/>
      <c r="C4" s="74"/>
      <c r="D4" s="61"/>
      <c r="E4" s="61"/>
    </row>
    <row r="5" spans="1:7" s="56" customFormat="1" ht="18" customHeight="1" thickBot="1" x14ac:dyDescent="0.25">
      <c r="A5" s="74"/>
      <c r="B5" s="75"/>
      <c r="C5" s="74"/>
      <c r="D5" s="61"/>
      <c r="E5" s="61"/>
    </row>
    <row r="6" spans="1:7" s="56" customFormat="1" ht="15" customHeight="1" x14ac:dyDescent="0.25">
      <c r="A6" s="114" t="s">
        <v>14</v>
      </c>
      <c r="B6" s="115" t="s">
        <v>13</v>
      </c>
      <c r="C6" s="114" t="s">
        <v>12</v>
      </c>
      <c r="D6" s="262" t="s">
        <v>11</v>
      </c>
      <c r="E6" s="262" t="s">
        <v>11</v>
      </c>
      <c r="F6" s="22" t="s">
        <v>0</v>
      </c>
      <c r="G6" s="121" t="s">
        <v>382</v>
      </c>
    </row>
    <row r="7" spans="1:7" s="56" customFormat="1" ht="21" customHeight="1" thickBot="1" x14ac:dyDescent="0.3">
      <c r="A7" s="116"/>
      <c r="B7" s="117"/>
      <c r="C7" s="118"/>
      <c r="D7" s="263" t="s">
        <v>10</v>
      </c>
      <c r="E7" s="263" t="s">
        <v>9</v>
      </c>
      <c r="F7" s="122" t="s">
        <v>384</v>
      </c>
      <c r="G7" s="123" t="s">
        <v>383</v>
      </c>
    </row>
    <row r="8" spans="1:7" s="56" customFormat="1" ht="18" customHeight="1" thickTop="1" x14ac:dyDescent="0.25">
      <c r="A8" s="276">
        <v>10</v>
      </c>
      <c r="B8" s="276"/>
      <c r="C8" s="101" t="s">
        <v>379</v>
      </c>
      <c r="D8" s="91"/>
      <c r="E8" s="209"/>
      <c r="F8" s="142"/>
      <c r="G8" s="140"/>
    </row>
    <row r="9" spans="1:7" s="56" customFormat="1" ht="15" hidden="1" customHeight="1" x14ac:dyDescent="0.2">
      <c r="A9" s="65"/>
      <c r="B9" s="266">
        <v>2143</v>
      </c>
      <c r="C9" s="65" t="s">
        <v>95</v>
      </c>
      <c r="D9" s="58">
        <v>0</v>
      </c>
      <c r="E9" s="196">
        <v>0</v>
      </c>
      <c r="F9" s="120">
        <v>0</v>
      </c>
      <c r="G9" s="119" t="e">
        <f t="shared" ref="G9:G22" si="0">(F9/E9)*100</f>
        <v>#DIV/0!</v>
      </c>
    </row>
    <row r="10" spans="1:7" s="56" customFormat="1" ht="15" customHeight="1" x14ac:dyDescent="0.2">
      <c r="A10" s="81"/>
      <c r="B10" s="141">
        <v>2212</v>
      </c>
      <c r="C10" s="80" t="s">
        <v>96</v>
      </c>
      <c r="D10" s="58">
        <v>9150</v>
      </c>
      <c r="E10" s="196">
        <v>10096.1</v>
      </c>
      <c r="F10" s="120">
        <v>9594.5</v>
      </c>
      <c r="G10" s="119">
        <f t="shared" si="0"/>
        <v>95.031744931211065</v>
      </c>
    </row>
    <row r="11" spans="1:7" s="56" customFormat="1" ht="15" customHeight="1" x14ac:dyDescent="0.2">
      <c r="A11" s="65"/>
      <c r="B11" s="35">
        <v>2219</v>
      </c>
      <c r="C11" s="79" t="s">
        <v>97</v>
      </c>
      <c r="D11" s="58">
        <f>'[1]Technické služby'!AC42</f>
        <v>7020</v>
      </c>
      <c r="E11" s="196">
        <v>6321.6</v>
      </c>
      <c r="F11" s="120">
        <v>6009.5</v>
      </c>
      <c r="G11" s="119">
        <f t="shared" si="0"/>
        <v>95.062958744621611</v>
      </c>
    </row>
    <row r="12" spans="1:7" s="56" customFormat="1" ht="15" customHeight="1" x14ac:dyDescent="0.2">
      <c r="A12" s="65"/>
      <c r="B12" s="266">
        <v>2221</v>
      </c>
      <c r="C12" s="65" t="s">
        <v>98</v>
      </c>
      <c r="D12" s="59">
        <v>0</v>
      </c>
      <c r="E12" s="198">
        <v>127.8</v>
      </c>
      <c r="F12" s="120">
        <v>30.3</v>
      </c>
      <c r="G12" s="119">
        <f t="shared" si="0"/>
        <v>23.708920187793428</v>
      </c>
    </row>
    <row r="13" spans="1:7" s="56" customFormat="1" ht="15" customHeight="1" x14ac:dyDescent="0.2">
      <c r="A13" s="65"/>
      <c r="B13" s="266">
        <v>3113</v>
      </c>
      <c r="C13" s="65" t="s">
        <v>104</v>
      </c>
      <c r="D13" s="59">
        <v>0</v>
      </c>
      <c r="E13" s="198">
        <v>242</v>
      </c>
      <c r="F13" s="120">
        <v>241.9</v>
      </c>
      <c r="G13" s="119">
        <f t="shared" si="0"/>
        <v>99.95867768595042</v>
      </c>
    </row>
    <row r="14" spans="1:7" s="56" customFormat="1" ht="15" customHeight="1" x14ac:dyDescent="0.2">
      <c r="A14" s="65"/>
      <c r="B14" s="35">
        <v>3326</v>
      </c>
      <c r="C14" s="80" t="s">
        <v>438</v>
      </c>
      <c r="D14" s="58">
        <v>0</v>
      </c>
      <c r="E14" s="196">
        <v>18</v>
      </c>
      <c r="F14" s="120">
        <v>17.600000000000001</v>
      </c>
      <c r="G14" s="119">
        <f t="shared" si="0"/>
        <v>97.777777777777786</v>
      </c>
    </row>
    <row r="15" spans="1:7" s="56" customFormat="1" ht="15" customHeight="1" x14ac:dyDescent="0.2">
      <c r="A15" s="65"/>
      <c r="B15" s="35">
        <v>3421</v>
      </c>
      <c r="C15" s="80" t="s">
        <v>111</v>
      </c>
      <c r="D15" s="58">
        <v>200</v>
      </c>
      <c r="E15" s="196">
        <v>336.4</v>
      </c>
      <c r="F15" s="120">
        <v>299.10000000000002</v>
      </c>
      <c r="G15" s="119">
        <f t="shared" si="0"/>
        <v>88.912009512485142</v>
      </c>
    </row>
    <row r="16" spans="1:7" s="56" customFormat="1" ht="15.75" customHeight="1" x14ac:dyDescent="0.2">
      <c r="A16" s="65"/>
      <c r="B16" s="35">
        <v>3631</v>
      </c>
      <c r="C16" s="80" t="s">
        <v>114</v>
      </c>
      <c r="D16" s="58">
        <v>6100</v>
      </c>
      <c r="E16" s="196">
        <v>4454.7</v>
      </c>
      <c r="F16" s="120">
        <v>4307.5</v>
      </c>
      <c r="G16" s="119">
        <f t="shared" si="0"/>
        <v>96.695624845668632</v>
      </c>
    </row>
    <row r="17" spans="1:7" s="56" customFormat="1" ht="15.75" customHeight="1" x14ac:dyDescent="0.2">
      <c r="A17" s="65"/>
      <c r="B17" s="35">
        <v>3632</v>
      </c>
      <c r="C17" s="80" t="s">
        <v>115</v>
      </c>
      <c r="D17" s="58">
        <v>0</v>
      </c>
      <c r="E17" s="196">
        <v>174</v>
      </c>
      <c r="F17" s="120">
        <v>112.5</v>
      </c>
      <c r="G17" s="119">
        <f t="shared" si="0"/>
        <v>64.65517241379311</v>
      </c>
    </row>
    <row r="18" spans="1:7" s="56" customFormat="1" ht="15" customHeight="1" x14ac:dyDescent="0.2">
      <c r="A18" s="65"/>
      <c r="B18" s="266">
        <v>3639</v>
      </c>
      <c r="C18" s="65" t="s">
        <v>429</v>
      </c>
      <c r="D18" s="59">
        <v>0</v>
      </c>
      <c r="E18" s="198">
        <v>4717.3999999999996</v>
      </c>
      <c r="F18" s="120">
        <v>4372.7</v>
      </c>
      <c r="G18" s="119">
        <f t="shared" si="0"/>
        <v>92.693008860813165</v>
      </c>
    </row>
    <row r="19" spans="1:7" s="56" customFormat="1" ht="15" customHeight="1" x14ac:dyDescent="0.2">
      <c r="A19" s="65"/>
      <c r="B19" s="35">
        <v>3722</v>
      </c>
      <c r="C19" s="80" t="s">
        <v>119</v>
      </c>
      <c r="D19" s="58">
        <f>'[1]Technické služby'!AC52</f>
        <v>22550</v>
      </c>
      <c r="E19" s="196">
        <v>24867</v>
      </c>
      <c r="F19" s="120">
        <v>24613.5</v>
      </c>
      <c r="G19" s="119">
        <f t="shared" si="0"/>
        <v>98.980576667873095</v>
      </c>
    </row>
    <row r="20" spans="1:7" s="56" customFormat="1" ht="15" hidden="1" customHeight="1" x14ac:dyDescent="0.2">
      <c r="A20" s="65"/>
      <c r="B20" s="35">
        <v>3726</v>
      </c>
      <c r="C20" s="79" t="s">
        <v>120</v>
      </c>
      <c r="D20" s="58">
        <f>'[1]Technické služby'!AC53</f>
        <v>0</v>
      </c>
      <c r="E20" s="196">
        <f>'[1]Technické služby'!AD53</f>
        <v>0</v>
      </c>
      <c r="F20" s="120">
        <v>0</v>
      </c>
      <c r="G20" s="119" t="e">
        <f t="shared" si="0"/>
        <v>#DIV/0!</v>
      </c>
    </row>
    <row r="21" spans="1:7" s="56" customFormat="1" ht="15" customHeight="1" thickBot="1" x14ac:dyDescent="0.25">
      <c r="A21" s="65"/>
      <c r="B21" s="93">
        <v>3745</v>
      </c>
      <c r="C21" s="83" t="s">
        <v>123</v>
      </c>
      <c r="D21" s="59">
        <f>'[1]Technické služby'!AC54</f>
        <v>20397</v>
      </c>
      <c r="E21" s="198">
        <v>20333.400000000001</v>
      </c>
      <c r="F21" s="128">
        <v>18545.5</v>
      </c>
      <c r="G21" s="129">
        <f t="shared" si="0"/>
        <v>91.207078009580286</v>
      </c>
    </row>
    <row r="22" spans="1:7" s="56" customFormat="1" ht="22.5" customHeight="1" thickTop="1" thickBot="1" x14ac:dyDescent="0.3">
      <c r="A22" s="86"/>
      <c r="B22" s="87"/>
      <c r="C22" s="97" t="s">
        <v>374</v>
      </c>
      <c r="D22" s="95">
        <f t="shared" ref="D22:F22" si="1">SUM(D8:D21)</f>
        <v>65417</v>
      </c>
      <c r="E22" s="199">
        <f t="shared" si="1"/>
        <v>71688.399999999994</v>
      </c>
      <c r="F22" s="224">
        <f t="shared" si="1"/>
        <v>68144.600000000006</v>
      </c>
      <c r="G22" s="151">
        <f t="shared" si="0"/>
        <v>95.056661886720889</v>
      </c>
    </row>
    <row r="23" spans="1:7" s="56" customFormat="1" ht="7.5" customHeight="1" x14ac:dyDescent="0.2">
      <c r="A23" s="74"/>
      <c r="B23" s="75"/>
      <c r="C23" s="74"/>
      <c r="D23" s="61"/>
      <c r="E23" s="61"/>
    </row>
    <row r="24" spans="1:7" s="56" customFormat="1" ht="0.75" hidden="1" customHeight="1" x14ac:dyDescent="0.2">
      <c r="B24" s="76"/>
      <c r="D24" s="201"/>
      <c r="E24" s="201"/>
    </row>
    <row r="25" spans="1:7" s="56" customFormat="1" ht="15" hidden="1" customHeight="1" x14ac:dyDescent="0.2">
      <c r="A25" s="74"/>
      <c r="B25" s="75"/>
      <c r="C25" s="74"/>
      <c r="D25" s="61"/>
      <c r="E25" s="61"/>
    </row>
    <row r="26" spans="1:7" s="56" customFormat="1" ht="21" customHeight="1" thickBot="1" x14ac:dyDescent="0.25">
      <c r="A26" s="74"/>
      <c r="B26" s="75"/>
      <c r="C26" s="74"/>
      <c r="D26" s="261"/>
      <c r="E26" s="261"/>
    </row>
    <row r="27" spans="1:7" s="56" customFormat="1" ht="15.75" x14ac:dyDescent="0.25">
      <c r="A27" s="114" t="s">
        <v>14</v>
      </c>
      <c r="B27" s="115" t="s">
        <v>13</v>
      </c>
      <c r="C27" s="114" t="s">
        <v>12</v>
      </c>
      <c r="D27" s="262" t="s">
        <v>11</v>
      </c>
      <c r="E27" s="262" t="s">
        <v>11</v>
      </c>
      <c r="F27" s="22" t="s">
        <v>0</v>
      </c>
      <c r="G27" s="121" t="s">
        <v>382</v>
      </c>
    </row>
    <row r="28" spans="1:7" s="56" customFormat="1" ht="15.75" customHeight="1" thickBot="1" x14ac:dyDescent="0.3">
      <c r="A28" s="116"/>
      <c r="B28" s="117"/>
      <c r="C28" s="118"/>
      <c r="D28" s="263" t="s">
        <v>10</v>
      </c>
      <c r="E28" s="263" t="s">
        <v>9</v>
      </c>
      <c r="F28" s="122" t="s">
        <v>384</v>
      </c>
      <c r="G28" s="123" t="s">
        <v>383</v>
      </c>
    </row>
    <row r="29" spans="1:7" s="56" customFormat="1" ht="16.5" customHeight="1" thickTop="1" x14ac:dyDescent="0.25">
      <c r="A29" s="63">
        <v>30</v>
      </c>
      <c r="B29" s="63"/>
      <c r="C29" s="94" t="s">
        <v>90</v>
      </c>
      <c r="D29" s="57"/>
      <c r="E29" s="210"/>
      <c r="F29" s="142"/>
      <c r="G29" s="140"/>
    </row>
    <row r="30" spans="1:7" s="56" customFormat="1" ht="16.5" customHeight="1" x14ac:dyDescent="0.2">
      <c r="A30" s="62"/>
      <c r="B30" s="62"/>
      <c r="C30" s="64"/>
      <c r="D30" s="58"/>
      <c r="E30" s="196"/>
      <c r="F30" s="143"/>
      <c r="G30" s="65"/>
    </row>
    <row r="31" spans="1:7" s="56" customFormat="1" ht="15" hidden="1" x14ac:dyDescent="0.2">
      <c r="A31" s="65"/>
      <c r="B31" s="62">
        <v>3341</v>
      </c>
      <c r="C31" s="74" t="s">
        <v>128</v>
      </c>
      <c r="D31" s="58">
        <v>0</v>
      </c>
      <c r="E31" s="196">
        <v>0</v>
      </c>
      <c r="F31" s="120">
        <v>0</v>
      </c>
      <c r="G31" s="119" t="e">
        <f t="shared" ref="G31:G53" si="2">(F31/E31)*100</f>
        <v>#DIV/0!</v>
      </c>
    </row>
    <row r="32" spans="1:7" s="56" customFormat="1" ht="15.75" customHeight="1" x14ac:dyDescent="0.2">
      <c r="A32" s="65"/>
      <c r="B32" s="62">
        <v>3319</v>
      </c>
      <c r="C32" s="79" t="s">
        <v>439</v>
      </c>
      <c r="D32" s="58">
        <v>0</v>
      </c>
      <c r="E32" s="196">
        <v>10</v>
      </c>
      <c r="F32" s="120">
        <v>10</v>
      </c>
      <c r="G32" s="119">
        <f t="shared" si="2"/>
        <v>100</v>
      </c>
    </row>
    <row r="33" spans="1:7" s="56" customFormat="1" ht="15.75" customHeight="1" x14ac:dyDescent="0.2">
      <c r="A33" s="65"/>
      <c r="B33" s="62">
        <v>3326</v>
      </c>
      <c r="C33" s="79" t="s">
        <v>438</v>
      </c>
      <c r="D33" s="58">
        <v>0</v>
      </c>
      <c r="E33" s="196">
        <v>79.3</v>
      </c>
      <c r="F33" s="120">
        <v>79.3</v>
      </c>
      <c r="G33" s="119">
        <f t="shared" si="2"/>
        <v>100</v>
      </c>
    </row>
    <row r="34" spans="1:7" s="56" customFormat="1" ht="15.75" customHeight="1" x14ac:dyDescent="0.2">
      <c r="A34" s="65"/>
      <c r="B34" s="62">
        <v>3349</v>
      </c>
      <c r="C34" s="79" t="s">
        <v>129</v>
      </c>
      <c r="D34" s="58">
        <v>850</v>
      </c>
      <c r="E34" s="196">
        <v>951.2</v>
      </c>
      <c r="F34" s="120">
        <v>755.9</v>
      </c>
      <c r="G34" s="119">
        <f t="shared" si="2"/>
        <v>79.468040370058873</v>
      </c>
    </row>
    <row r="35" spans="1:7" s="56" customFormat="1" ht="15.75" customHeight="1" x14ac:dyDescent="0.2">
      <c r="A35" s="65"/>
      <c r="B35" s="78">
        <v>3699</v>
      </c>
      <c r="C35" s="80" t="s">
        <v>118</v>
      </c>
      <c r="D35" s="58">
        <v>398</v>
      </c>
      <c r="E35" s="196">
        <v>564.79999999999995</v>
      </c>
      <c r="F35" s="120">
        <v>510.2</v>
      </c>
      <c r="G35" s="119">
        <f t="shared" si="2"/>
        <v>90.332861189801704</v>
      </c>
    </row>
    <row r="36" spans="1:7" s="56" customFormat="1" ht="15.75" customHeight="1" x14ac:dyDescent="0.2">
      <c r="A36" s="65"/>
      <c r="B36" s="78">
        <v>3733</v>
      </c>
      <c r="C36" s="79" t="s">
        <v>121</v>
      </c>
      <c r="D36" s="58">
        <v>40</v>
      </c>
      <c r="E36" s="196">
        <v>40</v>
      </c>
      <c r="F36" s="120">
        <v>24.6</v>
      </c>
      <c r="G36" s="119">
        <f t="shared" si="2"/>
        <v>61.5</v>
      </c>
    </row>
    <row r="37" spans="1:7" s="56" customFormat="1" ht="16.5" hidden="1" customHeight="1" x14ac:dyDescent="0.2">
      <c r="A37" s="65"/>
      <c r="B37" s="62">
        <v>3745</v>
      </c>
      <c r="C37" s="79" t="s">
        <v>123</v>
      </c>
      <c r="D37" s="58">
        <v>0</v>
      </c>
      <c r="E37" s="196">
        <v>0</v>
      </c>
      <c r="F37" s="120">
        <v>0</v>
      </c>
      <c r="G37" s="119" t="e">
        <f t="shared" si="2"/>
        <v>#DIV/0!</v>
      </c>
    </row>
    <row r="38" spans="1:7" s="56" customFormat="1" ht="15.75" customHeight="1" x14ac:dyDescent="0.2">
      <c r="A38" s="65"/>
      <c r="B38" s="62">
        <v>3900</v>
      </c>
      <c r="C38" s="65" t="s">
        <v>433</v>
      </c>
      <c r="D38" s="58">
        <v>0</v>
      </c>
      <c r="E38" s="196">
        <v>55</v>
      </c>
      <c r="F38" s="120">
        <v>55</v>
      </c>
      <c r="G38" s="119">
        <f t="shared" si="2"/>
        <v>100</v>
      </c>
    </row>
    <row r="39" spans="1:7" s="56" customFormat="1" ht="15.75" customHeight="1" x14ac:dyDescent="0.2">
      <c r="A39" s="65"/>
      <c r="B39" s="62">
        <v>5212</v>
      </c>
      <c r="C39" s="65" t="s">
        <v>130</v>
      </c>
      <c r="D39" s="58">
        <v>100</v>
      </c>
      <c r="E39" s="196">
        <v>0</v>
      </c>
      <c r="F39" s="120">
        <v>0</v>
      </c>
      <c r="G39" s="119" t="e">
        <f t="shared" si="2"/>
        <v>#DIV/0!</v>
      </c>
    </row>
    <row r="40" spans="1:7" s="56" customFormat="1" ht="15.75" customHeight="1" x14ac:dyDescent="0.2">
      <c r="A40" s="65"/>
      <c r="B40" s="62">
        <v>5213</v>
      </c>
      <c r="C40" s="65" t="s">
        <v>434</v>
      </c>
      <c r="D40" s="58">
        <v>0</v>
      </c>
      <c r="E40" s="196">
        <v>100</v>
      </c>
      <c r="F40" s="120">
        <v>1.9</v>
      </c>
      <c r="G40" s="119">
        <f t="shared" si="2"/>
        <v>1.9</v>
      </c>
    </row>
    <row r="41" spans="1:7" s="56" customFormat="1" ht="15.75" customHeight="1" x14ac:dyDescent="0.2">
      <c r="A41" s="65"/>
      <c r="B41" s="62">
        <v>5272</v>
      </c>
      <c r="C41" s="65" t="s">
        <v>131</v>
      </c>
      <c r="D41" s="58">
        <v>100</v>
      </c>
      <c r="E41" s="196">
        <v>100</v>
      </c>
      <c r="F41" s="128">
        <v>0</v>
      </c>
      <c r="G41" s="119">
        <f t="shared" si="2"/>
        <v>0</v>
      </c>
    </row>
    <row r="42" spans="1:7" s="56" customFormat="1" ht="15.75" customHeight="1" x14ac:dyDescent="0.2">
      <c r="A42" s="65"/>
      <c r="B42" s="62">
        <v>5279</v>
      </c>
      <c r="C42" s="65" t="s">
        <v>132</v>
      </c>
      <c r="D42" s="58">
        <v>100</v>
      </c>
      <c r="E42" s="196">
        <v>100</v>
      </c>
      <c r="F42" s="120">
        <v>55.9</v>
      </c>
      <c r="G42" s="119">
        <f t="shared" si="2"/>
        <v>55.899999999999991</v>
      </c>
    </row>
    <row r="43" spans="1:7" s="56" customFormat="1" ht="15.75" hidden="1" customHeight="1" x14ac:dyDescent="0.2">
      <c r="A43" s="65"/>
      <c r="B43" s="62">
        <v>5311</v>
      </c>
      <c r="C43" s="65" t="s">
        <v>304</v>
      </c>
      <c r="D43" s="58">
        <v>0</v>
      </c>
      <c r="E43" s="196">
        <v>0</v>
      </c>
      <c r="F43" s="120">
        <v>0</v>
      </c>
      <c r="G43" s="119" t="e">
        <f t="shared" si="2"/>
        <v>#DIV/0!</v>
      </c>
    </row>
    <row r="44" spans="1:7" s="56" customFormat="1" ht="15" x14ac:dyDescent="0.2">
      <c r="A44" s="65"/>
      <c r="B44" s="62">
        <v>5512</v>
      </c>
      <c r="C44" s="74" t="s">
        <v>133</v>
      </c>
      <c r="D44" s="58">
        <v>1362</v>
      </c>
      <c r="E44" s="196">
        <v>1389.8</v>
      </c>
      <c r="F44" s="120">
        <v>1026.9000000000001</v>
      </c>
      <c r="G44" s="119">
        <f t="shared" si="2"/>
        <v>73.888329256008063</v>
      </c>
    </row>
    <row r="45" spans="1:7" s="56" customFormat="1" ht="15.75" customHeight="1" x14ac:dyDescent="0.2">
      <c r="A45" s="65"/>
      <c r="B45" s="62">
        <v>6112</v>
      </c>
      <c r="C45" s="79" t="s">
        <v>134</v>
      </c>
      <c r="D45" s="58">
        <v>7119</v>
      </c>
      <c r="E45" s="196">
        <v>7119</v>
      </c>
      <c r="F45" s="120">
        <v>6941.4</v>
      </c>
      <c r="G45" s="119">
        <f t="shared" si="2"/>
        <v>97.505267593763165</v>
      </c>
    </row>
    <row r="46" spans="1:7" s="56" customFormat="1" ht="15.75" hidden="1" customHeight="1" x14ac:dyDescent="0.2">
      <c r="A46" s="65"/>
      <c r="B46" s="62">
        <v>6114</v>
      </c>
      <c r="C46" s="79" t="s">
        <v>135</v>
      </c>
      <c r="D46" s="58"/>
      <c r="E46" s="196"/>
      <c r="F46" s="120">
        <v>0</v>
      </c>
      <c r="G46" s="119" t="e">
        <f t="shared" si="2"/>
        <v>#DIV/0!</v>
      </c>
    </row>
    <row r="47" spans="1:7" s="56" customFormat="1" ht="15.75" hidden="1" customHeight="1" x14ac:dyDescent="0.2">
      <c r="A47" s="65"/>
      <c r="B47" s="62">
        <v>6115</v>
      </c>
      <c r="C47" s="79" t="s">
        <v>136</v>
      </c>
      <c r="D47" s="58"/>
      <c r="E47" s="196"/>
      <c r="F47" s="120">
        <v>0</v>
      </c>
      <c r="G47" s="119" t="e">
        <f t="shared" si="2"/>
        <v>#DIV/0!</v>
      </c>
    </row>
    <row r="48" spans="1:7" s="56" customFormat="1" ht="15.75" customHeight="1" x14ac:dyDescent="0.2">
      <c r="A48" s="65"/>
      <c r="B48" s="62">
        <v>6117</v>
      </c>
      <c r="C48" s="79" t="s">
        <v>137</v>
      </c>
      <c r="D48" s="58">
        <v>0</v>
      </c>
      <c r="E48" s="196">
        <v>653</v>
      </c>
      <c r="F48" s="128">
        <v>612.9</v>
      </c>
      <c r="G48" s="119">
        <f t="shared" si="2"/>
        <v>93.85911179173047</v>
      </c>
    </row>
    <row r="49" spans="1:7" s="56" customFormat="1" ht="15.75" hidden="1" customHeight="1" x14ac:dyDescent="0.2">
      <c r="A49" s="65"/>
      <c r="B49" s="62">
        <v>6118</v>
      </c>
      <c r="C49" s="79" t="s">
        <v>138</v>
      </c>
      <c r="D49" s="58">
        <v>0</v>
      </c>
      <c r="E49" s="196">
        <v>0</v>
      </c>
      <c r="F49" s="120">
        <v>0</v>
      </c>
      <c r="G49" s="119" t="e">
        <f t="shared" si="2"/>
        <v>#DIV/0!</v>
      </c>
    </row>
    <row r="50" spans="1:7" s="56" customFormat="1" ht="13.5" hidden="1" customHeight="1" x14ac:dyDescent="0.2">
      <c r="A50" s="65"/>
      <c r="B50" s="62">
        <v>6149</v>
      </c>
      <c r="C50" s="79" t="s">
        <v>139</v>
      </c>
      <c r="D50" s="58"/>
      <c r="E50" s="196"/>
      <c r="F50" s="120">
        <v>0</v>
      </c>
      <c r="G50" s="119" t="e">
        <f t="shared" si="2"/>
        <v>#DIV/0!</v>
      </c>
    </row>
    <row r="51" spans="1:7" s="56" customFormat="1" ht="17.25" customHeight="1" x14ac:dyDescent="0.2">
      <c r="A51" s="62"/>
      <c r="B51" s="62">
        <v>6171</v>
      </c>
      <c r="C51" s="79" t="s">
        <v>140</v>
      </c>
      <c r="D51" s="58">
        <v>129194</v>
      </c>
      <c r="E51" s="196">
        <v>132886</v>
      </c>
      <c r="F51" s="120">
        <v>125090.7</v>
      </c>
      <c r="G51" s="119">
        <f t="shared" si="2"/>
        <v>94.133844046776943</v>
      </c>
    </row>
    <row r="52" spans="1:7" s="56" customFormat="1" ht="17.25" customHeight="1" x14ac:dyDescent="0.2">
      <c r="A52" s="62"/>
      <c r="B52" s="62">
        <v>6402</v>
      </c>
      <c r="C52" s="79" t="s">
        <v>141</v>
      </c>
      <c r="D52" s="58">
        <v>0</v>
      </c>
      <c r="E52" s="196">
        <v>225.5</v>
      </c>
      <c r="F52" s="120">
        <v>219.9</v>
      </c>
      <c r="G52" s="119">
        <f t="shared" si="2"/>
        <v>97.516629711751662</v>
      </c>
    </row>
    <row r="53" spans="1:7" s="56" customFormat="1" ht="15" x14ac:dyDescent="0.2">
      <c r="A53" s="65"/>
      <c r="B53" s="78">
        <v>6409</v>
      </c>
      <c r="C53" s="65" t="s">
        <v>333</v>
      </c>
      <c r="D53" s="55">
        <v>0</v>
      </c>
      <c r="E53" s="252">
        <v>0</v>
      </c>
      <c r="F53" s="120">
        <v>0</v>
      </c>
      <c r="G53" s="119" t="e">
        <f t="shared" si="2"/>
        <v>#DIV/0!</v>
      </c>
    </row>
    <row r="54" spans="1:7" s="56" customFormat="1" ht="15.75" customHeight="1" thickBot="1" x14ac:dyDescent="0.25">
      <c r="A54" s="88"/>
      <c r="B54" s="88"/>
      <c r="C54" s="82"/>
      <c r="D54" s="59"/>
      <c r="E54" s="198"/>
      <c r="F54" s="144"/>
      <c r="G54" s="82"/>
    </row>
    <row r="55" spans="1:7" s="56" customFormat="1" ht="18.75" customHeight="1" thickTop="1" thickBot="1" x14ac:dyDescent="0.3">
      <c r="A55" s="86"/>
      <c r="B55" s="87"/>
      <c r="C55" s="97" t="s">
        <v>332</v>
      </c>
      <c r="D55" s="95">
        <f t="shared" ref="D55:F55" si="3">SUM(D31:D54)</f>
        <v>139263</v>
      </c>
      <c r="E55" s="199">
        <f t="shared" si="3"/>
        <v>144273.60000000001</v>
      </c>
      <c r="F55" s="224">
        <f t="shared" si="3"/>
        <v>135384.59999999998</v>
      </c>
      <c r="G55" s="151">
        <f>(F55/E55)*100</f>
        <v>93.838789633030544</v>
      </c>
    </row>
    <row r="56" spans="1:7" s="56" customFormat="1" ht="12.75" customHeight="1" x14ac:dyDescent="0.2">
      <c r="A56" s="74"/>
      <c r="B56" s="75"/>
      <c r="C56" s="74"/>
      <c r="D56" s="61"/>
      <c r="E56" s="61"/>
    </row>
    <row r="57" spans="1:7" s="56" customFormat="1" ht="12.75" hidden="1" customHeight="1" x14ac:dyDescent="0.2">
      <c r="A57" s="74"/>
      <c r="B57" s="75"/>
      <c r="C57" s="74"/>
      <c r="D57" s="61"/>
      <c r="E57" s="61"/>
    </row>
    <row r="58" spans="1:7" s="56" customFormat="1" ht="12.75" hidden="1" customHeight="1" x14ac:dyDescent="0.2">
      <c r="A58" s="74"/>
      <c r="B58" s="75"/>
      <c r="C58" s="74"/>
      <c r="D58" s="61"/>
      <c r="E58" s="61"/>
    </row>
    <row r="59" spans="1:7" s="56" customFormat="1" ht="12.75" hidden="1" customHeight="1" x14ac:dyDescent="0.2">
      <c r="A59" s="74"/>
      <c r="B59" s="75"/>
      <c r="C59" s="74"/>
      <c r="D59" s="61"/>
      <c r="E59" s="61"/>
    </row>
    <row r="60" spans="1:7" s="56" customFormat="1" ht="12.75" hidden="1" customHeight="1" x14ac:dyDescent="0.2">
      <c r="A60" s="74"/>
      <c r="B60" s="75"/>
      <c r="C60" s="74"/>
      <c r="D60" s="61"/>
      <c r="E60" s="61"/>
    </row>
    <row r="61" spans="1:7" s="56" customFormat="1" ht="15.75" customHeight="1" thickBot="1" x14ac:dyDescent="0.25">
      <c r="A61" s="74"/>
      <c r="B61" s="75"/>
      <c r="C61" s="74"/>
      <c r="D61" s="61"/>
      <c r="E61" s="61"/>
    </row>
    <row r="62" spans="1:7" s="56" customFormat="1" ht="15.75" x14ac:dyDescent="0.25">
      <c r="A62" s="114" t="s">
        <v>14</v>
      </c>
      <c r="B62" s="115" t="s">
        <v>13</v>
      </c>
      <c r="C62" s="114" t="s">
        <v>12</v>
      </c>
      <c r="D62" s="262" t="s">
        <v>11</v>
      </c>
      <c r="E62" s="262" t="s">
        <v>11</v>
      </c>
      <c r="F62" s="22" t="s">
        <v>0</v>
      </c>
      <c r="G62" s="121" t="s">
        <v>382</v>
      </c>
    </row>
    <row r="63" spans="1:7" s="56" customFormat="1" ht="15.75" customHeight="1" thickBot="1" x14ac:dyDescent="0.3">
      <c r="A63" s="116"/>
      <c r="B63" s="117"/>
      <c r="C63" s="118"/>
      <c r="D63" s="263" t="s">
        <v>10</v>
      </c>
      <c r="E63" s="263" t="s">
        <v>9</v>
      </c>
      <c r="F63" s="122" t="s">
        <v>384</v>
      </c>
      <c r="G63" s="123" t="s">
        <v>383</v>
      </c>
    </row>
    <row r="64" spans="1:7" s="56" customFormat="1" ht="16.5" thickTop="1" x14ac:dyDescent="0.25">
      <c r="A64" s="63">
        <v>50</v>
      </c>
      <c r="B64" s="77"/>
      <c r="C64" s="100" t="s">
        <v>380</v>
      </c>
      <c r="D64" s="57"/>
      <c r="E64" s="210"/>
      <c r="F64" s="142"/>
      <c r="G64" s="140"/>
    </row>
    <row r="65" spans="1:7" s="56" customFormat="1" ht="14.25" customHeight="1" x14ac:dyDescent="0.2">
      <c r="A65" s="63"/>
      <c r="B65" s="77"/>
      <c r="C65" s="81"/>
      <c r="D65" s="57"/>
      <c r="E65" s="210"/>
      <c r="F65" s="143"/>
      <c r="G65" s="65"/>
    </row>
    <row r="66" spans="1:7" s="56" customFormat="1" ht="15" customHeight="1" x14ac:dyDescent="0.2">
      <c r="A66" s="63"/>
      <c r="B66" s="84">
        <v>2169</v>
      </c>
      <c r="C66" s="85" t="s">
        <v>335</v>
      </c>
      <c r="D66" s="58">
        <v>50</v>
      </c>
      <c r="E66" s="196">
        <v>50</v>
      </c>
      <c r="F66" s="120">
        <v>0</v>
      </c>
      <c r="G66" s="119">
        <f t="shared" ref="G66:G100" si="4">(F66/E66)*100</f>
        <v>0</v>
      </c>
    </row>
    <row r="67" spans="1:7" s="56" customFormat="1" ht="15" customHeight="1" x14ac:dyDescent="0.2">
      <c r="A67" s="63"/>
      <c r="B67" s="62">
        <v>2219</v>
      </c>
      <c r="C67" s="65" t="s">
        <v>182</v>
      </c>
      <c r="D67" s="58">
        <v>450</v>
      </c>
      <c r="E67" s="196">
        <v>370</v>
      </c>
      <c r="F67" s="120">
        <v>297</v>
      </c>
      <c r="G67" s="119">
        <f t="shared" si="4"/>
        <v>80.270270270270274</v>
      </c>
    </row>
    <row r="68" spans="1:7" s="56" customFormat="1" ht="15" hidden="1" customHeight="1" x14ac:dyDescent="0.2">
      <c r="A68" s="63"/>
      <c r="B68" s="62">
        <v>2229</v>
      </c>
      <c r="C68" s="65" t="s">
        <v>183</v>
      </c>
      <c r="D68" s="58">
        <v>0</v>
      </c>
      <c r="E68" s="196">
        <v>0</v>
      </c>
      <c r="F68" s="120">
        <v>0</v>
      </c>
      <c r="G68" s="119" t="e">
        <f t="shared" si="4"/>
        <v>#DIV/0!</v>
      </c>
    </row>
    <row r="69" spans="1:7" s="56" customFormat="1" ht="15" customHeight="1" x14ac:dyDescent="0.2">
      <c r="A69" s="63"/>
      <c r="B69" s="62">
        <v>2293</v>
      </c>
      <c r="C69" s="65" t="s">
        <v>336</v>
      </c>
      <c r="D69" s="58">
        <v>21900</v>
      </c>
      <c r="E69" s="196">
        <v>22035.7</v>
      </c>
      <c r="F69" s="120">
        <v>21954.9</v>
      </c>
      <c r="G69" s="119">
        <f t="shared" si="4"/>
        <v>99.633322290646547</v>
      </c>
    </row>
    <row r="70" spans="1:7" s="56" customFormat="1" ht="15" hidden="1" customHeight="1" x14ac:dyDescent="0.2">
      <c r="A70" s="63"/>
      <c r="B70" s="62">
        <v>2299</v>
      </c>
      <c r="C70" s="65" t="s">
        <v>183</v>
      </c>
      <c r="D70" s="58">
        <v>0</v>
      </c>
      <c r="E70" s="196">
        <v>0</v>
      </c>
      <c r="F70" s="120">
        <v>0</v>
      </c>
      <c r="G70" s="119" t="e">
        <f t="shared" si="4"/>
        <v>#DIV/0!</v>
      </c>
    </row>
    <row r="71" spans="1:7" s="56" customFormat="1" ht="15" customHeight="1" x14ac:dyDescent="0.2">
      <c r="A71" s="63"/>
      <c r="B71" s="84">
        <v>3399</v>
      </c>
      <c r="C71" s="85" t="s">
        <v>184</v>
      </c>
      <c r="D71" s="58">
        <v>200</v>
      </c>
      <c r="E71" s="196">
        <v>200</v>
      </c>
      <c r="F71" s="120">
        <v>170.9</v>
      </c>
      <c r="G71" s="119">
        <f t="shared" si="4"/>
        <v>85.45</v>
      </c>
    </row>
    <row r="72" spans="1:7" s="56" customFormat="1" ht="15" customHeight="1" x14ac:dyDescent="0.2">
      <c r="A72" s="65"/>
      <c r="B72" s="78">
        <v>3541</v>
      </c>
      <c r="C72" s="65" t="s">
        <v>154</v>
      </c>
      <c r="D72" s="58">
        <v>203</v>
      </c>
      <c r="E72" s="196">
        <v>0</v>
      </c>
      <c r="F72" s="128">
        <v>0</v>
      </c>
      <c r="G72" s="119" t="e">
        <f t="shared" si="4"/>
        <v>#DIV/0!</v>
      </c>
    </row>
    <row r="73" spans="1:7" s="56" customFormat="1" ht="15" customHeight="1" x14ac:dyDescent="0.2">
      <c r="A73" s="65"/>
      <c r="B73" s="78">
        <v>3599</v>
      </c>
      <c r="C73" s="65" t="s">
        <v>155</v>
      </c>
      <c r="D73" s="58">
        <v>5</v>
      </c>
      <c r="E73" s="196">
        <v>5</v>
      </c>
      <c r="F73" s="120">
        <v>2.5</v>
      </c>
      <c r="G73" s="119">
        <f t="shared" si="4"/>
        <v>50</v>
      </c>
    </row>
    <row r="74" spans="1:7" s="56" customFormat="1" ht="15" hidden="1" customHeight="1" x14ac:dyDescent="0.2">
      <c r="A74" s="65"/>
      <c r="B74" s="78">
        <v>4193</v>
      </c>
      <c r="C74" s="65" t="s">
        <v>156</v>
      </c>
      <c r="D74" s="58">
        <v>0</v>
      </c>
      <c r="E74" s="196">
        <v>0</v>
      </c>
      <c r="F74" s="120">
        <v>0</v>
      </c>
      <c r="G74" s="119" t="e">
        <f t="shared" si="4"/>
        <v>#DIV/0!</v>
      </c>
    </row>
    <row r="75" spans="1:7" s="56" customFormat="1" ht="15" customHeight="1" x14ac:dyDescent="0.2">
      <c r="A75" s="65"/>
      <c r="B75" s="78">
        <v>3900</v>
      </c>
      <c r="C75" s="65" t="s">
        <v>451</v>
      </c>
      <c r="D75" s="58">
        <v>0</v>
      </c>
      <c r="E75" s="196">
        <v>50</v>
      </c>
      <c r="F75" s="120">
        <v>1.5</v>
      </c>
      <c r="G75" s="119">
        <f t="shared" si="4"/>
        <v>3</v>
      </c>
    </row>
    <row r="76" spans="1:7" s="56" customFormat="1" ht="15" x14ac:dyDescent="0.2">
      <c r="A76" s="85"/>
      <c r="B76" s="78">
        <v>4312</v>
      </c>
      <c r="C76" s="65" t="s">
        <v>274</v>
      </c>
      <c r="D76" s="58">
        <v>43</v>
      </c>
      <c r="E76" s="196">
        <v>43</v>
      </c>
      <c r="F76" s="120">
        <v>0</v>
      </c>
      <c r="G76" s="119">
        <f t="shared" si="4"/>
        <v>0</v>
      </c>
    </row>
    <row r="77" spans="1:7" s="56" customFormat="1" ht="15" x14ac:dyDescent="0.2">
      <c r="A77" s="85"/>
      <c r="B77" s="78">
        <v>4319</v>
      </c>
      <c r="C77" s="65" t="s">
        <v>339</v>
      </c>
      <c r="D77" s="58">
        <v>464</v>
      </c>
      <c r="E77" s="196">
        <v>464</v>
      </c>
      <c r="F77" s="120">
        <v>404.8</v>
      </c>
      <c r="G77" s="119">
        <f t="shared" si="4"/>
        <v>87.24137931034484</v>
      </c>
    </row>
    <row r="78" spans="1:7" s="56" customFormat="1" ht="15" x14ac:dyDescent="0.2">
      <c r="A78" s="85"/>
      <c r="B78" s="78">
        <v>4329</v>
      </c>
      <c r="C78" s="65" t="s">
        <v>157</v>
      </c>
      <c r="D78" s="58">
        <v>40</v>
      </c>
      <c r="E78" s="196">
        <v>102.1</v>
      </c>
      <c r="F78" s="120">
        <v>72</v>
      </c>
      <c r="G78" s="119">
        <f t="shared" si="4"/>
        <v>70.519098922624877</v>
      </c>
    </row>
    <row r="79" spans="1:7" s="56" customFormat="1" ht="15" hidden="1" x14ac:dyDescent="0.2">
      <c r="A79" s="65"/>
      <c r="B79" s="78">
        <v>4333</v>
      </c>
      <c r="C79" s="65" t="s">
        <v>158</v>
      </c>
      <c r="D79" s="58">
        <v>0</v>
      </c>
      <c r="E79" s="196">
        <v>0</v>
      </c>
      <c r="F79" s="120">
        <v>0</v>
      </c>
      <c r="G79" s="119" t="e">
        <f t="shared" si="4"/>
        <v>#DIV/0!</v>
      </c>
    </row>
    <row r="80" spans="1:7" s="56" customFormat="1" ht="15" x14ac:dyDescent="0.2">
      <c r="A80" s="65"/>
      <c r="B80" s="78">
        <v>4339</v>
      </c>
      <c r="C80" s="65" t="s">
        <v>159</v>
      </c>
      <c r="D80" s="58">
        <v>4000</v>
      </c>
      <c r="E80" s="196">
        <v>10889.8</v>
      </c>
      <c r="F80" s="128">
        <v>7703.6</v>
      </c>
      <c r="G80" s="119">
        <f t="shared" si="4"/>
        <v>70.74142775808555</v>
      </c>
    </row>
    <row r="81" spans="1:7" s="56" customFormat="1" ht="15" customHeight="1" x14ac:dyDescent="0.2">
      <c r="A81" s="65"/>
      <c r="B81" s="78">
        <v>4342</v>
      </c>
      <c r="C81" s="65" t="s">
        <v>160</v>
      </c>
      <c r="D81" s="58">
        <v>20</v>
      </c>
      <c r="E81" s="196">
        <v>20</v>
      </c>
      <c r="F81" s="120">
        <v>0</v>
      </c>
      <c r="G81" s="119">
        <f t="shared" si="4"/>
        <v>0</v>
      </c>
    </row>
    <row r="82" spans="1:7" s="56" customFormat="1" ht="15" customHeight="1" x14ac:dyDescent="0.2">
      <c r="A82" s="65"/>
      <c r="B82" s="78">
        <v>4343</v>
      </c>
      <c r="C82" s="65" t="s">
        <v>161</v>
      </c>
      <c r="D82" s="58">
        <v>50</v>
      </c>
      <c r="E82" s="196">
        <v>35.299999999999997</v>
      </c>
      <c r="F82" s="120">
        <v>0</v>
      </c>
      <c r="G82" s="119">
        <f t="shared" si="4"/>
        <v>0</v>
      </c>
    </row>
    <row r="83" spans="1:7" s="56" customFormat="1" ht="15" customHeight="1" x14ac:dyDescent="0.2">
      <c r="A83" s="65"/>
      <c r="B83" s="78">
        <v>4344</v>
      </c>
      <c r="C83" s="65" t="s">
        <v>294</v>
      </c>
      <c r="D83" s="58">
        <v>78</v>
      </c>
      <c r="E83" s="196">
        <v>281.3</v>
      </c>
      <c r="F83" s="120">
        <v>280.3</v>
      </c>
      <c r="G83" s="119">
        <f t="shared" si="4"/>
        <v>99.644507643085674</v>
      </c>
    </row>
    <row r="84" spans="1:7" s="56" customFormat="1" ht="15" customHeight="1" x14ac:dyDescent="0.2">
      <c r="A84" s="65"/>
      <c r="B84" s="78">
        <v>4349</v>
      </c>
      <c r="C84" s="65" t="s">
        <v>162</v>
      </c>
      <c r="D84" s="58">
        <v>2930</v>
      </c>
      <c r="E84" s="196">
        <v>1528.7</v>
      </c>
      <c r="F84" s="120">
        <v>1141.2</v>
      </c>
      <c r="G84" s="119">
        <f t="shared" si="4"/>
        <v>74.651664813240004</v>
      </c>
    </row>
    <row r="85" spans="1:7" s="56" customFormat="1" ht="15" customHeight="1" x14ac:dyDescent="0.2">
      <c r="A85" s="85"/>
      <c r="B85" s="89">
        <v>4351</v>
      </c>
      <c r="C85" s="85" t="s">
        <v>163</v>
      </c>
      <c r="D85" s="58">
        <v>1627</v>
      </c>
      <c r="E85" s="196">
        <v>2506.8000000000002</v>
      </c>
      <c r="F85" s="120">
        <v>2504.9</v>
      </c>
      <c r="G85" s="119">
        <f t="shared" si="4"/>
        <v>99.924206159246836</v>
      </c>
    </row>
    <row r="86" spans="1:7" s="56" customFormat="1" ht="15" customHeight="1" x14ac:dyDescent="0.2">
      <c r="A86" s="85"/>
      <c r="B86" s="89">
        <v>4353</v>
      </c>
      <c r="C86" s="85" t="s">
        <v>334</v>
      </c>
      <c r="D86" s="58">
        <v>1</v>
      </c>
      <c r="E86" s="196">
        <v>1</v>
      </c>
      <c r="F86" s="120">
        <v>0</v>
      </c>
      <c r="G86" s="119">
        <f t="shared" si="4"/>
        <v>0</v>
      </c>
    </row>
    <row r="87" spans="1:7" s="56" customFormat="1" ht="15" customHeight="1" x14ac:dyDescent="0.2">
      <c r="A87" s="85"/>
      <c r="B87" s="89">
        <v>4356</v>
      </c>
      <c r="C87" s="85" t="s">
        <v>275</v>
      </c>
      <c r="D87" s="58">
        <v>390</v>
      </c>
      <c r="E87" s="196">
        <v>394.3</v>
      </c>
      <c r="F87" s="120">
        <v>393.7</v>
      </c>
      <c r="G87" s="119">
        <f t="shared" si="4"/>
        <v>99.847831600304332</v>
      </c>
    </row>
    <row r="88" spans="1:7" s="56" customFormat="1" ht="15" customHeight="1" x14ac:dyDescent="0.2">
      <c r="A88" s="85"/>
      <c r="B88" s="89">
        <v>4357</v>
      </c>
      <c r="C88" s="85" t="s">
        <v>276</v>
      </c>
      <c r="D88" s="58">
        <v>7209</v>
      </c>
      <c r="E88" s="196">
        <v>630.20000000000005</v>
      </c>
      <c r="F88" s="120">
        <v>630</v>
      </c>
      <c r="G88" s="119">
        <f t="shared" si="4"/>
        <v>99.968264043160886</v>
      </c>
    </row>
    <row r="89" spans="1:7" s="56" customFormat="1" ht="15" customHeight="1" x14ac:dyDescent="0.2">
      <c r="A89" s="85"/>
      <c r="B89" s="89">
        <v>4358</v>
      </c>
      <c r="C89" s="85" t="s">
        <v>279</v>
      </c>
      <c r="D89" s="58">
        <v>219</v>
      </c>
      <c r="E89" s="196">
        <v>376.1</v>
      </c>
      <c r="F89" s="120">
        <v>375.6</v>
      </c>
      <c r="G89" s="119">
        <f t="shared" si="4"/>
        <v>99.867056633873972</v>
      </c>
    </row>
    <row r="90" spans="1:7" s="56" customFormat="1" ht="15" customHeight="1" x14ac:dyDescent="0.2">
      <c r="A90" s="85"/>
      <c r="B90" s="89">
        <v>4359</v>
      </c>
      <c r="C90" s="85" t="s">
        <v>278</v>
      </c>
      <c r="D90" s="58">
        <v>185</v>
      </c>
      <c r="E90" s="196">
        <v>105.5</v>
      </c>
      <c r="F90" s="120">
        <v>105.1</v>
      </c>
      <c r="G90" s="119">
        <f t="shared" si="4"/>
        <v>99.620853080568722</v>
      </c>
    </row>
    <row r="91" spans="1:7" s="56" customFormat="1" ht="15" hidden="1" customHeight="1" x14ac:dyDescent="0.2">
      <c r="A91" s="65"/>
      <c r="B91" s="78">
        <v>4371</v>
      </c>
      <c r="C91" s="96" t="s">
        <v>164</v>
      </c>
      <c r="D91" s="58"/>
      <c r="E91" s="196"/>
      <c r="F91" s="128">
        <v>0</v>
      </c>
      <c r="G91" s="119" t="e">
        <f t="shared" si="4"/>
        <v>#DIV/0!</v>
      </c>
    </row>
    <row r="92" spans="1:7" s="56" customFormat="1" ht="15" hidden="1" x14ac:dyDescent="0.2">
      <c r="A92" s="65"/>
      <c r="B92" s="78">
        <v>4374</v>
      </c>
      <c r="C92" s="65" t="s">
        <v>165</v>
      </c>
      <c r="D92" s="58"/>
      <c r="E92" s="196"/>
      <c r="F92" s="120">
        <v>0</v>
      </c>
      <c r="G92" s="119" t="e">
        <f t="shared" si="4"/>
        <v>#DIV/0!</v>
      </c>
    </row>
    <row r="93" spans="1:7" s="56" customFormat="1" ht="15" x14ac:dyDescent="0.2">
      <c r="A93" s="65"/>
      <c r="B93" s="89">
        <v>4371</v>
      </c>
      <c r="C93" s="85" t="s">
        <v>164</v>
      </c>
      <c r="D93" s="58">
        <v>34</v>
      </c>
      <c r="E93" s="196">
        <v>57.1</v>
      </c>
      <c r="F93" s="120">
        <v>43</v>
      </c>
      <c r="G93" s="119">
        <f t="shared" si="4"/>
        <v>75.306479859894921</v>
      </c>
    </row>
    <row r="94" spans="1:7" s="56" customFormat="1" ht="15" x14ac:dyDescent="0.2">
      <c r="A94" s="65"/>
      <c r="B94" s="89">
        <v>4372</v>
      </c>
      <c r="C94" s="85" t="s">
        <v>295</v>
      </c>
      <c r="D94" s="58">
        <v>33</v>
      </c>
      <c r="E94" s="196">
        <v>83</v>
      </c>
      <c r="F94" s="120">
        <v>19.899999999999999</v>
      </c>
      <c r="G94" s="119">
        <f t="shared" si="4"/>
        <v>23.975903614457831</v>
      </c>
    </row>
    <row r="95" spans="1:7" s="56" customFormat="1" ht="14.25" customHeight="1" x14ac:dyDescent="0.2">
      <c r="A95" s="65"/>
      <c r="B95" s="89">
        <v>4374</v>
      </c>
      <c r="C95" s="85" t="s">
        <v>296</v>
      </c>
      <c r="D95" s="58">
        <v>0</v>
      </c>
      <c r="E95" s="196">
        <v>163.1</v>
      </c>
      <c r="F95" s="120">
        <v>162.6</v>
      </c>
      <c r="G95" s="119">
        <f t="shared" si="4"/>
        <v>99.693439607602699</v>
      </c>
    </row>
    <row r="96" spans="1:7" s="56" customFormat="1" ht="15" x14ac:dyDescent="0.2">
      <c r="A96" s="65"/>
      <c r="B96" s="89">
        <v>4376</v>
      </c>
      <c r="C96" s="85" t="s">
        <v>435</v>
      </c>
      <c r="D96" s="58">
        <v>0</v>
      </c>
      <c r="E96" s="196">
        <v>307.10000000000002</v>
      </c>
      <c r="F96" s="120">
        <v>306.39999999999998</v>
      </c>
      <c r="G96" s="119">
        <f t="shared" si="4"/>
        <v>99.772061217844339</v>
      </c>
    </row>
    <row r="97" spans="1:7" s="56" customFormat="1" ht="15" x14ac:dyDescent="0.2">
      <c r="A97" s="65"/>
      <c r="B97" s="89">
        <v>4378</v>
      </c>
      <c r="C97" s="85" t="s">
        <v>297</v>
      </c>
      <c r="D97" s="58">
        <v>81</v>
      </c>
      <c r="E97" s="196">
        <v>331.7</v>
      </c>
      <c r="F97" s="120">
        <v>331.3</v>
      </c>
      <c r="G97" s="119">
        <f t="shared" si="4"/>
        <v>99.879409104612606</v>
      </c>
    </row>
    <row r="98" spans="1:7" s="56" customFormat="1" ht="15" x14ac:dyDescent="0.2">
      <c r="A98" s="85"/>
      <c r="B98" s="89">
        <v>4379</v>
      </c>
      <c r="C98" s="85" t="s">
        <v>280</v>
      </c>
      <c r="D98" s="58">
        <v>523</v>
      </c>
      <c r="E98" s="196">
        <v>5693.5</v>
      </c>
      <c r="F98" s="120">
        <v>4888.3</v>
      </c>
      <c r="G98" s="119">
        <f t="shared" si="4"/>
        <v>85.857556863089485</v>
      </c>
    </row>
    <row r="99" spans="1:7" s="56" customFormat="1" ht="15" x14ac:dyDescent="0.2">
      <c r="A99" s="85"/>
      <c r="B99" s="89">
        <v>4399</v>
      </c>
      <c r="C99" s="85" t="s">
        <v>166</v>
      </c>
      <c r="D99" s="58">
        <v>1405</v>
      </c>
      <c r="E99" s="196">
        <v>2590.6999999999998</v>
      </c>
      <c r="F99" s="120">
        <v>2171.6999999999998</v>
      </c>
      <c r="G99" s="119">
        <f t="shared" si="4"/>
        <v>83.826764966997331</v>
      </c>
    </row>
    <row r="100" spans="1:7" s="56" customFormat="1" ht="15.75" thickBot="1" x14ac:dyDescent="0.25">
      <c r="A100" s="85"/>
      <c r="B100" s="84">
        <v>6171</v>
      </c>
      <c r="C100" s="85" t="s">
        <v>283</v>
      </c>
      <c r="D100" s="58">
        <v>0</v>
      </c>
      <c r="E100" s="196">
        <v>0</v>
      </c>
      <c r="F100" s="120">
        <v>0</v>
      </c>
      <c r="G100" s="119" t="e">
        <f t="shared" si="4"/>
        <v>#DIV/0!</v>
      </c>
    </row>
    <row r="101" spans="1:7" s="56" customFormat="1" ht="15.75" hidden="1" thickBot="1" x14ac:dyDescent="0.25">
      <c r="A101" s="85"/>
      <c r="B101" s="89">
        <v>6402</v>
      </c>
      <c r="C101" s="85" t="s">
        <v>167</v>
      </c>
      <c r="D101" s="58"/>
      <c r="E101" s="196"/>
    </row>
    <row r="102" spans="1:7" s="56" customFormat="1" ht="15.75" hidden="1" thickBot="1" x14ac:dyDescent="0.25">
      <c r="A102" s="85"/>
      <c r="B102" s="89">
        <v>6409</v>
      </c>
      <c r="C102" s="85" t="s">
        <v>168</v>
      </c>
      <c r="D102" s="58"/>
      <c r="E102" s="196"/>
    </row>
    <row r="103" spans="1:7" s="56" customFormat="1" ht="15.75" hidden="1" thickBot="1" x14ac:dyDescent="0.25">
      <c r="A103" s="85"/>
      <c r="B103" s="89"/>
      <c r="C103" s="85"/>
      <c r="D103" s="59"/>
      <c r="E103" s="198"/>
    </row>
    <row r="104" spans="1:7" s="56" customFormat="1" ht="18.75" customHeight="1" thickTop="1" thickBot="1" x14ac:dyDescent="0.3">
      <c r="A104" s="86"/>
      <c r="B104" s="90"/>
      <c r="C104" s="97" t="s">
        <v>170</v>
      </c>
      <c r="D104" s="95">
        <f t="shared" ref="D104:F104" si="5">SUM(D66:D103)</f>
        <v>42140</v>
      </c>
      <c r="E104" s="199">
        <f t="shared" si="5"/>
        <v>49314.999999999993</v>
      </c>
      <c r="F104" s="224">
        <f t="shared" si="5"/>
        <v>43961.200000000004</v>
      </c>
      <c r="G104" s="151">
        <f>(F104/E104)*100</f>
        <v>89.143668255094823</v>
      </c>
    </row>
    <row r="105" spans="1:7" s="56" customFormat="1" ht="22.5" customHeight="1" thickBot="1" x14ac:dyDescent="0.25">
      <c r="A105" s="74"/>
      <c r="B105" s="75"/>
      <c r="C105" s="74"/>
      <c r="D105" s="265"/>
      <c r="E105" s="264"/>
    </row>
    <row r="106" spans="1:7" s="56" customFormat="1" ht="18" customHeight="1" x14ac:dyDescent="0.25">
      <c r="A106" s="114" t="s">
        <v>14</v>
      </c>
      <c r="B106" s="115" t="s">
        <v>13</v>
      </c>
      <c r="C106" s="114" t="s">
        <v>12</v>
      </c>
      <c r="D106" s="262" t="s">
        <v>11</v>
      </c>
      <c r="E106" s="262" t="s">
        <v>11</v>
      </c>
      <c r="F106" s="22" t="s">
        <v>0</v>
      </c>
      <c r="G106" s="121" t="s">
        <v>382</v>
      </c>
    </row>
    <row r="107" spans="1:7" s="56" customFormat="1" ht="18" customHeight="1" thickBot="1" x14ac:dyDescent="0.3">
      <c r="A107" s="116"/>
      <c r="B107" s="117"/>
      <c r="C107" s="118"/>
      <c r="D107" s="263" t="s">
        <v>10</v>
      </c>
      <c r="E107" s="263" t="s">
        <v>9</v>
      </c>
      <c r="F107" s="122" t="s">
        <v>384</v>
      </c>
      <c r="G107" s="123" t="s">
        <v>383</v>
      </c>
    </row>
    <row r="108" spans="1:7" s="56" customFormat="1" ht="18" customHeight="1" thickTop="1" x14ac:dyDescent="0.25">
      <c r="A108" s="63">
        <v>90</v>
      </c>
      <c r="B108" s="63"/>
      <c r="C108" s="100" t="s">
        <v>54</v>
      </c>
      <c r="D108" s="57"/>
      <c r="E108" s="210"/>
      <c r="F108" s="142"/>
      <c r="G108" s="140"/>
    </row>
    <row r="109" spans="1:7" s="56" customFormat="1" ht="15" customHeight="1" x14ac:dyDescent="0.2">
      <c r="A109" s="65"/>
      <c r="B109" s="62"/>
      <c r="C109" s="65"/>
      <c r="D109" s="58"/>
      <c r="E109" s="196"/>
      <c r="F109" s="143"/>
      <c r="G109" s="65"/>
    </row>
    <row r="110" spans="1:7" s="56" customFormat="1" ht="15" customHeight="1" x14ac:dyDescent="0.2">
      <c r="A110" s="65"/>
      <c r="B110" s="62">
        <v>2219</v>
      </c>
      <c r="C110" s="65" t="s">
        <v>97</v>
      </c>
      <c r="D110" s="58">
        <v>3272</v>
      </c>
      <c r="E110" s="196">
        <v>2762</v>
      </c>
      <c r="F110" s="120">
        <v>2595.5</v>
      </c>
      <c r="G110" s="119">
        <f t="shared" ref="G110:G116" si="6">(F110/E110)*100</f>
        <v>93.971759594496746</v>
      </c>
    </row>
    <row r="111" spans="1:7" s="56" customFormat="1" ht="15" customHeight="1" x14ac:dyDescent="0.2">
      <c r="A111" s="65"/>
      <c r="B111" s="62">
        <v>3421</v>
      </c>
      <c r="C111" s="65" t="s">
        <v>301</v>
      </c>
      <c r="D111" s="58">
        <v>986</v>
      </c>
      <c r="E111" s="196">
        <v>827</v>
      </c>
      <c r="F111" s="120">
        <v>792.6</v>
      </c>
      <c r="G111" s="119">
        <f t="shared" si="6"/>
        <v>95.840386940749696</v>
      </c>
    </row>
    <row r="112" spans="1:7" s="56" customFormat="1" ht="15" customHeight="1" x14ac:dyDescent="0.2">
      <c r="A112" s="65"/>
      <c r="B112" s="62">
        <v>4349</v>
      </c>
      <c r="C112" s="65" t="s">
        <v>284</v>
      </c>
      <c r="D112" s="58">
        <v>3344</v>
      </c>
      <c r="E112" s="196">
        <v>4278.8</v>
      </c>
      <c r="F112" s="120">
        <v>3846.2</v>
      </c>
      <c r="G112" s="119">
        <f t="shared" si="6"/>
        <v>89.88968869776572</v>
      </c>
    </row>
    <row r="113" spans="1:7" s="56" customFormat="1" ht="15" customHeight="1" x14ac:dyDescent="0.2">
      <c r="A113" s="65"/>
      <c r="B113" s="62">
        <v>5311</v>
      </c>
      <c r="C113" s="65" t="s">
        <v>186</v>
      </c>
      <c r="D113" s="58">
        <v>28341</v>
      </c>
      <c r="E113" s="196">
        <v>30679.7</v>
      </c>
      <c r="F113" s="120">
        <v>28655.200000000001</v>
      </c>
      <c r="G113" s="119">
        <f t="shared" si="6"/>
        <v>93.401174066239236</v>
      </c>
    </row>
    <row r="114" spans="1:7" s="56" customFormat="1" ht="16.5" hidden="1" customHeight="1" x14ac:dyDescent="0.2">
      <c r="A114" s="84"/>
      <c r="B114" s="145">
        <v>6402</v>
      </c>
      <c r="C114" s="146" t="s">
        <v>185</v>
      </c>
      <c r="D114" s="58">
        <v>0</v>
      </c>
      <c r="E114" s="196">
        <v>0</v>
      </c>
      <c r="F114" s="120">
        <v>0</v>
      </c>
      <c r="G114" s="119" t="e">
        <f t="shared" si="6"/>
        <v>#DIV/0!</v>
      </c>
    </row>
    <row r="115" spans="1:7" s="56" customFormat="1" ht="16.5" customHeight="1" thickBot="1" x14ac:dyDescent="0.25">
      <c r="A115" s="84"/>
      <c r="B115" s="145">
        <v>6409</v>
      </c>
      <c r="C115" s="146" t="s">
        <v>443</v>
      </c>
      <c r="D115" s="58">
        <v>0</v>
      </c>
      <c r="E115" s="196">
        <v>6.5</v>
      </c>
      <c r="F115" s="120">
        <v>6</v>
      </c>
      <c r="G115" s="119">
        <f t="shared" si="6"/>
        <v>92.307692307692307</v>
      </c>
    </row>
    <row r="116" spans="1:7" s="56" customFormat="1" ht="18.75" customHeight="1" thickTop="1" thickBot="1" x14ac:dyDescent="0.3">
      <c r="A116" s="86"/>
      <c r="B116" s="87"/>
      <c r="C116" s="97" t="s">
        <v>187</v>
      </c>
      <c r="D116" s="95">
        <f t="shared" ref="D116:F116" si="7">SUM(D110,D111,D112,D113,D114,D115)</f>
        <v>35943</v>
      </c>
      <c r="E116" s="199">
        <f t="shared" si="7"/>
        <v>38554</v>
      </c>
      <c r="F116" s="224">
        <f t="shared" si="7"/>
        <v>35895.5</v>
      </c>
      <c r="G116" s="151">
        <f t="shared" si="6"/>
        <v>93.104476837682213</v>
      </c>
    </row>
    <row r="117" spans="1:7" s="56" customFormat="1" ht="13.5" customHeight="1" thickBot="1" x14ac:dyDescent="0.3">
      <c r="A117" s="104"/>
      <c r="B117" s="105"/>
      <c r="C117" s="106"/>
      <c r="D117" s="107"/>
      <c r="E117" s="107"/>
    </row>
    <row r="118" spans="1:7" s="56" customFormat="1" ht="12" hidden="1" customHeight="1" thickBot="1" x14ac:dyDescent="0.3">
      <c r="A118" s="108"/>
      <c r="B118" s="109"/>
      <c r="C118" s="110"/>
      <c r="D118" s="111"/>
      <c r="E118" s="111"/>
    </row>
    <row r="119" spans="1:7" s="56" customFormat="1" ht="15.75" x14ac:dyDescent="0.25">
      <c r="A119" s="114" t="s">
        <v>14</v>
      </c>
      <c r="B119" s="115" t="s">
        <v>13</v>
      </c>
      <c r="C119" s="114" t="s">
        <v>12</v>
      </c>
      <c r="D119" s="262" t="s">
        <v>11</v>
      </c>
      <c r="E119" s="262" t="s">
        <v>11</v>
      </c>
      <c r="F119" s="22" t="s">
        <v>0</v>
      </c>
      <c r="G119" s="121" t="s">
        <v>382</v>
      </c>
    </row>
    <row r="120" spans="1:7" s="56" customFormat="1" ht="15.75" customHeight="1" thickBot="1" x14ac:dyDescent="0.3">
      <c r="A120" s="116"/>
      <c r="B120" s="117"/>
      <c r="C120" s="118"/>
      <c r="D120" s="263" t="s">
        <v>10</v>
      </c>
      <c r="E120" s="263" t="s">
        <v>9</v>
      </c>
      <c r="F120" s="122" t="s">
        <v>384</v>
      </c>
      <c r="G120" s="123" t="s">
        <v>383</v>
      </c>
    </row>
    <row r="121" spans="1:7" s="56" customFormat="1" ht="16.5" thickTop="1" x14ac:dyDescent="0.25">
      <c r="A121" s="63">
        <v>100</v>
      </c>
      <c r="B121" s="352" t="s">
        <v>381</v>
      </c>
      <c r="C121" s="353"/>
      <c r="D121" s="57"/>
      <c r="E121" s="210"/>
      <c r="F121" s="142"/>
      <c r="G121" s="140"/>
    </row>
    <row r="122" spans="1:7" s="56" customFormat="1" ht="15" x14ac:dyDescent="0.2">
      <c r="A122" s="65"/>
      <c r="B122" s="78"/>
      <c r="C122" s="65"/>
      <c r="D122" s="58"/>
      <c r="E122" s="196"/>
      <c r="F122" s="143"/>
      <c r="G122" s="65"/>
    </row>
    <row r="123" spans="1:7" s="56" customFormat="1" ht="15" x14ac:dyDescent="0.2">
      <c r="A123" s="65"/>
      <c r="B123" s="78">
        <v>1014</v>
      </c>
      <c r="C123" s="65" t="s">
        <v>171</v>
      </c>
      <c r="D123" s="58">
        <v>600</v>
      </c>
      <c r="E123" s="196">
        <v>740</v>
      </c>
      <c r="F123" s="120">
        <v>673.2</v>
      </c>
      <c r="G123" s="119">
        <f t="shared" ref="G123:G141" si="8">(F123/E123)*100</f>
        <v>90.972972972972983</v>
      </c>
    </row>
    <row r="124" spans="1:7" s="56" customFormat="1" ht="15" hidden="1" customHeight="1" x14ac:dyDescent="0.2">
      <c r="A124" s="85"/>
      <c r="B124" s="89">
        <v>1031</v>
      </c>
      <c r="C124" s="85" t="s">
        <v>172</v>
      </c>
      <c r="D124" s="58"/>
      <c r="E124" s="196"/>
      <c r="F124" s="120">
        <v>0</v>
      </c>
      <c r="G124" s="119" t="e">
        <f t="shared" si="8"/>
        <v>#DIV/0!</v>
      </c>
    </row>
    <row r="125" spans="1:7" s="56" customFormat="1" ht="15" x14ac:dyDescent="0.2">
      <c r="A125" s="65"/>
      <c r="B125" s="78">
        <v>1036</v>
      </c>
      <c r="C125" s="65" t="s">
        <v>173</v>
      </c>
      <c r="D125" s="201">
        <v>0</v>
      </c>
      <c r="E125" s="196">
        <v>0</v>
      </c>
      <c r="F125" s="120">
        <v>0</v>
      </c>
      <c r="G125" s="119" t="e">
        <f t="shared" si="8"/>
        <v>#DIV/0!</v>
      </c>
    </row>
    <row r="126" spans="1:7" s="56" customFormat="1" ht="15" hidden="1" customHeight="1" x14ac:dyDescent="0.2">
      <c r="A126" s="85"/>
      <c r="B126" s="89">
        <v>1037</v>
      </c>
      <c r="C126" s="85" t="s">
        <v>174</v>
      </c>
      <c r="D126" s="58"/>
      <c r="E126" s="196"/>
      <c r="F126" s="120">
        <v>0</v>
      </c>
      <c r="G126" s="119" t="e">
        <f t="shared" si="8"/>
        <v>#DIV/0!</v>
      </c>
    </row>
    <row r="127" spans="1:7" s="56" customFormat="1" ht="15" hidden="1" x14ac:dyDescent="0.2">
      <c r="A127" s="85"/>
      <c r="B127" s="89">
        <v>1039</v>
      </c>
      <c r="C127" s="85" t="s">
        <v>175</v>
      </c>
      <c r="D127" s="58"/>
      <c r="E127" s="196"/>
      <c r="F127" s="120">
        <v>0</v>
      </c>
      <c r="G127" s="119" t="e">
        <f t="shared" si="8"/>
        <v>#DIV/0!</v>
      </c>
    </row>
    <row r="128" spans="1:7" s="56" customFormat="1" ht="18" hidden="1" customHeight="1" x14ac:dyDescent="0.2">
      <c r="A128" s="65"/>
      <c r="B128" s="78">
        <v>1036</v>
      </c>
      <c r="C128" s="85" t="s">
        <v>173</v>
      </c>
      <c r="D128" s="58"/>
      <c r="E128" s="196"/>
      <c r="F128" s="120">
        <v>0</v>
      </c>
      <c r="G128" s="119" t="e">
        <f t="shared" si="8"/>
        <v>#DIV/0!</v>
      </c>
    </row>
    <row r="129" spans="1:7" s="56" customFormat="1" ht="18" hidden="1" customHeight="1" x14ac:dyDescent="0.2">
      <c r="A129" s="65"/>
      <c r="B129" s="78">
        <v>1037</v>
      </c>
      <c r="C129" s="85" t="s">
        <v>308</v>
      </c>
      <c r="D129" s="58"/>
      <c r="E129" s="196"/>
      <c r="F129" s="128">
        <v>0</v>
      </c>
      <c r="G129" s="119" t="e">
        <f t="shared" si="8"/>
        <v>#DIV/0!</v>
      </c>
    </row>
    <row r="130" spans="1:7" s="56" customFormat="1" ht="15" x14ac:dyDescent="0.2">
      <c r="A130" s="85"/>
      <c r="B130" s="89">
        <v>1070</v>
      </c>
      <c r="C130" s="85" t="s">
        <v>176</v>
      </c>
      <c r="D130" s="58">
        <v>7</v>
      </c>
      <c r="E130" s="196">
        <v>7</v>
      </c>
      <c r="F130" s="120">
        <v>7</v>
      </c>
      <c r="G130" s="119">
        <f t="shared" si="8"/>
        <v>100</v>
      </c>
    </row>
    <row r="131" spans="1:7" s="56" customFormat="1" ht="15" hidden="1" x14ac:dyDescent="0.2">
      <c r="A131" s="85"/>
      <c r="B131" s="89">
        <v>2331</v>
      </c>
      <c r="C131" s="85" t="s">
        <v>177</v>
      </c>
      <c r="D131" s="58"/>
      <c r="E131" s="196"/>
      <c r="F131" s="120">
        <v>0</v>
      </c>
      <c r="G131" s="119" t="e">
        <f t="shared" si="8"/>
        <v>#DIV/0!</v>
      </c>
    </row>
    <row r="132" spans="1:7" s="56" customFormat="1" ht="15" customHeight="1" x14ac:dyDescent="0.2">
      <c r="A132" s="85"/>
      <c r="B132" s="62">
        <v>2169</v>
      </c>
      <c r="C132" s="65" t="s">
        <v>188</v>
      </c>
      <c r="D132" s="58">
        <v>300</v>
      </c>
      <c r="E132" s="196">
        <v>160</v>
      </c>
      <c r="F132" s="120">
        <v>16.3</v>
      </c>
      <c r="G132" s="119">
        <f t="shared" si="8"/>
        <v>10.1875</v>
      </c>
    </row>
    <row r="133" spans="1:7" s="56" customFormat="1" ht="15" customHeight="1" x14ac:dyDescent="0.2">
      <c r="A133" s="65"/>
      <c r="B133" s="62">
        <v>3322</v>
      </c>
      <c r="C133" s="65" t="s">
        <v>282</v>
      </c>
      <c r="D133" s="58">
        <v>30</v>
      </c>
      <c r="E133" s="196">
        <v>30</v>
      </c>
      <c r="F133" s="120">
        <v>9.6</v>
      </c>
      <c r="G133" s="119">
        <f t="shared" si="8"/>
        <v>32</v>
      </c>
    </row>
    <row r="134" spans="1:7" s="56" customFormat="1" ht="15" customHeight="1" x14ac:dyDescent="0.2">
      <c r="A134" s="85"/>
      <c r="B134" s="78">
        <v>3635</v>
      </c>
      <c r="C134" s="80" t="s">
        <v>116</v>
      </c>
      <c r="D134" s="58">
        <v>550</v>
      </c>
      <c r="E134" s="196">
        <v>550</v>
      </c>
      <c r="F134" s="120">
        <v>187.7</v>
      </c>
      <c r="G134" s="119">
        <f t="shared" si="8"/>
        <v>34.127272727272725</v>
      </c>
    </row>
    <row r="135" spans="1:7" s="56" customFormat="1" ht="15" hidden="1" customHeight="1" x14ac:dyDescent="0.2">
      <c r="A135" s="85"/>
      <c r="B135" s="89">
        <v>3716</v>
      </c>
      <c r="C135" s="85" t="s">
        <v>337</v>
      </c>
      <c r="D135" s="201">
        <v>0</v>
      </c>
      <c r="E135" s="196">
        <v>0</v>
      </c>
      <c r="F135" s="120">
        <v>0</v>
      </c>
      <c r="G135" s="119" t="e">
        <f t="shared" si="8"/>
        <v>#DIV/0!</v>
      </c>
    </row>
    <row r="136" spans="1:7" s="56" customFormat="1" ht="15" customHeight="1" x14ac:dyDescent="0.2">
      <c r="A136" s="85"/>
      <c r="B136" s="89">
        <v>3739</v>
      </c>
      <c r="C136" s="85" t="s">
        <v>178</v>
      </c>
      <c r="D136" s="58">
        <v>50</v>
      </c>
      <c r="E136" s="196">
        <v>50</v>
      </c>
      <c r="F136" s="128">
        <v>0</v>
      </c>
      <c r="G136" s="119">
        <f t="shared" si="8"/>
        <v>0</v>
      </c>
    </row>
    <row r="137" spans="1:7" s="56" customFormat="1" ht="18" customHeight="1" x14ac:dyDescent="0.2">
      <c r="A137" s="65"/>
      <c r="B137" s="78">
        <v>3749</v>
      </c>
      <c r="C137" s="65" t="s">
        <v>179</v>
      </c>
      <c r="D137" s="58">
        <v>70</v>
      </c>
      <c r="E137" s="196">
        <v>70</v>
      </c>
      <c r="F137" s="120">
        <v>10.8</v>
      </c>
      <c r="G137" s="119">
        <f t="shared" si="8"/>
        <v>15.428571428571431</v>
      </c>
    </row>
    <row r="138" spans="1:7" s="56" customFormat="1" ht="15" hidden="1" x14ac:dyDescent="0.2">
      <c r="A138" s="65"/>
      <c r="B138" s="78">
        <v>5272</v>
      </c>
      <c r="C138" s="65" t="s">
        <v>180</v>
      </c>
      <c r="D138" s="58"/>
      <c r="E138" s="196"/>
      <c r="F138" s="120">
        <v>0</v>
      </c>
      <c r="G138" s="119" t="e">
        <f t="shared" si="8"/>
        <v>#DIV/0!</v>
      </c>
    </row>
    <row r="139" spans="1:7" s="56" customFormat="1" ht="15" x14ac:dyDescent="0.2">
      <c r="A139" s="85"/>
      <c r="B139" s="89">
        <v>6149</v>
      </c>
      <c r="C139" s="85" t="s">
        <v>468</v>
      </c>
      <c r="D139" s="59">
        <v>0</v>
      </c>
      <c r="E139" s="198">
        <v>31.4</v>
      </c>
      <c r="F139" s="128">
        <v>31.3</v>
      </c>
      <c r="G139" s="119">
        <f t="shared" si="8"/>
        <v>99.681528662420391</v>
      </c>
    </row>
    <row r="140" spans="1:7" s="56" customFormat="1" ht="15.75" thickBot="1" x14ac:dyDescent="0.25">
      <c r="A140" s="85"/>
      <c r="B140" s="89">
        <v>6171</v>
      </c>
      <c r="C140" s="85" t="s">
        <v>181</v>
      </c>
      <c r="D140" s="59">
        <v>10</v>
      </c>
      <c r="E140" s="198">
        <v>10</v>
      </c>
      <c r="F140" s="128">
        <v>0</v>
      </c>
      <c r="G140" s="119">
        <f t="shared" si="8"/>
        <v>0</v>
      </c>
    </row>
    <row r="141" spans="1:7" s="56" customFormat="1" ht="18.75" customHeight="1" thickTop="1" thickBot="1" x14ac:dyDescent="0.3">
      <c r="A141" s="86"/>
      <c r="B141" s="87"/>
      <c r="C141" s="97" t="s">
        <v>375</v>
      </c>
      <c r="D141" s="95">
        <f t="shared" ref="D141:E141" si="9">SUM(D123:D140)</f>
        <v>1617</v>
      </c>
      <c r="E141" s="199">
        <f t="shared" si="9"/>
        <v>1648.4</v>
      </c>
      <c r="F141" s="224">
        <f t="shared" ref="F141" si="10">SUM(F123:F140)</f>
        <v>935.89999999999986</v>
      </c>
      <c r="G141" s="151">
        <f t="shared" si="8"/>
        <v>56.776267896141697</v>
      </c>
    </row>
    <row r="142" spans="1:7" s="56" customFormat="1" ht="50.25" customHeight="1" thickBot="1" x14ac:dyDescent="0.3">
      <c r="A142" s="74"/>
      <c r="B142" s="75"/>
      <c r="C142" s="102"/>
      <c r="D142" s="103"/>
      <c r="E142" s="103"/>
    </row>
    <row r="143" spans="1:7" s="56" customFormat="1" ht="10.5" hidden="1" customHeight="1" thickBot="1" x14ac:dyDescent="0.3">
      <c r="A143" s="74"/>
      <c r="B143" s="75"/>
      <c r="C143" s="102"/>
      <c r="D143" s="103"/>
      <c r="E143" s="103"/>
    </row>
    <row r="144" spans="1:7" s="56" customFormat="1" ht="12.75" hidden="1" customHeight="1" thickBot="1" x14ac:dyDescent="0.25">
      <c r="A144" s="74"/>
      <c r="B144" s="75"/>
      <c r="C144" s="74"/>
      <c r="D144" s="61"/>
      <c r="E144" s="61"/>
    </row>
    <row r="145" spans="1:7" s="74" customFormat="1" ht="15.75" hidden="1" customHeight="1" x14ac:dyDescent="0.2">
      <c r="B145" s="75"/>
      <c r="D145" s="61"/>
      <c r="E145" s="61"/>
      <c r="F145" s="56"/>
      <c r="G145" s="56"/>
    </row>
    <row r="146" spans="1:7" s="56" customFormat="1" ht="15.75" x14ac:dyDescent="0.25">
      <c r="A146" s="114" t="s">
        <v>14</v>
      </c>
      <c r="B146" s="115" t="s">
        <v>13</v>
      </c>
      <c r="C146" s="114" t="s">
        <v>12</v>
      </c>
      <c r="D146" s="262" t="s">
        <v>11</v>
      </c>
      <c r="E146" s="262" t="s">
        <v>11</v>
      </c>
      <c r="F146" s="22" t="s">
        <v>0</v>
      </c>
      <c r="G146" s="121" t="s">
        <v>382</v>
      </c>
    </row>
    <row r="147" spans="1:7" s="56" customFormat="1" ht="15.75" customHeight="1" thickBot="1" x14ac:dyDescent="0.3">
      <c r="A147" s="116"/>
      <c r="B147" s="117"/>
      <c r="C147" s="118"/>
      <c r="D147" s="263" t="s">
        <v>10</v>
      </c>
      <c r="E147" s="263" t="s">
        <v>9</v>
      </c>
      <c r="F147" s="122" t="s">
        <v>384</v>
      </c>
      <c r="G147" s="123" t="s">
        <v>383</v>
      </c>
    </row>
    <row r="148" spans="1:7" s="56" customFormat="1" ht="16.5" thickTop="1" x14ac:dyDescent="0.25">
      <c r="A148" s="63">
        <v>110</v>
      </c>
      <c r="B148" s="63"/>
      <c r="C148" s="100" t="s">
        <v>45</v>
      </c>
      <c r="D148" s="57"/>
      <c r="E148" s="210"/>
      <c r="F148" s="142"/>
      <c r="G148" s="140"/>
    </row>
    <row r="149" spans="1:7" s="56" customFormat="1" ht="15.75" x14ac:dyDescent="0.25">
      <c r="A149" s="63"/>
      <c r="B149" s="77"/>
      <c r="C149" s="100"/>
      <c r="D149" s="57"/>
      <c r="E149" s="210"/>
      <c r="F149" s="143"/>
      <c r="G149" s="65"/>
    </row>
    <row r="150" spans="1:7" s="56" customFormat="1" ht="15" x14ac:dyDescent="0.2">
      <c r="A150" s="63"/>
      <c r="B150" s="78">
        <v>2143</v>
      </c>
      <c r="C150" s="65" t="s">
        <v>347</v>
      </c>
      <c r="D150" s="58">
        <v>590</v>
      </c>
      <c r="E150" s="196">
        <v>501.5</v>
      </c>
      <c r="F150" s="120">
        <v>495.9</v>
      </c>
      <c r="G150" s="119">
        <f t="shared" ref="G150:G185" si="11">(F150/E150)*100</f>
        <v>98.883349950149551</v>
      </c>
    </row>
    <row r="151" spans="1:7" s="56" customFormat="1" ht="15" x14ac:dyDescent="0.2">
      <c r="A151" s="63"/>
      <c r="B151" s="78">
        <v>3111</v>
      </c>
      <c r="C151" s="65" t="s">
        <v>142</v>
      </c>
      <c r="D151" s="58">
        <v>8860</v>
      </c>
      <c r="E151" s="196">
        <v>10470.4</v>
      </c>
      <c r="F151" s="120">
        <v>10463.299999999999</v>
      </c>
      <c r="G151" s="119">
        <f t="shared" si="11"/>
        <v>99.932189792176047</v>
      </c>
    </row>
    <row r="152" spans="1:7" s="56" customFormat="1" ht="15" x14ac:dyDescent="0.2">
      <c r="A152" s="63"/>
      <c r="B152" s="78">
        <v>3113</v>
      </c>
      <c r="C152" s="65" t="s">
        <v>143</v>
      </c>
      <c r="D152" s="58">
        <v>30060</v>
      </c>
      <c r="E152" s="196">
        <v>38927.5</v>
      </c>
      <c r="F152" s="120">
        <v>38910.5</v>
      </c>
      <c r="G152" s="119">
        <f t="shared" si="11"/>
        <v>99.956329073277246</v>
      </c>
    </row>
    <row r="153" spans="1:7" s="56" customFormat="1" ht="15" x14ac:dyDescent="0.2">
      <c r="A153" s="63"/>
      <c r="B153" s="78">
        <v>3231</v>
      </c>
      <c r="C153" s="65" t="s">
        <v>144</v>
      </c>
      <c r="D153" s="58">
        <v>600</v>
      </c>
      <c r="E153" s="196">
        <v>600</v>
      </c>
      <c r="F153" s="120">
        <v>600</v>
      </c>
      <c r="G153" s="119">
        <f t="shared" si="11"/>
        <v>100</v>
      </c>
    </row>
    <row r="154" spans="1:7" s="56" customFormat="1" ht="15" x14ac:dyDescent="0.2">
      <c r="A154" s="63"/>
      <c r="B154" s="78">
        <v>3313</v>
      </c>
      <c r="C154" s="65" t="s">
        <v>145</v>
      </c>
      <c r="D154" s="58">
        <v>1200</v>
      </c>
      <c r="E154" s="196">
        <v>1200</v>
      </c>
      <c r="F154" s="120">
        <v>1200</v>
      </c>
      <c r="G154" s="119">
        <f t="shared" si="11"/>
        <v>100</v>
      </c>
    </row>
    <row r="155" spans="1:7" s="56" customFormat="1" ht="15" x14ac:dyDescent="0.2">
      <c r="A155" s="63"/>
      <c r="B155" s="78">
        <v>3314</v>
      </c>
      <c r="C155" s="65" t="s">
        <v>146</v>
      </c>
      <c r="D155" s="58">
        <v>11339</v>
      </c>
      <c r="E155" s="196">
        <v>11893</v>
      </c>
      <c r="F155" s="120">
        <v>11893</v>
      </c>
      <c r="G155" s="119">
        <f t="shared" si="11"/>
        <v>100</v>
      </c>
    </row>
    <row r="156" spans="1:7" s="56" customFormat="1" ht="15" x14ac:dyDescent="0.2">
      <c r="A156" s="63"/>
      <c r="B156" s="78">
        <v>3315</v>
      </c>
      <c r="C156" s="65" t="s">
        <v>147</v>
      </c>
      <c r="D156" s="58">
        <v>16811</v>
      </c>
      <c r="E156" s="196">
        <v>17846</v>
      </c>
      <c r="F156" s="128">
        <v>17846</v>
      </c>
      <c r="G156" s="119">
        <f t="shared" si="11"/>
        <v>100</v>
      </c>
    </row>
    <row r="157" spans="1:7" s="56" customFormat="1" ht="15" x14ac:dyDescent="0.2">
      <c r="A157" s="63"/>
      <c r="B157" s="78">
        <v>3319</v>
      </c>
      <c r="C157" s="65" t="s">
        <v>148</v>
      </c>
      <c r="D157" s="58">
        <v>770</v>
      </c>
      <c r="E157" s="196">
        <v>913</v>
      </c>
      <c r="F157" s="120">
        <v>789.2</v>
      </c>
      <c r="G157" s="119">
        <f t="shared" si="11"/>
        <v>86.440306681270542</v>
      </c>
    </row>
    <row r="158" spans="1:7" s="56" customFormat="1" ht="15" x14ac:dyDescent="0.2">
      <c r="A158" s="63"/>
      <c r="B158" s="78">
        <v>3322</v>
      </c>
      <c r="C158" s="65" t="s">
        <v>149</v>
      </c>
      <c r="D158" s="58">
        <v>20</v>
      </c>
      <c r="E158" s="196">
        <v>0</v>
      </c>
      <c r="F158" s="120">
        <v>0</v>
      </c>
      <c r="G158" s="119" t="e">
        <f t="shared" si="11"/>
        <v>#DIV/0!</v>
      </c>
    </row>
    <row r="159" spans="1:7" s="56" customFormat="1" ht="15" x14ac:dyDescent="0.2">
      <c r="A159" s="63"/>
      <c r="B159" s="78">
        <v>3326</v>
      </c>
      <c r="C159" s="65" t="s">
        <v>150</v>
      </c>
      <c r="D159" s="58">
        <v>20</v>
      </c>
      <c r="E159" s="196">
        <v>0</v>
      </c>
      <c r="F159" s="120">
        <v>0</v>
      </c>
      <c r="G159" s="119" t="e">
        <f t="shared" si="11"/>
        <v>#DIV/0!</v>
      </c>
    </row>
    <row r="160" spans="1:7" s="56" customFormat="1" ht="15" x14ac:dyDescent="0.2">
      <c r="A160" s="63"/>
      <c r="B160" s="78">
        <v>3330</v>
      </c>
      <c r="C160" s="65" t="s">
        <v>151</v>
      </c>
      <c r="D160" s="58">
        <v>50</v>
      </c>
      <c r="E160" s="196">
        <v>95</v>
      </c>
      <c r="F160" s="120">
        <v>95</v>
      </c>
      <c r="G160" s="119">
        <f t="shared" si="11"/>
        <v>100</v>
      </c>
    </row>
    <row r="161" spans="1:7" s="56" customFormat="1" ht="15" x14ac:dyDescent="0.2">
      <c r="A161" s="63"/>
      <c r="B161" s="78">
        <v>3392</v>
      </c>
      <c r="C161" s="65" t="s">
        <v>152</v>
      </c>
      <c r="D161" s="58">
        <v>900</v>
      </c>
      <c r="E161" s="196">
        <v>896</v>
      </c>
      <c r="F161" s="120">
        <v>823.5</v>
      </c>
      <c r="G161" s="119">
        <f t="shared" si="11"/>
        <v>91.908482142857139</v>
      </c>
    </row>
    <row r="162" spans="1:7" s="56" customFormat="1" ht="15" x14ac:dyDescent="0.2">
      <c r="A162" s="63"/>
      <c r="B162" s="78">
        <v>3412</v>
      </c>
      <c r="C162" s="65" t="s">
        <v>281</v>
      </c>
      <c r="D162" s="58">
        <v>18850</v>
      </c>
      <c r="E162" s="196">
        <v>19709</v>
      </c>
      <c r="F162" s="120">
        <v>19709</v>
      </c>
      <c r="G162" s="119">
        <f t="shared" si="11"/>
        <v>100</v>
      </c>
    </row>
    <row r="163" spans="1:7" s="56" customFormat="1" ht="15" x14ac:dyDescent="0.2">
      <c r="A163" s="63"/>
      <c r="B163" s="78">
        <v>3412</v>
      </c>
      <c r="C163" s="65" t="s">
        <v>277</v>
      </c>
      <c r="D163" s="58">
        <v>140</v>
      </c>
      <c r="E163" s="196">
        <v>139</v>
      </c>
      <c r="F163" s="128">
        <v>91.7</v>
      </c>
      <c r="G163" s="119">
        <f t="shared" si="11"/>
        <v>65.97122302158273</v>
      </c>
    </row>
    <row r="164" spans="1:7" s="56" customFormat="1" ht="15" x14ac:dyDescent="0.2">
      <c r="A164" s="63"/>
      <c r="B164" s="78">
        <v>3412</v>
      </c>
      <c r="C164" s="65" t="s">
        <v>469</v>
      </c>
      <c r="D164" s="58">
        <v>0</v>
      </c>
      <c r="E164" s="196">
        <v>250</v>
      </c>
      <c r="F164" s="128">
        <v>250</v>
      </c>
      <c r="G164" s="119">
        <f t="shared" si="11"/>
        <v>100</v>
      </c>
    </row>
    <row r="165" spans="1:7" s="56" customFormat="1" ht="15" x14ac:dyDescent="0.2">
      <c r="A165" s="63"/>
      <c r="B165" s="78">
        <v>3412</v>
      </c>
      <c r="C165" s="65" t="s">
        <v>459</v>
      </c>
      <c r="D165" s="58">
        <v>0</v>
      </c>
      <c r="E165" s="196">
        <v>5</v>
      </c>
      <c r="F165" s="128">
        <v>4.7</v>
      </c>
      <c r="G165" s="119">
        <f t="shared" si="11"/>
        <v>94</v>
      </c>
    </row>
    <row r="166" spans="1:7" s="56" customFormat="1" ht="15" x14ac:dyDescent="0.2">
      <c r="A166" s="63"/>
      <c r="B166" s="78">
        <v>3419</v>
      </c>
      <c r="C166" s="65" t="s">
        <v>272</v>
      </c>
      <c r="D166" s="58">
        <v>1220</v>
      </c>
      <c r="E166" s="196">
        <v>761.5</v>
      </c>
      <c r="F166" s="120">
        <v>724</v>
      </c>
      <c r="G166" s="119">
        <f t="shared" si="11"/>
        <v>95.075508864084043</v>
      </c>
    </row>
    <row r="167" spans="1:7" s="56" customFormat="1" ht="15" x14ac:dyDescent="0.2">
      <c r="A167" s="63"/>
      <c r="B167" s="78">
        <v>3421</v>
      </c>
      <c r="C167" s="65" t="s">
        <v>271</v>
      </c>
      <c r="D167" s="58">
        <v>11200</v>
      </c>
      <c r="E167" s="196">
        <v>12000</v>
      </c>
      <c r="F167" s="120">
        <v>11942.4</v>
      </c>
      <c r="G167" s="119">
        <f t="shared" si="11"/>
        <v>99.52</v>
      </c>
    </row>
    <row r="168" spans="1:7" s="56" customFormat="1" ht="15" x14ac:dyDescent="0.2">
      <c r="A168" s="63"/>
      <c r="B168" s="78">
        <v>3429</v>
      </c>
      <c r="C168" s="65" t="s">
        <v>153</v>
      </c>
      <c r="D168" s="58">
        <v>1700</v>
      </c>
      <c r="E168" s="196">
        <v>1415</v>
      </c>
      <c r="F168" s="120">
        <v>1384.4</v>
      </c>
      <c r="G168" s="119">
        <f t="shared" si="11"/>
        <v>97.837455830388691</v>
      </c>
    </row>
    <row r="169" spans="1:7" s="56" customFormat="1" ht="15" x14ac:dyDescent="0.2">
      <c r="A169" s="63"/>
      <c r="B169" s="78">
        <v>3639</v>
      </c>
      <c r="C169" s="65" t="s">
        <v>273</v>
      </c>
      <c r="D169" s="58">
        <v>8920</v>
      </c>
      <c r="E169" s="196">
        <v>4739</v>
      </c>
      <c r="F169" s="120">
        <v>4739</v>
      </c>
      <c r="G169" s="119">
        <f t="shared" si="11"/>
        <v>100</v>
      </c>
    </row>
    <row r="170" spans="1:7" s="56" customFormat="1" ht="15" x14ac:dyDescent="0.2">
      <c r="A170" s="63"/>
      <c r="B170" s="89">
        <v>3900</v>
      </c>
      <c r="C170" s="85" t="s">
        <v>433</v>
      </c>
      <c r="D170" s="58">
        <v>0</v>
      </c>
      <c r="E170" s="196">
        <v>450</v>
      </c>
      <c r="F170" s="120">
        <v>175</v>
      </c>
      <c r="G170" s="119">
        <f t="shared" si="11"/>
        <v>38.888888888888893</v>
      </c>
    </row>
    <row r="171" spans="1:7" s="56" customFormat="1" ht="15" x14ac:dyDescent="0.2">
      <c r="A171" s="63"/>
      <c r="B171" s="89">
        <v>4351</v>
      </c>
      <c r="C171" s="85" t="s">
        <v>163</v>
      </c>
      <c r="D171" s="58">
        <v>1247</v>
      </c>
      <c r="E171" s="196">
        <v>1247</v>
      </c>
      <c r="F171" s="120">
        <v>1247</v>
      </c>
      <c r="G171" s="119">
        <f t="shared" si="11"/>
        <v>100</v>
      </c>
    </row>
    <row r="172" spans="1:7" s="56" customFormat="1" ht="15" x14ac:dyDescent="0.2">
      <c r="A172" s="63"/>
      <c r="B172" s="89">
        <v>4356</v>
      </c>
      <c r="C172" s="85" t="s">
        <v>275</v>
      </c>
      <c r="D172" s="58">
        <v>706</v>
      </c>
      <c r="E172" s="196">
        <v>1933.9</v>
      </c>
      <c r="F172" s="120">
        <v>1933.9</v>
      </c>
      <c r="G172" s="119">
        <f t="shared" si="11"/>
        <v>100</v>
      </c>
    </row>
    <row r="173" spans="1:7" s="56" customFormat="1" ht="15" x14ac:dyDescent="0.2">
      <c r="A173" s="63"/>
      <c r="B173" s="89">
        <v>4357</v>
      </c>
      <c r="C173" s="85" t="s">
        <v>276</v>
      </c>
      <c r="D173" s="58">
        <v>13974</v>
      </c>
      <c r="E173" s="196">
        <v>51889.1</v>
      </c>
      <c r="F173" s="120">
        <v>51889.1</v>
      </c>
      <c r="G173" s="119">
        <f t="shared" si="11"/>
        <v>100</v>
      </c>
    </row>
    <row r="174" spans="1:7" s="56" customFormat="1" ht="15" x14ac:dyDescent="0.2">
      <c r="A174" s="63"/>
      <c r="B174" s="89">
        <v>4359</v>
      </c>
      <c r="C174" s="85" t="s">
        <v>278</v>
      </c>
      <c r="D174" s="58">
        <v>2175</v>
      </c>
      <c r="E174" s="196">
        <v>3648.2</v>
      </c>
      <c r="F174" s="120">
        <v>3648.2</v>
      </c>
      <c r="G174" s="119">
        <f t="shared" si="11"/>
        <v>100</v>
      </c>
    </row>
    <row r="175" spans="1:7" s="56" customFormat="1" ht="15" x14ac:dyDescent="0.2">
      <c r="A175" s="63"/>
      <c r="B175" s="89">
        <v>4379</v>
      </c>
      <c r="C175" s="85" t="s">
        <v>440</v>
      </c>
      <c r="D175" s="58">
        <v>0</v>
      </c>
      <c r="E175" s="196">
        <v>15</v>
      </c>
      <c r="F175" s="120">
        <v>0</v>
      </c>
      <c r="G175" s="119">
        <f t="shared" si="11"/>
        <v>0</v>
      </c>
    </row>
    <row r="176" spans="1:7" s="56" customFormat="1" ht="15" customHeight="1" x14ac:dyDescent="0.2">
      <c r="A176" s="65"/>
      <c r="B176" s="78">
        <v>6171</v>
      </c>
      <c r="C176" s="65" t="s">
        <v>285</v>
      </c>
      <c r="D176" s="58">
        <v>615</v>
      </c>
      <c r="E176" s="196">
        <v>768</v>
      </c>
      <c r="F176" s="120">
        <v>714</v>
      </c>
      <c r="G176" s="119">
        <f t="shared" si="11"/>
        <v>92.96875</v>
      </c>
    </row>
    <row r="177" spans="1:7" s="56" customFormat="1" ht="15" customHeight="1" x14ac:dyDescent="0.2">
      <c r="A177" s="65"/>
      <c r="B177" s="78">
        <v>6223</v>
      </c>
      <c r="C177" s="65" t="s">
        <v>169</v>
      </c>
      <c r="D177" s="58">
        <v>30</v>
      </c>
      <c r="E177" s="196">
        <v>30</v>
      </c>
      <c r="F177" s="120">
        <v>0</v>
      </c>
      <c r="G177" s="119">
        <f t="shared" si="11"/>
        <v>0</v>
      </c>
    </row>
    <row r="178" spans="1:7" s="56" customFormat="1" ht="15" customHeight="1" x14ac:dyDescent="0.2">
      <c r="A178" s="65"/>
      <c r="B178" s="62">
        <v>6310</v>
      </c>
      <c r="C178" s="65" t="s">
        <v>190</v>
      </c>
      <c r="D178" s="57">
        <v>2327</v>
      </c>
      <c r="E178" s="210">
        <v>2896.4</v>
      </c>
      <c r="F178" s="120">
        <v>2552</v>
      </c>
      <c r="G178" s="119">
        <f t="shared" si="11"/>
        <v>88.109377157851128</v>
      </c>
    </row>
    <row r="179" spans="1:7" s="56" customFormat="1" ht="15" x14ac:dyDescent="0.2">
      <c r="A179" s="65"/>
      <c r="B179" s="62">
        <v>6399</v>
      </c>
      <c r="C179" s="65" t="s">
        <v>191</v>
      </c>
      <c r="D179" s="57">
        <v>17511</v>
      </c>
      <c r="E179" s="210">
        <v>21103.8</v>
      </c>
      <c r="F179" s="120">
        <v>19675.900000000001</v>
      </c>
      <c r="G179" s="119">
        <f t="shared" si="11"/>
        <v>93.233919957543193</v>
      </c>
    </row>
    <row r="180" spans="1:7" s="56" customFormat="1" ht="18" customHeight="1" x14ac:dyDescent="0.2">
      <c r="A180" s="65"/>
      <c r="B180" s="62">
        <v>6402</v>
      </c>
      <c r="C180" s="65" t="s">
        <v>192</v>
      </c>
      <c r="D180" s="57">
        <v>0</v>
      </c>
      <c r="E180" s="210">
        <v>176.5</v>
      </c>
      <c r="F180" s="120">
        <v>176</v>
      </c>
      <c r="G180" s="119">
        <f t="shared" si="11"/>
        <v>99.716713881019828</v>
      </c>
    </row>
    <row r="181" spans="1:7" s="56" customFormat="1" ht="15" x14ac:dyDescent="0.2">
      <c r="A181" s="65"/>
      <c r="B181" s="62">
        <v>6409</v>
      </c>
      <c r="C181" s="65" t="s">
        <v>430</v>
      </c>
      <c r="D181" s="57">
        <v>0</v>
      </c>
      <c r="E181" s="210">
        <v>29.8</v>
      </c>
      <c r="F181" s="120">
        <v>29.8</v>
      </c>
      <c r="G181" s="119">
        <f t="shared" si="11"/>
        <v>100</v>
      </c>
    </row>
    <row r="182" spans="1:7" s="56" customFormat="1" ht="18" hidden="1" customHeight="1" x14ac:dyDescent="0.2">
      <c r="A182" s="65"/>
      <c r="B182" s="62">
        <v>6402</v>
      </c>
      <c r="C182" s="65" t="s">
        <v>192</v>
      </c>
      <c r="D182" s="57">
        <v>0</v>
      </c>
      <c r="E182" s="210">
        <v>0</v>
      </c>
      <c r="F182" s="120">
        <v>0</v>
      </c>
      <c r="G182" s="119" t="e">
        <f t="shared" si="11"/>
        <v>#DIV/0!</v>
      </c>
    </row>
    <row r="183" spans="1:7" s="56" customFormat="1" ht="17.25" hidden="1" customHeight="1" x14ac:dyDescent="0.2">
      <c r="A183" s="65"/>
      <c r="B183" s="62">
        <v>6409</v>
      </c>
      <c r="C183" s="65" t="s">
        <v>193</v>
      </c>
      <c r="D183" s="57">
        <v>0</v>
      </c>
      <c r="E183" s="210">
        <v>0</v>
      </c>
      <c r="F183" s="120">
        <v>0</v>
      </c>
      <c r="G183" s="119" t="e">
        <f t="shared" si="11"/>
        <v>#DIV/0!</v>
      </c>
    </row>
    <row r="184" spans="1:7" s="56" customFormat="1" ht="15.75" customHeight="1" thickBot="1" x14ac:dyDescent="0.25">
      <c r="A184" s="147"/>
      <c r="B184" s="148">
        <v>6409</v>
      </c>
      <c r="C184" s="147" t="s">
        <v>421</v>
      </c>
      <c r="D184" s="149">
        <v>19099</v>
      </c>
      <c r="E184" s="197">
        <v>7262.7</v>
      </c>
      <c r="F184" s="128">
        <v>0</v>
      </c>
      <c r="G184" s="119">
        <f t="shared" si="11"/>
        <v>0</v>
      </c>
    </row>
    <row r="185" spans="1:7" s="56" customFormat="1" ht="18.75" customHeight="1" thickTop="1" thickBot="1" x14ac:dyDescent="0.3">
      <c r="A185" s="86"/>
      <c r="B185" s="87"/>
      <c r="C185" s="97" t="s">
        <v>194</v>
      </c>
      <c r="D185" s="95">
        <f t="shared" ref="D185:E185" si="12">SUM(D150:D184)</f>
        <v>170934</v>
      </c>
      <c r="E185" s="199">
        <f t="shared" si="12"/>
        <v>213811.3</v>
      </c>
      <c r="F185" s="224">
        <f t="shared" ref="F185" si="13">SUM(F150:F184)</f>
        <v>204002.49999999997</v>
      </c>
      <c r="G185" s="151">
        <f t="shared" si="11"/>
        <v>95.412403366894068</v>
      </c>
    </row>
    <row r="186" spans="1:7" s="56" customFormat="1" ht="51" customHeight="1" thickBot="1" x14ac:dyDescent="0.25">
      <c r="A186" s="74"/>
      <c r="B186" s="75"/>
      <c r="C186" s="74"/>
      <c r="D186" s="61"/>
      <c r="E186" s="61"/>
    </row>
    <row r="187" spans="1:7" s="56" customFormat="1" ht="13.5" hidden="1" customHeight="1" x14ac:dyDescent="0.2">
      <c r="A187" s="74"/>
      <c r="B187" s="75"/>
      <c r="C187" s="74"/>
      <c r="D187" s="61"/>
      <c r="E187" s="61"/>
    </row>
    <row r="188" spans="1:7" s="56" customFormat="1" ht="13.5" hidden="1" customHeight="1" x14ac:dyDescent="0.2">
      <c r="A188" s="74"/>
      <c r="B188" s="75"/>
      <c r="C188" s="74"/>
      <c r="D188" s="61"/>
      <c r="E188" s="61"/>
    </row>
    <row r="189" spans="1:7" s="56" customFormat="1" ht="13.5" hidden="1" customHeight="1" x14ac:dyDescent="0.2">
      <c r="A189" s="74"/>
      <c r="B189" s="75"/>
      <c r="C189" s="74"/>
      <c r="D189" s="61"/>
      <c r="E189" s="61"/>
    </row>
    <row r="190" spans="1:7" s="56" customFormat="1" ht="13.5" hidden="1" customHeight="1" x14ac:dyDescent="0.2">
      <c r="A190" s="74"/>
      <c r="B190" s="75"/>
      <c r="C190" s="74"/>
      <c r="D190" s="61"/>
      <c r="E190" s="61"/>
    </row>
    <row r="191" spans="1:7" s="56" customFormat="1" ht="13.5" hidden="1" customHeight="1" x14ac:dyDescent="0.2">
      <c r="A191" s="74"/>
      <c r="B191" s="75"/>
      <c r="C191" s="74"/>
      <c r="D191" s="61"/>
      <c r="E191" s="61"/>
    </row>
    <row r="192" spans="1:7" s="56" customFormat="1" ht="6" hidden="1" customHeight="1" thickBot="1" x14ac:dyDescent="0.25">
      <c r="A192" s="74"/>
      <c r="B192" s="75"/>
      <c r="C192" s="74"/>
      <c r="D192" s="61"/>
      <c r="E192" s="61"/>
    </row>
    <row r="193" spans="1:7" s="56" customFormat="1" ht="2.25" hidden="1" customHeight="1" thickBot="1" x14ac:dyDescent="0.25">
      <c r="A193" s="74"/>
      <c r="B193" s="75"/>
      <c r="C193" s="74"/>
      <c r="D193" s="61"/>
      <c r="E193" s="61"/>
    </row>
    <row r="194" spans="1:7" s="56" customFormat="1" ht="15.75" x14ac:dyDescent="0.25">
      <c r="A194" s="114" t="s">
        <v>14</v>
      </c>
      <c r="B194" s="115" t="s">
        <v>13</v>
      </c>
      <c r="C194" s="114" t="s">
        <v>12</v>
      </c>
      <c r="D194" s="262" t="s">
        <v>11</v>
      </c>
      <c r="E194" s="262" t="s">
        <v>11</v>
      </c>
      <c r="F194" s="22" t="s">
        <v>0</v>
      </c>
      <c r="G194" s="121" t="s">
        <v>382</v>
      </c>
    </row>
    <row r="195" spans="1:7" s="56" customFormat="1" ht="15.75" customHeight="1" thickBot="1" x14ac:dyDescent="0.3">
      <c r="A195" s="116"/>
      <c r="B195" s="117"/>
      <c r="C195" s="118"/>
      <c r="D195" s="263" t="s">
        <v>10</v>
      </c>
      <c r="E195" s="263" t="s">
        <v>9</v>
      </c>
      <c r="F195" s="122" t="s">
        <v>384</v>
      </c>
      <c r="G195" s="123" t="s">
        <v>383</v>
      </c>
    </row>
    <row r="196" spans="1:7" s="56" customFormat="1" ht="16.5" thickTop="1" x14ac:dyDescent="0.25">
      <c r="A196" s="63">
        <v>120</v>
      </c>
      <c r="B196" s="63"/>
      <c r="C196" s="94" t="s">
        <v>30</v>
      </c>
      <c r="D196" s="57"/>
      <c r="E196" s="210"/>
      <c r="F196" s="142"/>
      <c r="G196" s="140"/>
    </row>
    <row r="197" spans="1:7" s="56" customFormat="1" ht="15" customHeight="1" x14ac:dyDescent="0.2">
      <c r="A197" s="65"/>
      <c r="B197" s="62"/>
      <c r="C197" s="64"/>
      <c r="D197" s="58"/>
      <c r="E197" s="196"/>
      <c r="F197" s="143"/>
      <c r="G197" s="65"/>
    </row>
    <row r="198" spans="1:7" s="56" customFormat="1" ht="15" customHeight="1" x14ac:dyDescent="0.2">
      <c r="A198" s="65"/>
      <c r="B198" s="62">
        <v>1014</v>
      </c>
      <c r="C198" s="65" t="s">
        <v>286</v>
      </c>
      <c r="D198" s="59">
        <v>155</v>
      </c>
      <c r="E198" s="198">
        <v>155</v>
      </c>
      <c r="F198" s="120">
        <v>0</v>
      </c>
      <c r="G198" s="119">
        <f t="shared" ref="G198:G229" si="14">(F198/E198)*100</f>
        <v>0</v>
      </c>
    </row>
    <row r="199" spans="1:7" s="56" customFormat="1" ht="15" customHeight="1" x14ac:dyDescent="0.2">
      <c r="A199" s="65"/>
      <c r="B199" s="62">
        <v>2143</v>
      </c>
      <c r="C199" s="65" t="s">
        <v>95</v>
      </c>
      <c r="D199" s="59">
        <v>50</v>
      </c>
      <c r="E199" s="198">
        <v>0</v>
      </c>
      <c r="F199" s="120">
        <v>0</v>
      </c>
      <c r="G199" s="119" t="e">
        <f t="shared" si="14"/>
        <v>#DIV/0!</v>
      </c>
    </row>
    <row r="200" spans="1:7" s="56" customFormat="1" ht="15" customHeight="1" x14ac:dyDescent="0.2">
      <c r="A200" s="65"/>
      <c r="B200" s="62">
        <v>2212</v>
      </c>
      <c r="C200" s="65" t="s">
        <v>96</v>
      </c>
      <c r="D200" s="60">
        <v>12254</v>
      </c>
      <c r="E200" s="255">
        <v>10441.4</v>
      </c>
      <c r="F200" s="120">
        <v>8042.2</v>
      </c>
      <c r="G200" s="119">
        <f t="shared" si="14"/>
        <v>77.022238397149806</v>
      </c>
    </row>
    <row r="201" spans="1:7" s="56" customFormat="1" ht="15" customHeight="1" x14ac:dyDescent="0.2">
      <c r="A201" s="65"/>
      <c r="B201" s="62">
        <v>2219</v>
      </c>
      <c r="C201" s="65" t="s">
        <v>97</v>
      </c>
      <c r="D201" s="60">
        <v>24846</v>
      </c>
      <c r="E201" s="255">
        <v>26205.8</v>
      </c>
      <c r="F201" s="120">
        <v>15836.2</v>
      </c>
      <c r="G201" s="119">
        <f t="shared" si="14"/>
        <v>60.430133787176885</v>
      </c>
    </row>
    <row r="202" spans="1:7" s="56" customFormat="1" ht="15" customHeight="1" x14ac:dyDescent="0.2">
      <c r="A202" s="65"/>
      <c r="B202" s="62">
        <v>2221</v>
      </c>
      <c r="C202" s="65" t="s">
        <v>98</v>
      </c>
      <c r="D202" s="59">
        <v>100</v>
      </c>
      <c r="E202" s="198">
        <v>157.6</v>
      </c>
      <c r="F202" s="120">
        <v>157.5</v>
      </c>
      <c r="G202" s="119">
        <f t="shared" si="14"/>
        <v>99.936548223350258</v>
      </c>
    </row>
    <row r="203" spans="1:7" s="56" customFormat="1" ht="15" customHeight="1" x14ac:dyDescent="0.2">
      <c r="A203" s="65"/>
      <c r="B203" s="62">
        <v>2310</v>
      </c>
      <c r="C203" s="65" t="s">
        <v>195</v>
      </c>
      <c r="D203" s="58">
        <v>20</v>
      </c>
      <c r="E203" s="196">
        <v>20</v>
      </c>
      <c r="F203" s="120">
        <v>0</v>
      </c>
      <c r="G203" s="119">
        <f t="shared" si="14"/>
        <v>0</v>
      </c>
    </row>
    <row r="204" spans="1:7" s="56" customFormat="1" ht="15" customHeight="1" x14ac:dyDescent="0.2">
      <c r="A204" s="65"/>
      <c r="B204" s="62">
        <v>2321</v>
      </c>
      <c r="C204" s="80" t="s">
        <v>370</v>
      </c>
      <c r="D204" s="58">
        <v>3500</v>
      </c>
      <c r="E204" s="196">
        <v>3301.2</v>
      </c>
      <c r="F204" s="128">
        <v>0</v>
      </c>
      <c r="G204" s="119">
        <f t="shared" si="14"/>
        <v>0</v>
      </c>
    </row>
    <row r="205" spans="1:7" s="56" customFormat="1" ht="15" customHeight="1" x14ac:dyDescent="0.2">
      <c r="A205" s="65"/>
      <c r="B205" s="62">
        <v>2333</v>
      </c>
      <c r="C205" s="65" t="s">
        <v>344</v>
      </c>
      <c r="D205" s="59">
        <v>0</v>
      </c>
      <c r="E205" s="198">
        <v>467</v>
      </c>
      <c r="F205" s="120">
        <v>0</v>
      </c>
      <c r="G205" s="119">
        <f t="shared" si="14"/>
        <v>0</v>
      </c>
    </row>
    <row r="206" spans="1:7" s="56" customFormat="1" ht="15" customHeight="1" x14ac:dyDescent="0.2">
      <c r="A206" s="65"/>
      <c r="B206" s="62">
        <v>3111</v>
      </c>
      <c r="C206" s="65" t="s">
        <v>345</v>
      </c>
      <c r="D206" s="59">
        <v>100</v>
      </c>
      <c r="E206" s="198">
        <v>1109.9000000000001</v>
      </c>
      <c r="F206" s="120">
        <v>813.8</v>
      </c>
      <c r="G206" s="119">
        <f t="shared" si="14"/>
        <v>73.321920893774205</v>
      </c>
    </row>
    <row r="207" spans="1:7" s="56" customFormat="1" ht="15" customHeight="1" x14ac:dyDescent="0.2">
      <c r="A207" s="65"/>
      <c r="B207" s="62">
        <v>3113</v>
      </c>
      <c r="C207" s="65" t="s">
        <v>104</v>
      </c>
      <c r="D207" s="59">
        <v>100</v>
      </c>
      <c r="E207" s="198">
        <v>3836.5</v>
      </c>
      <c r="F207" s="120">
        <v>3816.6</v>
      </c>
      <c r="G207" s="119">
        <f t="shared" si="14"/>
        <v>99.481298058125887</v>
      </c>
    </row>
    <row r="208" spans="1:7" s="56" customFormat="1" ht="15" customHeight="1" x14ac:dyDescent="0.2">
      <c r="A208" s="65"/>
      <c r="B208" s="62">
        <v>3231</v>
      </c>
      <c r="C208" s="65" t="s">
        <v>105</v>
      </c>
      <c r="D208" s="59">
        <v>0</v>
      </c>
      <c r="E208" s="198">
        <v>7.7</v>
      </c>
      <c r="F208" s="120">
        <v>7.6</v>
      </c>
      <c r="G208" s="119">
        <f t="shared" si="14"/>
        <v>98.701298701298697</v>
      </c>
    </row>
    <row r="209" spans="1:7" s="56" customFormat="1" ht="15" customHeight="1" x14ac:dyDescent="0.2">
      <c r="A209" s="65"/>
      <c r="B209" s="62">
        <v>3313</v>
      </c>
      <c r="C209" s="65" t="s">
        <v>287</v>
      </c>
      <c r="D209" s="59">
        <v>5125</v>
      </c>
      <c r="E209" s="198">
        <v>5125</v>
      </c>
      <c r="F209" s="120">
        <v>191.6</v>
      </c>
      <c r="G209" s="119">
        <f t="shared" si="14"/>
        <v>3.7385365853658534</v>
      </c>
    </row>
    <row r="210" spans="1:7" s="56" customFormat="1" ht="15" customHeight="1" x14ac:dyDescent="0.2">
      <c r="A210" s="65"/>
      <c r="B210" s="62">
        <v>3322</v>
      </c>
      <c r="C210" s="65" t="s">
        <v>108</v>
      </c>
      <c r="D210" s="59">
        <v>13000</v>
      </c>
      <c r="E210" s="198">
        <v>13280.1</v>
      </c>
      <c r="F210" s="120">
        <v>2129.6</v>
      </c>
      <c r="G210" s="119">
        <f t="shared" si="14"/>
        <v>16.036023825121799</v>
      </c>
    </row>
    <row r="211" spans="1:7" s="56" customFormat="1" ht="15" customHeight="1" x14ac:dyDescent="0.2">
      <c r="A211" s="85"/>
      <c r="B211" s="84">
        <v>3326</v>
      </c>
      <c r="C211" s="79" t="s">
        <v>109</v>
      </c>
      <c r="D211" s="58">
        <v>0</v>
      </c>
      <c r="E211" s="196">
        <v>87.3</v>
      </c>
      <c r="F211" s="128">
        <v>87.2</v>
      </c>
      <c r="G211" s="119">
        <f t="shared" si="14"/>
        <v>99.885452462772065</v>
      </c>
    </row>
    <row r="212" spans="1:7" s="56" customFormat="1" ht="15" customHeight="1" x14ac:dyDescent="0.2">
      <c r="A212" s="85"/>
      <c r="B212" s="84">
        <v>3392</v>
      </c>
      <c r="C212" s="85" t="s">
        <v>266</v>
      </c>
      <c r="D212" s="59">
        <v>0</v>
      </c>
      <c r="E212" s="198">
        <v>66.099999999999994</v>
      </c>
      <c r="F212" s="120">
        <v>66</v>
      </c>
      <c r="G212" s="119">
        <f t="shared" si="14"/>
        <v>99.848714069591537</v>
      </c>
    </row>
    <row r="213" spans="1:7" s="56" customFormat="1" ht="15" customHeight="1" x14ac:dyDescent="0.2">
      <c r="A213" s="85"/>
      <c r="B213" s="84">
        <v>3412</v>
      </c>
      <c r="C213" s="65" t="s">
        <v>110</v>
      </c>
      <c r="D213" s="59">
        <v>11</v>
      </c>
      <c r="E213" s="198">
        <v>2159.9</v>
      </c>
      <c r="F213" s="120">
        <v>1242.0999999999999</v>
      </c>
      <c r="G213" s="119">
        <f t="shared" si="14"/>
        <v>57.507292004259448</v>
      </c>
    </row>
    <row r="214" spans="1:7" s="56" customFormat="1" ht="15" customHeight="1" x14ac:dyDescent="0.2">
      <c r="A214" s="85"/>
      <c r="B214" s="78">
        <v>3421</v>
      </c>
      <c r="C214" s="80" t="s">
        <v>111</v>
      </c>
      <c r="D214" s="55">
        <v>45</v>
      </c>
      <c r="E214" s="252">
        <v>1323.5</v>
      </c>
      <c r="F214" s="120">
        <v>649.5</v>
      </c>
      <c r="G214" s="119">
        <f t="shared" si="14"/>
        <v>49.074423876086136</v>
      </c>
    </row>
    <row r="215" spans="1:7" s="56" customFormat="1" ht="15" hidden="1" customHeight="1" x14ac:dyDescent="0.2">
      <c r="A215" s="85"/>
      <c r="B215" s="84">
        <v>6409</v>
      </c>
      <c r="C215" s="85" t="s">
        <v>202</v>
      </c>
      <c r="D215" s="59">
        <v>0</v>
      </c>
      <c r="E215" s="198">
        <v>0</v>
      </c>
      <c r="F215" s="120">
        <v>0</v>
      </c>
      <c r="G215" s="119" t="e">
        <f t="shared" si="14"/>
        <v>#DIV/0!</v>
      </c>
    </row>
    <row r="216" spans="1:7" s="56" customFormat="1" ht="15" hidden="1" customHeight="1" x14ac:dyDescent="0.2">
      <c r="A216" s="85"/>
      <c r="B216" s="84">
        <v>5599</v>
      </c>
      <c r="C216" s="85" t="s">
        <v>319</v>
      </c>
      <c r="D216" s="59">
        <v>0</v>
      </c>
      <c r="E216" s="198">
        <v>0</v>
      </c>
      <c r="F216" s="120">
        <v>0</v>
      </c>
      <c r="G216" s="119" t="e">
        <f t="shared" si="14"/>
        <v>#DIV/0!</v>
      </c>
    </row>
    <row r="217" spans="1:7" ht="15" hidden="1" customHeight="1" x14ac:dyDescent="0.2">
      <c r="A217" s="65"/>
      <c r="B217" s="78">
        <v>3599</v>
      </c>
      <c r="C217" s="79" t="s">
        <v>155</v>
      </c>
      <c r="D217" s="55">
        <v>0</v>
      </c>
      <c r="E217" s="252">
        <v>0</v>
      </c>
      <c r="F217" s="120">
        <v>0</v>
      </c>
      <c r="G217" s="119" t="e">
        <f t="shared" si="14"/>
        <v>#DIV/0!</v>
      </c>
    </row>
    <row r="218" spans="1:7" ht="15" customHeight="1" x14ac:dyDescent="0.2">
      <c r="A218" s="65"/>
      <c r="B218" s="78">
        <v>3612</v>
      </c>
      <c r="C218" s="79" t="s">
        <v>112</v>
      </c>
      <c r="D218" s="58">
        <v>6403</v>
      </c>
      <c r="E218" s="196">
        <v>8656.2000000000007</v>
      </c>
      <c r="F218" s="120">
        <v>7299.2</v>
      </c>
      <c r="G218" s="119">
        <f t="shared" si="14"/>
        <v>84.323375153069463</v>
      </c>
    </row>
    <row r="219" spans="1:7" ht="15" customHeight="1" x14ac:dyDescent="0.2">
      <c r="A219" s="65"/>
      <c r="B219" s="78">
        <v>3613</v>
      </c>
      <c r="C219" s="79" t="s">
        <v>196</v>
      </c>
      <c r="D219" s="58">
        <v>10200</v>
      </c>
      <c r="E219" s="196">
        <v>13701.2</v>
      </c>
      <c r="F219" s="120">
        <v>11099.1</v>
      </c>
      <c r="G219" s="119">
        <f t="shared" si="14"/>
        <v>81.008232855516297</v>
      </c>
    </row>
    <row r="220" spans="1:7" ht="15" hidden="1" customHeight="1" x14ac:dyDescent="0.2">
      <c r="A220" s="65"/>
      <c r="B220" s="78">
        <v>2229</v>
      </c>
      <c r="C220" s="79" t="s">
        <v>99</v>
      </c>
      <c r="D220" s="58"/>
      <c r="E220" s="196"/>
      <c r="F220" s="120">
        <v>0</v>
      </c>
      <c r="G220" s="119" t="e">
        <f t="shared" si="14"/>
        <v>#DIV/0!</v>
      </c>
    </row>
    <row r="221" spans="1:7" ht="15" hidden="1" customHeight="1" x14ac:dyDescent="0.2">
      <c r="A221" s="65"/>
      <c r="B221" s="78">
        <v>2241</v>
      </c>
      <c r="C221" s="79" t="s">
        <v>100</v>
      </c>
      <c r="D221" s="58"/>
      <c r="E221" s="196"/>
      <c r="F221" s="120">
        <v>0</v>
      </c>
      <c r="G221" s="119" t="e">
        <f t="shared" si="14"/>
        <v>#DIV/0!</v>
      </c>
    </row>
    <row r="222" spans="1:7" ht="15" hidden="1" customHeight="1" x14ac:dyDescent="0.2">
      <c r="A222" s="65"/>
      <c r="B222" s="78">
        <v>2249</v>
      </c>
      <c r="C222" s="79" t="s">
        <v>101</v>
      </c>
      <c r="D222" s="58"/>
      <c r="E222" s="196"/>
      <c r="F222" s="120">
        <v>0</v>
      </c>
      <c r="G222" s="119" t="e">
        <f t="shared" si="14"/>
        <v>#DIV/0!</v>
      </c>
    </row>
    <row r="223" spans="1:7" ht="15" hidden="1" customHeight="1" x14ac:dyDescent="0.2">
      <c r="A223" s="65"/>
      <c r="B223" s="78">
        <v>2310</v>
      </c>
      <c r="C223" s="79" t="s">
        <v>102</v>
      </c>
      <c r="D223" s="58"/>
      <c r="E223" s="196"/>
      <c r="F223" s="120">
        <v>0</v>
      </c>
      <c r="G223" s="119" t="e">
        <f t="shared" si="14"/>
        <v>#DIV/0!</v>
      </c>
    </row>
    <row r="224" spans="1:7" ht="15" hidden="1" customHeight="1" x14ac:dyDescent="0.2">
      <c r="A224" s="65"/>
      <c r="B224" s="78">
        <v>2321</v>
      </c>
      <c r="C224" s="79" t="s">
        <v>265</v>
      </c>
      <c r="D224" s="58"/>
      <c r="E224" s="196"/>
      <c r="F224" s="120">
        <v>0</v>
      </c>
      <c r="G224" s="119" t="e">
        <f t="shared" si="14"/>
        <v>#DIV/0!</v>
      </c>
    </row>
    <row r="225" spans="1:7" ht="15" hidden="1" customHeight="1" x14ac:dyDescent="0.2">
      <c r="A225" s="65"/>
      <c r="B225" s="78">
        <v>2331</v>
      </c>
      <c r="C225" s="79" t="s">
        <v>103</v>
      </c>
      <c r="D225" s="58"/>
      <c r="E225" s="196"/>
      <c r="F225" s="120">
        <v>0</v>
      </c>
      <c r="G225" s="119" t="e">
        <f t="shared" si="14"/>
        <v>#DIV/0!</v>
      </c>
    </row>
    <row r="226" spans="1:7" ht="15" hidden="1" customHeight="1" x14ac:dyDescent="0.2">
      <c r="A226" s="65"/>
      <c r="B226" s="78">
        <v>3613</v>
      </c>
      <c r="C226" s="79" t="s">
        <v>113</v>
      </c>
      <c r="D226" s="58">
        <v>0</v>
      </c>
      <c r="E226" s="196">
        <v>0</v>
      </c>
      <c r="F226" s="120">
        <v>0</v>
      </c>
      <c r="G226" s="119" t="e">
        <f t="shared" si="14"/>
        <v>#DIV/0!</v>
      </c>
    </row>
    <row r="227" spans="1:7" ht="15" customHeight="1" x14ac:dyDescent="0.2">
      <c r="A227" s="65"/>
      <c r="B227" s="78">
        <v>3631</v>
      </c>
      <c r="C227" s="79" t="s">
        <v>114</v>
      </c>
      <c r="D227" s="58">
        <v>5000</v>
      </c>
      <c r="E227" s="196">
        <v>6821.8</v>
      </c>
      <c r="F227" s="120">
        <v>3020.7</v>
      </c>
      <c r="G227" s="119">
        <f t="shared" si="14"/>
        <v>44.280102025858277</v>
      </c>
    </row>
    <row r="228" spans="1:7" ht="15" customHeight="1" x14ac:dyDescent="0.2">
      <c r="A228" s="65"/>
      <c r="B228" s="78">
        <v>3632</v>
      </c>
      <c r="C228" s="80" t="s">
        <v>115</v>
      </c>
      <c r="D228" s="58">
        <v>2600</v>
      </c>
      <c r="E228" s="196">
        <v>5249.8</v>
      </c>
      <c r="F228" s="128">
        <v>4598.8</v>
      </c>
      <c r="G228" s="119">
        <f t="shared" si="14"/>
        <v>87.599527601051477</v>
      </c>
    </row>
    <row r="229" spans="1:7" ht="15" hidden="1" customHeight="1" x14ac:dyDescent="0.2">
      <c r="A229" s="65"/>
      <c r="B229" s="78">
        <v>3231</v>
      </c>
      <c r="C229" s="79" t="s">
        <v>105</v>
      </c>
      <c r="D229" s="58"/>
      <c r="E229" s="196"/>
      <c r="F229" s="120">
        <v>0</v>
      </c>
      <c r="G229" s="119" t="e">
        <f t="shared" si="14"/>
        <v>#DIV/0!</v>
      </c>
    </row>
    <row r="230" spans="1:7" ht="15" customHeight="1" x14ac:dyDescent="0.2">
      <c r="A230" s="65"/>
      <c r="B230" s="78">
        <v>3634</v>
      </c>
      <c r="C230" s="79" t="s">
        <v>197</v>
      </c>
      <c r="D230" s="58">
        <v>1200</v>
      </c>
      <c r="E230" s="196">
        <v>1200</v>
      </c>
      <c r="F230" s="120">
        <v>1006.7</v>
      </c>
      <c r="G230" s="119">
        <f t="shared" ref="G230:G254" si="15">(F230/E230)*100</f>
        <v>83.89166666666668</v>
      </c>
    </row>
    <row r="231" spans="1:7" ht="15" hidden="1" customHeight="1" x14ac:dyDescent="0.2">
      <c r="A231" s="81"/>
      <c r="B231" s="78">
        <v>3314</v>
      </c>
      <c r="C231" s="80" t="s">
        <v>106</v>
      </c>
      <c r="D231" s="58"/>
      <c r="E231" s="196"/>
      <c r="F231" s="120">
        <v>0</v>
      </c>
      <c r="G231" s="119" t="e">
        <f t="shared" si="15"/>
        <v>#DIV/0!</v>
      </c>
    </row>
    <row r="232" spans="1:7" ht="15" hidden="1" customHeight="1" x14ac:dyDescent="0.2">
      <c r="A232" s="65"/>
      <c r="B232" s="78">
        <v>3319</v>
      </c>
      <c r="C232" s="80" t="s">
        <v>107</v>
      </c>
      <c r="D232" s="58"/>
      <c r="E232" s="196"/>
      <c r="F232" s="120">
        <v>0</v>
      </c>
      <c r="G232" s="119" t="e">
        <f t="shared" si="15"/>
        <v>#DIV/0!</v>
      </c>
    </row>
    <row r="233" spans="1:7" ht="15" customHeight="1" x14ac:dyDescent="0.2">
      <c r="A233" s="65"/>
      <c r="B233" s="78">
        <v>3639</v>
      </c>
      <c r="C233" s="80" t="s">
        <v>198</v>
      </c>
      <c r="D233" s="58">
        <v>968</v>
      </c>
      <c r="E233" s="196">
        <v>1085</v>
      </c>
      <c r="F233" s="120">
        <v>593.5</v>
      </c>
      <c r="G233" s="119">
        <f t="shared" si="15"/>
        <v>54.700460829493089</v>
      </c>
    </row>
    <row r="234" spans="1:7" ht="15" customHeight="1" x14ac:dyDescent="0.2">
      <c r="A234" s="65"/>
      <c r="B234" s="78">
        <v>3639</v>
      </c>
      <c r="C234" s="80" t="s">
        <v>199</v>
      </c>
      <c r="D234" s="58">
        <v>17</v>
      </c>
      <c r="E234" s="196">
        <v>17</v>
      </c>
      <c r="F234" s="128">
        <v>15.6</v>
      </c>
      <c r="G234" s="119">
        <f t="shared" si="15"/>
        <v>91.764705882352942</v>
      </c>
    </row>
    <row r="235" spans="1:7" ht="15" customHeight="1" x14ac:dyDescent="0.2">
      <c r="A235" s="65"/>
      <c r="B235" s="78">
        <v>3639</v>
      </c>
      <c r="C235" s="79" t="s">
        <v>200</v>
      </c>
      <c r="D235" s="58">
        <v>13612</v>
      </c>
      <c r="E235" s="196">
        <v>9377</v>
      </c>
      <c r="F235" s="120">
        <v>3754.3</v>
      </c>
      <c r="G235" s="119">
        <f t="shared" si="15"/>
        <v>40.03732537058761</v>
      </c>
    </row>
    <row r="236" spans="1:7" ht="15" customHeight="1" x14ac:dyDescent="0.2">
      <c r="A236" s="65"/>
      <c r="B236" s="78">
        <v>3699</v>
      </c>
      <c r="C236" s="80" t="s">
        <v>484</v>
      </c>
      <c r="D236" s="58">
        <v>0</v>
      </c>
      <c r="E236" s="196">
        <v>0.9</v>
      </c>
      <c r="F236" s="120">
        <v>0.9</v>
      </c>
      <c r="G236" s="119">
        <f t="shared" si="15"/>
        <v>100</v>
      </c>
    </row>
    <row r="237" spans="1:7" ht="15" customHeight="1" x14ac:dyDescent="0.2">
      <c r="A237" s="65"/>
      <c r="B237" s="78">
        <v>3729</v>
      </c>
      <c r="C237" s="80" t="s">
        <v>201</v>
      </c>
      <c r="D237" s="58">
        <v>1</v>
      </c>
      <c r="E237" s="196">
        <v>1</v>
      </c>
      <c r="F237" s="120">
        <v>0.5</v>
      </c>
      <c r="G237" s="119">
        <f t="shared" si="15"/>
        <v>50</v>
      </c>
    </row>
    <row r="238" spans="1:7" ht="15" hidden="1" customHeight="1" x14ac:dyDescent="0.2">
      <c r="A238" s="65"/>
      <c r="B238" s="78">
        <v>3744</v>
      </c>
      <c r="C238" s="80" t="s">
        <v>122</v>
      </c>
      <c r="D238" s="58">
        <v>0</v>
      </c>
      <c r="E238" s="196">
        <v>0</v>
      </c>
      <c r="F238" s="120">
        <v>0</v>
      </c>
      <c r="G238" s="119" t="e">
        <f t="shared" si="15"/>
        <v>#DIV/0!</v>
      </c>
    </row>
    <row r="239" spans="1:7" ht="15" customHeight="1" x14ac:dyDescent="0.2">
      <c r="A239" s="65"/>
      <c r="B239" s="78">
        <v>3745</v>
      </c>
      <c r="C239" s="80" t="s">
        <v>123</v>
      </c>
      <c r="D239" s="58">
        <v>1100</v>
      </c>
      <c r="E239" s="196">
        <v>1348.5</v>
      </c>
      <c r="F239" s="120">
        <v>311.89999999999998</v>
      </c>
      <c r="G239" s="119">
        <f t="shared" si="15"/>
        <v>23.129403040415276</v>
      </c>
    </row>
    <row r="240" spans="1:7" ht="15" customHeight="1" x14ac:dyDescent="0.2">
      <c r="A240" s="65"/>
      <c r="B240" s="78">
        <v>4349</v>
      </c>
      <c r="C240" s="80" t="s">
        <v>312</v>
      </c>
      <c r="D240" s="58">
        <v>63</v>
      </c>
      <c r="E240" s="196">
        <v>664.4</v>
      </c>
      <c r="F240" s="120">
        <v>12.3</v>
      </c>
      <c r="G240" s="119">
        <f t="shared" si="15"/>
        <v>1.8512944009632752</v>
      </c>
    </row>
    <row r="241" spans="1:7" ht="15" customHeight="1" x14ac:dyDescent="0.2">
      <c r="A241" s="65"/>
      <c r="B241" s="78">
        <v>4351</v>
      </c>
      <c r="C241" s="79" t="s">
        <v>268</v>
      </c>
      <c r="D241" s="58">
        <v>120</v>
      </c>
      <c r="E241" s="196">
        <v>734.8</v>
      </c>
      <c r="F241" s="120">
        <v>377.6</v>
      </c>
      <c r="G241" s="119">
        <f t="shared" si="15"/>
        <v>51.38813282525858</v>
      </c>
    </row>
    <row r="242" spans="1:7" ht="15" hidden="1" customHeight="1" x14ac:dyDescent="0.2">
      <c r="A242" s="65"/>
      <c r="B242" s="78">
        <v>3639</v>
      </c>
      <c r="C242" s="79" t="s">
        <v>117</v>
      </c>
      <c r="D242" s="58"/>
      <c r="E242" s="196"/>
      <c r="F242" s="120">
        <v>0</v>
      </c>
      <c r="G242" s="119" t="e">
        <f t="shared" si="15"/>
        <v>#DIV/0!</v>
      </c>
    </row>
    <row r="243" spans="1:7" ht="15" hidden="1" customHeight="1" x14ac:dyDescent="0.2">
      <c r="A243" s="65"/>
      <c r="B243" s="78">
        <v>3725</v>
      </c>
      <c r="C243" s="79" t="s">
        <v>267</v>
      </c>
      <c r="D243" s="58"/>
      <c r="E243" s="196"/>
      <c r="F243" s="120">
        <v>0</v>
      </c>
      <c r="G243" s="119" t="e">
        <f t="shared" si="15"/>
        <v>#DIV/0!</v>
      </c>
    </row>
    <row r="244" spans="1:7" ht="15" customHeight="1" x14ac:dyDescent="0.2">
      <c r="A244" s="65"/>
      <c r="B244" s="78">
        <v>4357</v>
      </c>
      <c r="C244" s="79" t="s">
        <v>124</v>
      </c>
      <c r="D244" s="58">
        <v>37134</v>
      </c>
      <c r="E244" s="196">
        <v>39253.800000000003</v>
      </c>
      <c r="F244" s="120">
        <v>39107.800000000003</v>
      </c>
      <c r="G244" s="119">
        <f t="shared" si="15"/>
        <v>99.628061487040739</v>
      </c>
    </row>
    <row r="245" spans="1:7" ht="15" customHeight="1" x14ac:dyDescent="0.2">
      <c r="A245" s="65"/>
      <c r="B245" s="78">
        <v>4374</v>
      </c>
      <c r="C245" s="79" t="s">
        <v>314</v>
      </c>
      <c r="D245" s="58">
        <v>155</v>
      </c>
      <c r="E245" s="196">
        <v>158.69999999999999</v>
      </c>
      <c r="F245" s="120">
        <v>22.1</v>
      </c>
      <c r="G245" s="119">
        <f t="shared" si="15"/>
        <v>13.925645872715817</v>
      </c>
    </row>
    <row r="246" spans="1:7" ht="15" hidden="1" customHeight="1" x14ac:dyDescent="0.2">
      <c r="A246" s="81"/>
      <c r="B246" s="78">
        <v>4374</v>
      </c>
      <c r="C246" s="80" t="s">
        <v>125</v>
      </c>
      <c r="D246" s="58">
        <v>0</v>
      </c>
      <c r="E246" s="196">
        <v>0</v>
      </c>
      <c r="F246" s="120">
        <v>0</v>
      </c>
      <c r="G246" s="119" t="e">
        <f t="shared" si="15"/>
        <v>#DIV/0!</v>
      </c>
    </row>
    <row r="247" spans="1:7" ht="15" hidden="1" customHeight="1" x14ac:dyDescent="0.2">
      <c r="A247" s="81"/>
      <c r="B247" s="78">
        <v>5311</v>
      </c>
      <c r="C247" s="80" t="s">
        <v>126</v>
      </c>
      <c r="D247" s="58">
        <v>0</v>
      </c>
      <c r="E247" s="196">
        <v>0</v>
      </c>
      <c r="F247" s="120">
        <v>0</v>
      </c>
      <c r="G247" s="119" t="e">
        <f t="shared" si="15"/>
        <v>#DIV/0!</v>
      </c>
    </row>
    <row r="248" spans="1:7" ht="15" hidden="1" customHeight="1" x14ac:dyDescent="0.2">
      <c r="A248" s="65"/>
      <c r="B248" s="78">
        <v>4359</v>
      </c>
      <c r="C248" s="80" t="s">
        <v>293</v>
      </c>
      <c r="D248" s="58"/>
      <c r="E248" s="196"/>
      <c r="F248" s="120">
        <v>0</v>
      </c>
      <c r="G248" s="119" t="e">
        <f t="shared" si="15"/>
        <v>#DIV/0!</v>
      </c>
    </row>
    <row r="249" spans="1:7" ht="15" customHeight="1" x14ac:dyDescent="0.2">
      <c r="A249" s="81"/>
      <c r="B249" s="78">
        <v>5512</v>
      </c>
      <c r="C249" s="80" t="s">
        <v>270</v>
      </c>
      <c r="D249" s="58">
        <v>1887</v>
      </c>
      <c r="E249" s="196">
        <v>2284.4</v>
      </c>
      <c r="F249" s="120">
        <v>1916.8</v>
      </c>
      <c r="G249" s="119">
        <f t="shared" si="15"/>
        <v>83.908247242164236</v>
      </c>
    </row>
    <row r="250" spans="1:7" ht="15" hidden="1" customHeight="1" x14ac:dyDescent="0.2">
      <c r="A250" s="81"/>
      <c r="B250" s="78">
        <v>6171</v>
      </c>
      <c r="C250" s="80" t="s">
        <v>189</v>
      </c>
      <c r="D250" s="58">
        <v>0</v>
      </c>
      <c r="E250" s="196">
        <v>0</v>
      </c>
      <c r="F250" s="120">
        <v>0</v>
      </c>
      <c r="G250" s="119" t="e">
        <f t="shared" si="15"/>
        <v>#DIV/0!</v>
      </c>
    </row>
    <row r="251" spans="1:7" ht="15" hidden="1" customHeight="1" x14ac:dyDescent="0.2">
      <c r="A251" s="81"/>
      <c r="B251" s="78">
        <v>6399</v>
      </c>
      <c r="C251" s="80" t="s">
        <v>127</v>
      </c>
      <c r="D251" s="58"/>
      <c r="E251" s="196"/>
      <c r="F251" s="120">
        <v>0</v>
      </c>
      <c r="G251" s="119" t="e">
        <f t="shared" si="15"/>
        <v>#DIV/0!</v>
      </c>
    </row>
    <row r="252" spans="1:7" ht="15" hidden="1" customHeight="1" x14ac:dyDescent="0.2">
      <c r="A252" s="81"/>
      <c r="B252" s="78">
        <v>6402</v>
      </c>
      <c r="C252" s="80" t="s">
        <v>269</v>
      </c>
      <c r="D252" s="58">
        <v>0</v>
      </c>
      <c r="E252" s="196">
        <v>0</v>
      </c>
      <c r="F252" s="128">
        <v>0</v>
      </c>
      <c r="G252" s="119" t="e">
        <f t="shared" si="15"/>
        <v>#DIV/0!</v>
      </c>
    </row>
    <row r="253" spans="1:7" ht="15" customHeight="1" thickBot="1" x14ac:dyDescent="0.25">
      <c r="A253" s="81"/>
      <c r="B253" s="78">
        <v>6409</v>
      </c>
      <c r="C253" s="112" t="s">
        <v>331</v>
      </c>
      <c r="D253" s="58">
        <v>1000</v>
      </c>
      <c r="E253" s="196">
        <v>13</v>
      </c>
      <c r="F253" s="128">
        <v>0</v>
      </c>
      <c r="G253" s="119">
        <f t="shared" si="15"/>
        <v>0</v>
      </c>
    </row>
    <row r="254" spans="1:7" ht="17.25" thickTop="1" thickBot="1" x14ac:dyDescent="0.3">
      <c r="A254" s="86"/>
      <c r="B254" s="90"/>
      <c r="C254" s="150" t="s">
        <v>376</v>
      </c>
      <c r="D254" s="95">
        <f t="shared" ref="D254:E254" si="16">SUM(D198:D253)</f>
        <v>140766</v>
      </c>
      <c r="E254" s="199">
        <f t="shared" si="16"/>
        <v>158311.49999999997</v>
      </c>
      <c r="F254" s="224">
        <f t="shared" ref="F254" si="17">SUM(F198:F253)</f>
        <v>106177.7</v>
      </c>
      <c r="G254" s="151">
        <f t="shared" si="15"/>
        <v>67.068848441206114</v>
      </c>
    </row>
    <row r="255" spans="1:7" x14ac:dyDescent="0.2">
      <c r="D255" s="92"/>
      <c r="E255" s="92"/>
    </row>
    <row r="257" spans="1:7" ht="13.5" thickBot="1" x14ac:dyDescent="0.25"/>
    <row r="258" spans="1:7" ht="15.75" x14ac:dyDescent="0.25">
      <c r="A258" s="114" t="s">
        <v>14</v>
      </c>
      <c r="B258" s="115" t="s">
        <v>13</v>
      </c>
      <c r="C258" s="114" t="s">
        <v>12</v>
      </c>
      <c r="D258" s="262" t="s">
        <v>11</v>
      </c>
      <c r="E258" s="262" t="s">
        <v>11</v>
      </c>
      <c r="F258" s="22" t="s">
        <v>0</v>
      </c>
      <c r="G258" s="121" t="s">
        <v>382</v>
      </c>
    </row>
    <row r="259" spans="1:7" ht="16.5" thickBot="1" x14ac:dyDescent="0.3">
      <c r="A259" s="116"/>
      <c r="B259" s="117"/>
      <c r="C259" s="118"/>
      <c r="D259" s="263" t="s">
        <v>10</v>
      </c>
      <c r="E259" s="263" t="s">
        <v>9</v>
      </c>
      <c r="F259" s="122" t="s">
        <v>384</v>
      </c>
      <c r="G259" s="123" t="s">
        <v>383</v>
      </c>
    </row>
    <row r="260" spans="1:7" s="284" customFormat="1" ht="27.75" customHeight="1" thickTop="1" thickBot="1" x14ac:dyDescent="0.3">
      <c r="A260" s="278"/>
      <c r="B260" s="279"/>
      <c r="C260" s="280" t="s">
        <v>203</v>
      </c>
      <c r="D260" s="281">
        <f t="shared" ref="D260:F260" si="18">SUM(D22,D55,D104,D116,D141,D185,D254)</f>
        <v>596080</v>
      </c>
      <c r="E260" s="282">
        <f t="shared" si="18"/>
        <v>677602.2</v>
      </c>
      <c r="F260" s="283">
        <f t="shared" si="18"/>
        <v>594502</v>
      </c>
      <c r="G260" s="151">
        <f>(F260/E260)*100</f>
        <v>87.736137810650561</v>
      </c>
    </row>
  </sheetData>
  <sortState ref="B148:J177">
    <sortCondition ref="B148"/>
  </sortState>
  <mergeCells count="1">
    <mergeCell ref="B121:C121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topLeftCell="A13" workbookViewId="0">
      <selection activeCell="A36" sqref="A36:IV36"/>
    </sheetView>
  </sheetViews>
  <sheetFormatPr defaultRowHeight="12.75" x14ac:dyDescent="0.2"/>
  <cols>
    <col min="1" max="1" width="4.85546875" style="288" customWidth="1"/>
    <col min="2" max="2" width="10.42578125" style="288" customWidth="1"/>
    <col min="3" max="3" width="10.140625" style="288" customWidth="1"/>
    <col min="4" max="4" width="101.28515625" style="288" customWidth="1"/>
    <col min="5" max="5" width="11.28515625" style="288" customWidth="1"/>
    <col min="6" max="6" width="11.28515625" style="288" hidden="1" customWidth="1"/>
    <col min="7" max="7" width="12.28515625" style="288" hidden="1" customWidth="1"/>
    <col min="8" max="8" width="9.7109375" style="288" bestFit="1" customWidth="1"/>
    <col min="9" max="256" width="9.140625" style="288"/>
    <col min="257" max="257" width="4.85546875" style="288" customWidth="1"/>
    <col min="258" max="258" width="10.42578125" style="288" customWidth="1"/>
    <col min="259" max="259" width="10.140625" style="288" customWidth="1"/>
    <col min="260" max="260" width="101.28515625" style="288" customWidth="1"/>
    <col min="261" max="261" width="11.28515625" style="288" customWidth="1"/>
    <col min="262" max="263" width="0" style="288" hidden="1" customWidth="1"/>
    <col min="264" max="264" width="9.7109375" style="288" bestFit="1" customWidth="1"/>
    <col min="265" max="512" width="9.140625" style="288"/>
    <col min="513" max="513" width="4.85546875" style="288" customWidth="1"/>
    <col min="514" max="514" width="10.42578125" style="288" customWidth="1"/>
    <col min="515" max="515" width="10.140625" style="288" customWidth="1"/>
    <col min="516" max="516" width="101.28515625" style="288" customWidth="1"/>
    <col min="517" max="517" width="11.28515625" style="288" customWidth="1"/>
    <col min="518" max="519" width="0" style="288" hidden="1" customWidth="1"/>
    <col min="520" max="520" width="9.7109375" style="288" bestFit="1" customWidth="1"/>
    <col min="521" max="768" width="9.140625" style="288"/>
    <col min="769" max="769" width="4.85546875" style="288" customWidth="1"/>
    <col min="770" max="770" width="10.42578125" style="288" customWidth="1"/>
    <col min="771" max="771" width="10.140625" style="288" customWidth="1"/>
    <col min="772" max="772" width="101.28515625" style="288" customWidth="1"/>
    <col min="773" max="773" width="11.28515625" style="288" customWidth="1"/>
    <col min="774" max="775" width="0" style="288" hidden="1" customWidth="1"/>
    <col min="776" max="776" width="9.7109375" style="288" bestFit="1" customWidth="1"/>
    <col min="777" max="1024" width="9.140625" style="288"/>
    <col min="1025" max="1025" width="4.85546875" style="288" customWidth="1"/>
    <col min="1026" max="1026" width="10.42578125" style="288" customWidth="1"/>
    <col min="1027" max="1027" width="10.140625" style="288" customWidth="1"/>
    <col min="1028" max="1028" width="101.28515625" style="288" customWidth="1"/>
    <col min="1029" max="1029" width="11.28515625" style="288" customWidth="1"/>
    <col min="1030" max="1031" width="0" style="288" hidden="1" customWidth="1"/>
    <col min="1032" max="1032" width="9.7109375" style="288" bestFit="1" customWidth="1"/>
    <col min="1033" max="1280" width="9.140625" style="288"/>
    <col min="1281" max="1281" width="4.85546875" style="288" customWidth="1"/>
    <col min="1282" max="1282" width="10.42578125" style="288" customWidth="1"/>
    <col min="1283" max="1283" width="10.140625" style="288" customWidth="1"/>
    <col min="1284" max="1284" width="101.28515625" style="288" customWidth="1"/>
    <col min="1285" max="1285" width="11.28515625" style="288" customWidth="1"/>
    <col min="1286" max="1287" width="0" style="288" hidden="1" customWidth="1"/>
    <col min="1288" max="1288" width="9.7109375" style="288" bestFit="1" customWidth="1"/>
    <col min="1289" max="1536" width="9.140625" style="288"/>
    <col min="1537" max="1537" width="4.85546875" style="288" customWidth="1"/>
    <col min="1538" max="1538" width="10.42578125" style="288" customWidth="1"/>
    <col min="1539" max="1539" width="10.140625" style="288" customWidth="1"/>
    <col min="1540" max="1540" width="101.28515625" style="288" customWidth="1"/>
    <col min="1541" max="1541" width="11.28515625" style="288" customWidth="1"/>
    <col min="1542" max="1543" width="0" style="288" hidden="1" customWidth="1"/>
    <col min="1544" max="1544" width="9.7109375" style="288" bestFit="1" customWidth="1"/>
    <col min="1545" max="1792" width="9.140625" style="288"/>
    <col min="1793" max="1793" width="4.85546875" style="288" customWidth="1"/>
    <col min="1794" max="1794" width="10.42578125" style="288" customWidth="1"/>
    <col min="1795" max="1795" width="10.140625" style="288" customWidth="1"/>
    <col min="1796" max="1796" width="101.28515625" style="288" customWidth="1"/>
    <col min="1797" max="1797" width="11.28515625" style="288" customWidth="1"/>
    <col min="1798" max="1799" width="0" style="288" hidden="1" customWidth="1"/>
    <col min="1800" max="1800" width="9.7109375" style="288" bestFit="1" customWidth="1"/>
    <col min="1801" max="2048" width="9.140625" style="288"/>
    <col min="2049" max="2049" width="4.85546875" style="288" customWidth="1"/>
    <col min="2050" max="2050" width="10.42578125" style="288" customWidth="1"/>
    <col min="2051" max="2051" width="10.140625" style="288" customWidth="1"/>
    <col min="2052" max="2052" width="101.28515625" style="288" customWidth="1"/>
    <col min="2053" max="2053" width="11.28515625" style="288" customWidth="1"/>
    <col min="2054" max="2055" width="0" style="288" hidden="1" customWidth="1"/>
    <col min="2056" max="2056" width="9.7109375" style="288" bestFit="1" customWidth="1"/>
    <col min="2057" max="2304" width="9.140625" style="288"/>
    <col min="2305" max="2305" width="4.85546875" style="288" customWidth="1"/>
    <col min="2306" max="2306" width="10.42578125" style="288" customWidth="1"/>
    <col min="2307" max="2307" width="10.140625" style="288" customWidth="1"/>
    <col min="2308" max="2308" width="101.28515625" style="288" customWidth="1"/>
    <col min="2309" max="2309" width="11.28515625" style="288" customWidth="1"/>
    <col min="2310" max="2311" width="0" style="288" hidden="1" customWidth="1"/>
    <col min="2312" max="2312" width="9.7109375" style="288" bestFit="1" customWidth="1"/>
    <col min="2313" max="2560" width="9.140625" style="288"/>
    <col min="2561" max="2561" width="4.85546875" style="288" customWidth="1"/>
    <col min="2562" max="2562" width="10.42578125" style="288" customWidth="1"/>
    <col min="2563" max="2563" width="10.140625" style="288" customWidth="1"/>
    <col min="2564" max="2564" width="101.28515625" style="288" customWidth="1"/>
    <col min="2565" max="2565" width="11.28515625" style="288" customWidth="1"/>
    <col min="2566" max="2567" width="0" style="288" hidden="1" customWidth="1"/>
    <col min="2568" max="2568" width="9.7109375" style="288" bestFit="1" customWidth="1"/>
    <col min="2569" max="2816" width="9.140625" style="288"/>
    <col min="2817" max="2817" width="4.85546875" style="288" customWidth="1"/>
    <col min="2818" max="2818" width="10.42578125" style="288" customWidth="1"/>
    <col min="2819" max="2819" width="10.140625" style="288" customWidth="1"/>
    <col min="2820" max="2820" width="101.28515625" style="288" customWidth="1"/>
    <col min="2821" max="2821" width="11.28515625" style="288" customWidth="1"/>
    <col min="2822" max="2823" width="0" style="288" hidden="1" customWidth="1"/>
    <col min="2824" max="2824" width="9.7109375" style="288" bestFit="1" customWidth="1"/>
    <col min="2825" max="3072" width="9.140625" style="288"/>
    <col min="3073" max="3073" width="4.85546875" style="288" customWidth="1"/>
    <col min="3074" max="3074" width="10.42578125" style="288" customWidth="1"/>
    <col min="3075" max="3075" width="10.140625" style="288" customWidth="1"/>
    <col min="3076" max="3076" width="101.28515625" style="288" customWidth="1"/>
    <col min="3077" max="3077" width="11.28515625" style="288" customWidth="1"/>
    <col min="3078" max="3079" width="0" style="288" hidden="1" customWidth="1"/>
    <col min="3080" max="3080" width="9.7109375" style="288" bestFit="1" customWidth="1"/>
    <col min="3081" max="3328" width="9.140625" style="288"/>
    <col min="3329" max="3329" width="4.85546875" style="288" customWidth="1"/>
    <col min="3330" max="3330" width="10.42578125" style="288" customWidth="1"/>
    <col min="3331" max="3331" width="10.140625" style="288" customWidth="1"/>
    <col min="3332" max="3332" width="101.28515625" style="288" customWidth="1"/>
    <col min="3333" max="3333" width="11.28515625" style="288" customWidth="1"/>
    <col min="3334" max="3335" width="0" style="288" hidden="1" customWidth="1"/>
    <col min="3336" max="3336" width="9.7109375" style="288" bestFit="1" customWidth="1"/>
    <col min="3337" max="3584" width="9.140625" style="288"/>
    <col min="3585" max="3585" width="4.85546875" style="288" customWidth="1"/>
    <col min="3586" max="3586" width="10.42578125" style="288" customWidth="1"/>
    <col min="3587" max="3587" width="10.140625" style="288" customWidth="1"/>
    <col min="3588" max="3588" width="101.28515625" style="288" customWidth="1"/>
    <col min="3589" max="3589" width="11.28515625" style="288" customWidth="1"/>
    <col min="3590" max="3591" width="0" style="288" hidden="1" customWidth="1"/>
    <col min="3592" max="3592" width="9.7109375" style="288" bestFit="1" customWidth="1"/>
    <col min="3593" max="3840" width="9.140625" style="288"/>
    <col min="3841" max="3841" width="4.85546875" style="288" customWidth="1"/>
    <col min="3842" max="3842" width="10.42578125" style="288" customWidth="1"/>
    <col min="3843" max="3843" width="10.140625" style="288" customWidth="1"/>
    <col min="3844" max="3844" width="101.28515625" style="288" customWidth="1"/>
    <col min="3845" max="3845" width="11.28515625" style="288" customWidth="1"/>
    <col min="3846" max="3847" width="0" style="288" hidden="1" customWidth="1"/>
    <col min="3848" max="3848" width="9.7109375" style="288" bestFit="1" customWidth="1"/>
    <col min="3849" max="4096" width="9.140625" style="288"/>
    <col min="4097" max="4097" width="4.85546875" style="288" customWidth="1"/>
    <col min="4098" max="4098" width="10.42578125" style="288" customWidth="1"/>
    <col min="4099" max="4099" width="10.140625" style="288" customWidth="1"/>
    <col min="4100" max="4100" width="101.28515625" style="288" customWidth="1"/>
    <col min="4101" max="4101" width="11.28515625" style="288" customWidth="1"/>
    <col min="4102" max="4103" width="0" style="288" hidden="1" customWidth="1"/>
    <col min="4104" max="4104" width="9.7109375" style="288" bestFit="1" customWidth="1"/>
    <col min="4105" max="4352" width="9.140625" style="288"/>
    <col min="4353" max="4353" width="4.85546875" style="288" customWidth="1"/>
    <col min="4354" max="4354" width="10.42578125" style="288" customWidth="1"/>
    <col min="4355" max="4355" width="10.140625" style="288" customWidth="1"/>
    <col min="4356" max="4356" width="101.28515625" style="288" customWidth="1"/>
    <col min="4357" max="4357" width="11.28515625" style="288" customWidth="1"/>
    <col min="4358" max="4359" width="0" style="288" hidden="1" customWidth="1"/>
    <col min="4360" max="4360" width="9.7109375" style="288" bestFit="1" customWidth="1"/>
    <col min="4361" max="4608" width="9.140625" style="288"/>
    <col min="4609" max="4609" width="4.85546875" style="288" customWidth="1"/>
    <col min="4610" max="4610" width="10.42578125" style="288" customWidth="1"/>
    <col min="4611" max="4611" width="10.140625" style="288" customWidth="1"/>
    <col min="4612" max="4612" width="101.28515625" style="288" customWidth="1"/>
    <col min="4613" max="4613" width="11.28515625" style="288" customWidth="1"/>
    <col min="4614" max="4615" width="0" style="288" hidden="1" customWidth="1"/>
    <col min="4616" max="4616" width="9.7109375" style="288" bestFit="1" customWidth="1"/>
    <col min="4617" max="4864" width="9.140625" style="288"/>
    <col min="4865" max="4865" width="4.85546875" style="288" customWidth="1"/>
    <col min="4866" max="4866" width="10.42578125" style="288" customWidth="1"/>
    <col min="4867" max="4867" width="10.140625" style="288" customWidth="1"/>
    <col min="4868" max="4868" width="101.28515625" style="288" customWidth="1"/>
    <col min="4869" max="4869" width="11.28515625" style="288" customWidth="1"/>
    <col min="4870" max="4871" width="0" style="288" hidden="1" customWidth="1"/>
    <col min="4872" max="4872" width="9.7109375" style="288" bestFit="1" customWidth="1"/>
    <col min="4873" max="5120" width="9.140625" style="288"/>
    <col min="5121" max="5121" width="4.85546875" style="288" customWidth="1"/>
    <col min="5122" max="5122" width="10.42578125" style="288" customWidth="1"/>
    <col min="5123" max="5123" width="10.140625" style="288" customWidth="1"/>
    <col min="5124" max="5124" width="101.28515625" style="288" customWidth="1"/>
    <col min="5125" max="5125" width="11.28515625" style="288" customWidth="1"/>
    <col min="5126" max="5127" width="0" style="288" hidden="1" customWidth="1"/>
    <col min="5128" max="5128" width="9.7109375" style="288" bestFit="1" customWidth="1"/>
    <col min="5129" max="5376" width="9.140625" style="288"/>
    <col min="5377" max="5377" width="4.85546875" style="288" customWidth="1"/>
    <col min="5378" max="5378" width="10.42578125" style="288" customWidth="1"/>
    <col min="5379" max="5379" width="10.140625" style="288" customWidth="1"/>
    <col min="5380" max="5380" width="101.28515625" style="288" customWidth="1"/>
    <col min="5381" max="5381" width="11.28515625" style="288" customWidth="1"/>
    <col min="5382" max="5383" width="0" style="288" hidden="1" customWidth="1"/>
    <col min="5384" max="5384" width="9.7109375" style="288" bestFit="1" customWidth="1"/>
    <col min="5385" max="5632" width="9.140625" style="288"/>
    <col min="5633" max="5633" width="4.85546875" style="288" customWidth="1"/>
    <col min="5634" max="5634" width="10.42578125" style="288" customWidth="1"/>
    <col min="5635" max="5635" width="10.140625" style="288" customWidth="1"/>
    <col min="5636" max="5636" width="101.28515625" style="288" customWidth="1"/>
    <col min="5637" max="5637" width="11.28515625" style="288" customWidth="1"/>
    <col min="5638" max="5639" width="0" style="288" hidden="1" customWidth="1"/>
    <col min="5640" max="5640" width="9.7109375" style="288" bestFit="1" customWidth="1"/>
    <col min="5641" max="5888" width="9.140625" style="288"/>
    <col min="5889" max="5889" width="4.85546875" style="288" customWidth="1"/>
    <col min="5890" max="5890" width="10.42578125" style="288" customWidth="1"/>
    <col min="5891" max="5891" width="10.140625" style="288" customWidth="1"/>
    <col min="5892" max="5892" width="101.28515625" style="288" customWidth="1"/>
    <col min="5893" max="5893" width="11.28515625" style="288" customWidth="1"/>
    <col min="5894" max="5895" width="0" style="288" hidden="1" customWidth="1"/>
    <col min="5896" max="5896" width="9.7109375" style="288" bestFit="1" customWidth="1"/>
    <col min="5897" max="6144" width="9.140625" style="288"/>
    <col min="6145" max="6145" width="4.85546875" style="288" customWidth="1"/>
    <col min="6146" max="6146" width="10.42578125" style="288" customWidth="1"/>
    <col min="6147" max="6147" width="10.140625" style="288" customWidth="1"/>
    <col min="6148" max="6148" width="101.28515625" style="288" customWidth="1"/>
    <col min="6149" max="6149" width="11.28515625" style="288" customWidth="1"/>
    <col min="6150" max="6151" width="0" style="288" hidden="1" customWidth="1"/>
    <col min="6152" max="6152" width="9.7109375" style="288" bestFit="1" customWidth="1"/>
    <col min="6153" max="6400" width="9.140625" style="288"/>
    <col min="6401" max="6401" width="4.85546875" style="288" customWidth="1"/>
    <col min="6402" max="6402" width="10.42578125" style="288" customWidth="1"/>
    <col min="6403" max="6403" width="10.140625" style="288" customWidth="1"/>
    <col min="6404" max="6404" width="101.28515625" style="288" customWidth="1"/>
    <col min="6405" max="6405" width="11.28515625" style="288" customWidth="1"/>
    <col min="6406" max="6407" width="0" style="288" hidden="1" customWidth="1"/>
    <col min="6408" max="6408" width="9.7109375" style="288" bestFit="1" customWidth="1"/>
    <col min="6409" max="6656" width="9.140625" style="288"/>
    <col min="6657" max="6657" width="4.85546875" style="288" customWidth="1"/>
    <col min="6658" max="6658" width="10.42578125" style="288" customWidth="1"/>
    <col min="6659" max="6659" width="10.140625" style="288" customWidth="1"/>
    <col min="6660" max="6660" width="101.28515625" style="288" customWidth="1"/>
    <col min="6661" max="6661" width="11.28515625" style="288" customWidth="1"/>
    <col min="6662" max="6663" width="0" style="288" hidden="1" customWidth="1"/>
    <col min="6664" max="6664" width="9.7109375" style="288" bestFit="1" customWidth="1"/>
    <col min="6665" max="6912" width="9.140625" style="288"/>
    <col min="6913" max="6913" width="4.85546875" style="288" customWidth="1"/>
    <col min="6914" max="6914" width="10.42578125" style="288" customWidth="1"/>
    <col min="6915" max="6915" width="10.140625" style="288" customWidth="1"/>
    <col min="6916" max="6916" width="101.28515625" style="288" customWidth="1"/>
    <col min="6917" max="6917" width="11.28515625" style="288" customWidth="1"/>
    <col min="6918" max="6919" width="0" style="288" hidden="1" customWidth="1"/>
    <col min="6920" max="6920" width="9.7109375" style="288" bestFit="1" customWidth="1"/>
    <col min="6921" max="7168" width="9.140625" style="288"/>
    <col min="7169" max="7169" width="4.85546875" style="288" customWidth="1"/>
    <col min="7170" max="7170" width="10.42578125" style="288" customWidth="1"/>
    <col min="7171" max="7171" width="10.140625" style="288" customWidth="1"/>
    <col min="7172" max="7172" width="101.28515625" style="288" customWidth="1"/>
    <col min="7173" max="7173" width="11.28515625" style="288" customWidth="1"/>
    <col min="7174" max="7175" width="0" style="288" hidden="1" customWidth="1"/>
    <col min="7176" max="7176" width="9.7109375" style="288" bestFit="1" customWidth="1"/>
    <col min="7177" max="7424" width="9.140625" style="288"/>
    <col min="7425" max="7425" width="4.85546875" style="288" customWidth="1"/>
    <col min="7426" max="7426" width="10.42578125" style="288" customWidth="1"/>
    <col min="7427" max="7427" width="10.140625" style="288" customWidth="1"/>
    <col min="7428" max="7428" width="101.28515625" style="288" customWidth="1"/>
    <col min="7429" max="7429" width="11.28515625" style="288" customWidth="1"/>
    <col min="7430" max="7431" width="0" style="288" hidden="1" customWidth="1"/>
    <col min="7432" max="7432" width="9.7109375" style="288" bestFit="1" customWidth="1"/>
    <col min="7433" max="7680" width="9.140625" style="288"/>
    <col min="7681" max="7681" width="4.85546875" style="288" customWidth="1"/>
    <col min="7682" max="7682" width="10.42578125" style="288" customWidth="1"/>
    <col min="7683" max="7683" width="10.140625" style="288" customWidth="1"/>
    <col min="7684" max="7684" width="101.28515625" style="288" customWidth="1"/>
    <col min="7685" max="7685" width="11.28515625" style="288" customWidth="1"/>
    <col min="7686" max="7687" width="0" style="288" hidden="1" customWidth="1"/>
    <col min="7688" max="7688" width="9.7109375" style="288" bestFit="1" customWidth="1"/>
    <col min="7689" max="7936" width="9.140625" style="288"/>
    <col min="7937" max="7937" width="4.85546875" style="288" customWidth="1"/>
    <col min="7938" max="7938" width="10.42578125" style="288" customWidth="1"/>
    <col min="7939" max="7939" width="10.140625" style="288" customWidth="1"/>
    <col min="7940" max="7940" width="101.28515625" style="288" customWidth="1"/>
    <col min="7941" max="7941" width="11.28515625" style="288" customWidth="1"/>
    <col min="7942" max="7943" width="0" style="288" hidden="1" customWidth="1"/>
    <col min="7944" max="7944" width="9.7109375" style="288" bestFit="1" customWidth="1"/>
    <col min="7945" max="8192" width="9.140625" style="288"/>
    <col min="8193" max="8193" width="4.85546875" style="288" customWidth="1"/>
    <col min="8194" max="8194" width="10.42578125" style="288" customWidth="1"/>
    <col min="8195" max="8195" width="10.140625" style="288" customWidth="1"/>
    <col min="8196" max="8196" width="101.28515625" style="288" customWidth="1"/>
    <col min="8197" max="8197" width="11.28515625" style="288" customWidth="1"/>
    <col min="8198" max="8199" width="0" style="288" hidden="1" customWidth="1"/>
    <col min="8200" max="8200" width="9.7109375" style="288" bestFit="1" customWidth="1"/>
    <col min="8201" max="8448" width="9.140625" style="288"/>
    <col min="8449" max="8449" width="4.85546875" style="288" customWidth="1"/>
    <col min="8450" max="8450" width="10.42578125" style="288" customWidth="1"/>
    <col min="8451" max="8451" width="10.140625" style="288" customWidth="1"/>
    <col min="8452" max="8452" width="101.28515625" style="288" customWidth="1"/>
    <col min="8453" max="8453" width="11.28515625" style="288" customWidth="1"/>
    <col min="8454" max="8455" width="0" style="288" hidden="1" customWidth="1"/>
    <col min="8456" max="8456" width="9.7109375" style="288" bestFit="1" customWidth="1"/>
    <col min="8457" max="8704" width="9.140625" style="288"/>
    <col min="8705" max="8705" width="4.85546875" style="288" customWidth="1"/>
    <col min="8706" max="8706" width="10.42578125" style="288" customWidth="1"/>
    <col min="8707" max="8707" width="10.140625" style="288" customWidth="1"/>
    <col min="8708" max="8708" width="101.28515625" style="288" customWidth="1"/>
    <col min="8709" max="8709" width="11.28515625" style="288" customWidth="1"/>
    <col min="8710" max="8711" width="0" style="288" hidden="1" customWidth="1"/>
    <col min="8712" max="8712" width="9.7109375" style="288" bestFit="1" customWidth="1"/>
    <col min="8713" max="8960" width="9.140625" style="288"/>
    <col min="8961" max="8961" width="4.85546875" style="288" customWidth="1"/>
    <col min="8962" max="8962" width="10.42578125" style="288" customWidth="1"/>
    <col min="8963" max="8963" width="10.140625" style="288" customWidth="1"/>
    <col min="8964" max="8964" width="101.28515625" style="288" customWidth="1"/>
    <col min="8965" max="8965" width="11.28515625" style="288" customWidth="1"/>
    <col min="8966" max="8967" width="0" style="288" hidden="1" customWidth="1"/>
    <col min="8968" max="8968" width="9.7109375" style="288" bestFit="1" customWidth="1"/>
    <col min="8969" max="9216" width="9.140625" style="288"/>
    <col min="9217" max="9217" width="4.85546875" style="288" customWidth="1"/>
    <col min="9218" max="9218" width="10.42578125" style="288" customWidth="1"/>
    <col min="9219" max="9219" width="10.140625" style="288" customWidth="1"/>
    <col min="9220" max="9220" width="101.28515625" style="288" customWidth="1"/>
    <col min="9221" max="9221" width="11.28515625" style="288" customWidth="1"/>
    <col min="9222" max="9223" width="0" style="288" hidden="1" customWidth="1"/>
    <col min="9224" max="9224" width="9.7109375" style="288" bestFit="1" customWidth="1"/>
    <col min="9225" max="9472" width="9.140625" style="288"/>
    <col min="9473" max="9473" width="4.85546875" style="288" customWidth="1"/>
    <col min="9474" max="9474" width="10.42578125" style="288" customWidth="1"/>
    <col min="9475" max="9475" width="10.140625" style="288" customWidth="1"/>
    <col min="9476" max="9476" width="101.28515625" style="288" customWidth="1"/>
    <col min="9477" max="9477" width="11.28515625" style="288" customWidth="1"/>
    <col min="9478" max="9479" width="0" style="288" hidden="1" customWidth="1"/>
    <col min="9480" max="9480" width="9.7109375" style="288" bestFit="1" customWidth="1"/>
    <col min="9481" max="9728" width="9.140625" style="288"/>
    <col min="9729" max="9729" width="4.85546875" style="288" customWidth="1"/>
    <col min="9730" max="9730" width="10.42578125" style="288" customWidth="1"/>
    <col min="9731" max="9731" width="10.140625" style="288" customWidth="1"/>
    <col min="9732" max="9732" width="101.28515625" style="288" customWidth="1"/>
    <col min="9733" max="9733" width="11.28515625" style="288" customWidth="1"/>
    <col min="9734" max="9735" width="0" style="288" hidden="1" customWidth="1"/>
    <col min="9736" max="9736" width="9.7109375" style="288" bestFit="1" customWidth="1"/>
    <col min="9737" max="9984" width="9.140625" style="288"/>
    <col min="9985" max="9985" width="4.85546875" style="288" customWidth="1"/>
    <col min="9986" max="9986" width="10.42578125" style="288" customWidth="1"/>
    <col min="9987" max="9987" width="10.140625" style="288" customWidth="1"/>
    <col min="9988" max="9988" width="101.28515625" style="288" customWidth="1"/>
    <col min="9989" max="9989" width="11.28515625" style="288" customWidth="1"/>
    <col min="9990" max="9991" width="0" style="288" hidden="1" customWidth="1"/>
    <col min="9992" max="9992" width="9.7109375" style="288" bestFit="1" customWidth="1"/>
    <col min="9993" max="10240" width="9.140625" style="288"/>
    <col min="10241" max="10241" width="4.85546875" style="288" customWidth="1"/>
    <col min="10242" max="10242" width="10.42578125" style="288" customWidth="1"/>
    <col min="10243" max="10243" width="10.140625" style="288" customWidth="1"/>
    <col min="10244" max="10244" width="101.28515625" style="288" customWidth="1"/>
    <col min="10245" max="10245" width="11.28515625" style="288" customWidth="1"/>
    <col min="10246" max="10247" width="0" style="288" hidden="1" customWidth="1"/>
    <col min="10248" max="10248" width="9.7109375" style="288" bestFit="1" customWidth="1"/>
    <col min="10249" max="10496" width="9.140625" style="288"/>
    <col min="10497" max="10497" width="4.85546875" style="288" customWidth="1"/>
    <col min="10498" max="10498" width="10.42578125" style="288" customWidth="1"/>
    <col min="10499" max="10499" width="10.140625" style="288" customWidth="1"/>
    <col min="10500" max="10500" width="101.28515625" style="288" customWidth="1"/>
    <col min="10501" max="10501" width="11.28515625" style="288" customWidth="1"/>
    <col min="10502" max="10503" width="0" style="288" hidden="1" customWidth="1"/>
    <col min="10504" max="10504" width="9.7109375" style="288" bestFit="1" customWidth="1"/>
    <col min="10505" max="10752" width="9.140625" style="288"/>
    <col min="10753" max="10753" width="4.85546875" style="288" customWidth="1"/>
    <col min="10754" max="10754" width="10.42578125" style="288" customWidth="1"/>
    <col min="10755" max="10755" width="10.140625" style="288" customWidth="1"/>
    <col min="10756" max="10756" width="101.28515625" style="288" customWidth="1"/>
    <col min="10757" max="10757" width="11.28515625" style="288" customWidth="1"/>
    <col min="10758" max="10759" width="0" style="288" hidden="1" customWidth="1"/>
    <col min="10760" max="10760" width="9.7109375" style="288" bestFit="1" customWidth="1"/>
    <col min="10761" max="11008" width="9.140625" style="288"/>
    <col min="11009" max="11009" width="4.85546875" style="288" customWidth="1"/>
    <col min="11010" max="11010" width="10.42578125" style="288" customWidth="1"/>
    <col min="11011" max="11011" width="10.140625" style="288" customWidth="1"/>
    <col min="11012" max="11012" width="101.28515625" style="288" customWidth="1"/>
    <col min="11013" max="11013" width="11.28515625" style="288" customWidth="1"/>
    <col min="11014" max="11015" width="0" style="288" hidden="1" customWidth="1"/>
    <col min="11016" max="11016" width="9.7109375" style="288" bestFit="1" customWidth="1"/>
    <col min="11017" max="11264" width="9.140625" style="288"/>
    <col min="11265" max="11265" width="4.85546875" style="288" customWidth="1"/>
    <col min="11266" max="11266" width="10.42578125" style="288" customWidth="1"/>
    <col min="11267" max="11267" width="10.140625" style="288" customWidth="1"/>
    <col min="11268" max="11268" width="101.28515625" style="288" customWidth="1"/>
    <col min="11269" max="11269" width="11.28515625" style="288" customWidth="1"/>
    <col min="11270" max="11271" width="0" style="288" hidden="1" customWidth="1"/>
    <col min="11272" max="11272" width="9.7109375" style="288" bestFit="1" customWidth="1"/>
    <col min="11273" max="11520" width="9.140625" style="288"/>
    <col min="11521" max="11521" width="4.85546875" style="288" customWidth="1"/>
    <col min="11522" max="11522" width="10.42578125" style="288" customWidth="1"/>
    <col min="11523" max="11523" width="10.140625" style="288" customWidth="1"/>
    <col min="11524" max="11524" width="101.28515625" style="288" customWidth="1"/>
    <col min="11525" max="11525" width="11.28515625" style="288" customWidth="1"/>
    <col min="11526" max="11527" width="0" style="288" hidden="1" customWidth="1"/>
    <col min="11528" max="11528" width="9.7109375" style="288" bestFit="1" customWidth="1"/>
    <col min="11529" max="11776" width="9.140625" style="288"/>
    <col min="11777" max="11777" width="4.85546875" style="288" customWidth="1"/>
    <col min="11778" max="11778" width="10.42578125" style="288" customWidth="1"/>
    <col min="11779" max="11779" width="10.140625" style="288" customWidth="1"/>
    <col min="11780" max="11780" width="101.28515625" style="288" customWidth="1"/>
    <col min="11781" max="11781" width="11.28515625" style="288" customWidth="1"/>
    <col min="11782" max="11783" width="0" style="288" hidden="1" customWidth="1"/>
    <col min="11784" max="11784" width="9.7109375" style="288" bestFit="1" customWidth="1"/>
    <col min="11785" max="12032" width="9.140625" style="288"/>
    <col min="12033" max="12033" width="4.85546875" style="288" customWidth="1"/>
    <col min="12034" max="12034" width="10.42578125" style="288" customWidth="1"/>
    <col min="12035" max="12035" width="10.140625" style="288" customWidth="1"/>
    <col min="12036" max="12036" width="101.28515625" style="288" customWidth="1"/>
    <col min="12037" max="12037" width="11.28515625" style="288" customWidth="1"/>
    <col min="12038" max="12039" width="0" style="288" hidden="1" customWidth="1"/>
    <col min="12040" max="12040" width="9.7109375" style="288" bestFit="1" customWidth="1"/>
    <col min="12041" max="12288" width="9.140625" style="288"/>
    <col min="12289" max="12289" width="4.85546875" style="288" customWidth="1"/>
    <col min="12290" max="12290" width="10.42578125" style="288" customWidth="1"/>
    <col min="12291" max="12291" width="10.140625" style="288" customWidth="1"/>
    <col min="12292" max="12292" width="101.28515625" style="288" customWidth="1"/>
    <col min="12293" max="12293" width="11.28515625" style="288" customWidth="1"/>
    <col min="12294" max="12295" width="0" style="288" hidden="1" customWidth="1"/>
    <col min="12296" max="12296" width="9.7109375" style="288" bestFit="1" customWidth="1"/>
    <col min="12297" max="12544" width="9.140625" style="288"/>
    <col min="12545" max="12545" width="4.85546875" style="288" customWidth="1"/>
    <col min="12546" max="12546" width="10.42578125" style="288" customWidth="1"/>
    <col min="12547" max="12547" width="10.140625" style="288" customWidth="1"/>
    <col min="12548" max="12548" width="101.28515625" style="288" customWidth="1"/>
    <col min="12549" max="12549" width="11.28515625" style="288" customWidth="1"/>
    <col min="12550" max="12551" width="0" style="288" hidden="1" customWidth="1"/>
    <col min="12552" max="12552" width="9.7109375" style="288" bestFit="1" customWidth="1"/>
    <col min="12553" max="12800" width="9.140625" style="288"/>
    <col min="12801" max="12801" width="4.85546875" style="288" customWidth="1"/>
    <col min="12802" max="12802" width="10.42578125" style="288" customWidth="1"/>
    <col min="12803" max="12803" width="10.140625" style="288" customWidth="1"/>
    <col min="12804" max="12804" width="101.28515625" style="288" customWidth="1"/>
    <col min="12805" max="12805" width="11.28515625" style="288" customWidth="1"/>
    <col min="12806" max="12807" width="0" style="288" hidden="1" customWidth="1"/>
    <col min="12808" max="12808" width="9.7109375" style="288" bestFit="1" customWidth="1"/>
    <col min="12809" max="13056" width="9.140625" style="288"/>
    <col min="13057" max="13057" width="4.85546875" style="288" customWidth="1"/>
    <col min="13058" max="13058" width="10.42578125" style="288" customWidth="1"/>
    <col min="13059" max="13059" width="10.140625" style="288" customWidth="1"/>
    <col min="13060" max="13060" width="101.28515625" style="288" customWidth="1"/>
    <col min="13061" max="13061" width="11.28515625" style="288" customWidth="1"/>
    <col min="13062" max="13063" width="0" style="288" hidden="1" customWidth="1"/>
    <col min="13064" max="13064" width="9.7109375" style="288" bestFit="1" customWidth="1"/>
    <col min="13065" max="13312" width="9.140625" style="288"/>
    <col min="13313" max="13313" width="4.85546875" style="288" customWidth="1"/>
    <col min="13314" max="13314" width="10.42578125" style="288" customWidth="1"/>
    <col min="13315" max="13315" width="10.140625" style="288" customWidth="1"/>
    <col min="13316" max="13316" width="101.28515625" style="288" customWidth="1"/>
    <col min="13317" max="13317" width="11.28515625" style="288" customWidth="1"/>
    <col min="13318" max="13319" width="0" style="288" hidden="1" customWidth="1"/>
    <col min="13320" max="13320" width="9.7109375" style="288" bestFit="1" customWidth="1"/>
    <col min="13321" max="13568" width="9.140625" style="288"/>
    <col min="13569" max="13569" width="4.85546875" style="288" customWidth="1"/>
    <col min="13570" max="13570" width="10.42578125" style="288" customWidth="1"/>
    <col min="13571" max="13571" width="10.140625" style="288" customWidth="1"/>
    <col min="13572" max="13572" width="101.28515625" style="288" customWidth="1"/>
    <col min="13573" max="13573" width="11.28515625" style="288" customWidth="1"/>
    <col min="13574" max="13575" width="0" style="288" hidden="1" customWidth="1"/>
    <col min="13576" max="13576" width="9.7109375" style="288" bestFit="1" customWidth="1"/>
    <col min="13577" max="13824" width="9.140625" style="288"/>
    <col min="13825" max="13825" width="4.85546875" style="288" customWidth="1"/>
    <col min="13826" max="13826" width="10.42578125" style="288" customWidth="1"/>
    <col min="13827" max="13827" width="10.140625" style="288" customWidth="1"/>
    <col min="13828" max="13828" width="101.28515625" style="288" customWidth="1"/>
    <col min="13829" max="13829" width="11.28515625" style="288" customWidth="1"/>
    <col min="13830" max="13831" width="0" style="288" hidden="1" customWidth="1"/>
    <col min="13832" max="13832" width="9.7109375" style="288" bestFit="1" customWidth="1"/>
    <col min="13833" max="14080" width="9.140625" style="288"/>
    <col min="14081" max="14081" width="4.85546875" style="288" customWidth="1"/>
    <col min="14082" max="14082" width="10.42578125" style="288" customWidth="1"/>
    <col min="14083" max="14083" width="10.140625" style="288" customWidth="1"/>
    <col min="14084" max="14084" width="101.28515625" style="288" customWidth="1"/>
    <col min="14085" max="14085" width="11.28515625" style="288" customWidth="1"/>
    <col min="14086" max="14087" width="0" style="288" hidden="1" customWidth="1"/>
    <col min="14088" max="14088" width="9.7109375" style="288" bestFit="1" customWidth="1"/>
    <col min="14089" max="14336" width="9.140625" style="288"/>
    <col min="14337" max="14337" width="4.85546875" style="288" customWidth="1"/>
    <col min="14338" max="14338" width="10.42578125" style="288" customWidth="1"/>
    <col min="14339" max="14339" width="10.140625" style="288" customWidth="1"/>
    <col min="14340" max="14340" width="101.28515625" style="288" customWidth="1"/>
    <col min="14341" max="14341" width="11.28515625" style="288" customWidth="1"/>
    <col min="14342" max="14343" width="0" style="288" hidden="1" customWidth="1"/>
    <col min="14344" max="14344" width="9.7109375" style="288" bestFit="1" customWidth="1"/>
    <col min="14345" max="14592" width="9.140625" style="288"/>
    <col min="14593" max="14593" width="4.85546875" style="288" customWidth="1"/>
    <col min="14594" max="14594" width="10.42578125" style="288" customWidth="1"/>
    <col min="14595" max="14595" width="10.140625" style="288" customWidth="1"/>
    <col min="14596" max="14596" width="101.28515625" style="288" customWidth="1"/>
    <col min="14597" max="14597" width="11.28515625" style="288" customWidth="1"/>
    <col min="14598" max="14599" width="0" style="288" hidden="1" customWidth="1"/>
    <col min="14600" max="14600" width="9.7109375" style="288" bestFit="1" customWidth="1"/>
    <col min="14601" max="14848" width="9.140625" style="288"/>
    <col min="14849" max="14849" width="4.85546875" style="288" customWidth="1"/>
    <col min="14850" max="14850" width="10.42578125" style="288" customWidth="1"/>
    <col min="14851" max="14851" width="10.140625" style="288" customWidth="1"/>
    <col min="14852" max="14852" width="101.28515625" style="288" customWidth="1"/>
    <col min="14853" max="14853" width="11.28515625" style="288" customWidth="1"/>
    <col min="14854" max="14855" width="0" style="288" hidden="1" customWidth="1"/>
    <col min="14856" max="14856" width="9.7109375" style="288" bestFit="1" customWidth="1"/>
    <col min="14857" max="15104" width="9.140625" style="288"/>
    <col min="15105" max="15105" width="4.85546875" style="288" customWidth="1"/>
    <col min="15106" max="15106" width="10.42578125" style="288" customWidth="1"/>
    <col min="15107" max="15107" width="10.140625" style="288" customWidth="1"/>
    <col min="15108" max="15108" width="101.28515625" style="288" customWidth="1"/>
    <col min="15109" max="15109" width="11.28515625" style="288" customWidth="1"/>
    <col min="15110" max="15111" width="0" style="288" hidden="1" customWidth="1"/>
    <col min="15112" max="15112" width="9.7109375" style="288" bestFit="1" customWidth="1"/>
    <col min="15113" max="15360" width="9.140625" style="288"/>
    <col min="15361" max="15361" width="4.85546875" style="288" customWidth="1"/>
    <col min="15362" max="15362" width="10.42578125" style="288" customWidth="1"/>
    <col min="15363" max="15363" width="10.140625" style="288" customWidth="1"/>
    <col min="15364" max="15364" width="101.28515625" style="288" customWidth="1"/>
    <col min="15365" max="15365" width="11.28515625" style="288" customWidth="1"/>
    <col min="15366" max="15367" width="0" style="288" hidden="1" customWidth="1"/>
    <col min="15368" max="15368" width="9.7109375" style="288" bestFit="1" customWidth="1"/>
    <col min="15369" max="15616" width="9.140625" style="288"/>
    <col min="15617" max="15617" width="4.85546875" style="288" customWidth="1"/>
    <col min="15618" max="15618" width="10.42578125" style="288" customWidth="1"/>
    <col min="15619" max="15619" width="10.140625" style="288" customWidth="1"/>
    <col min="15620" max="15620" width="101.28515625" style="288" customWidth="1"/>
    <col min="15621" max="15621" width="11.28515625" style="288" customWidth="1"/>
    <col min="15622" max="15623" width="0" style="288" hidden="1" customWidth="1"/>
    <col min="15624" max="15624" width="9.7109375" style="288" bestFit="1" customWidth="1"/>
    <col min="15625" max="15872" width="9.140625" style="288"/>
    <col min="15873" max="15873" width="4.85546875" style="288" customWidth="1"/>
    <col min="15874" max="15874" width="10.42578125" style="288" customWidth="1"/>
    <col min="15875" max="15875" width="10.140625" style="288" customWidth="1"/>
    <col min="15876" max="15876" width="101.28515625" style="288" customWidth="1"/>
    <col min="15877" max="15877" width="11.28515625" style="288" customWidth="1"/>
    <col min="15878" max="15879" width="0" style="288" hidden="1" customWidth="1"/>
    <col min="15880" max="15880" width="9.7109375" style="288" bestFit="1" customWidth="1"/>
    <col min="15881" max="16128" width="9.140625" style="288"/>
    <col min="16129" max="16129" width="4.85546875" style="288" customWidth="1"/>
    <col min="16130" max="16130" width="10.42578125" style="288" customWidth="1"/>
    <col min="16131" max="16131" width="10.140625" style="288" customWidth="1"/>
    <col min="16132" max="16132" width="101.28515625" style="288" customWidth="1"/>
    <col min="16133" max="16133" width="11.28515625" style="288" customWidth="1"/>
    <col min="16134" max="16135" width="0" style="288" hidden="1" customWidth="1"/>
    <col min="16136" max="16136" width="9.7109375" style="288" bestFit="1" customWidth="1"/>
    <col min="16137" max="16384" width="9.140625" style="288"/>
  </cols>
  <sheetData>
    <row r="2" spans="1:7" x14ac:dyDescent="0.2">
      <c r="A2" s="354" t="s">
        <v>485</v>
      </c>
      <c r="B2" s="354"/>
      <c r="C2" s="354"/>
      <c r="D2" s="354"/>
      <c r="E2" s="354"/>
      <c r="F2" s="354"/>
      <c r="G2" s="354"/>
    </row>
    <row r="3" spans="1:7" ht="12" hidden="1" customHeight="1" x14ac:dyDescent="0.2">
      <c r="A3" s="289"/>
      <c r="B3" s="289"/>
      <c r="C3" s="289"/>
      <c r="D3" s="289"/>
      <c r="E3" s="289"/>
      <c r="F3" s="289"/>
      <c r="G3" s="289"/>
    </row>
    <row r="4" spans="1:7" x14ac:dyDescent="0.2">
      <c r="C4" s="355" t="s">
        <v>388</v>
      </c>
      <c r="D4" s="355"/>
      <c r="E4" s="355"/>
      <c r="F4" s="355"/>
      <c r="G4" s="355"/>
    </row>
    <row r="5" spans="1:7" ht="23.25" customHeight="1" x14ac:dyDescent="0.2">
      <c r="A5" s="290" t="s">
        <v>486</v>
      </c>
      <c r="B5" s="290" t="s">
        <v>487</v>
      </c>
      <c r="C5" s="290" t="s">
        <v>388</v>
      </c>
      <c r="D5" s="290" t="s">
        <v>488</v>
      </c>
      <c r="E5" s="290" t="s">
        <v>14</v>
      </c>
      <c r="F5" s="291" t="s">
        <v>489</v>
      </c>
      <c r="G5" s="291" t="s">
        <v>490</v>
      </c>
    </row>
    <row r="6" spans="1:7" ht="17.25" customHeight="1" x14ac:dyDescent="0.2">
      <c r="A6" s="292"/>
      <c r="B6" s="293"/>
      <c r="C6" s="294">
        <v>18299</v>
      </c>
      <c r="D6" s="295" t="s">
        <v>491</v>
      </c>
      <c r="E6" s="296" t="s">
        <v>492</v>
      </c>
      <c r="F6" s="297"/>
      <c r="G6" s="297"/>
    </row>
    <row r="7" spans="1:7" ht="17.25" customHeight="1" x14ac:dyDescent="0.2">
      <c r="A7" s="292"/>
      <c r="B7" s="293"/>
      <c r="C7" s="294">
        <v>800</v>
      </c>
      <c r="D7" s="295" t="s">
        <v>493</v>
      </c>
      <c r="E7" s="296" t="s">
        <v>492</v>
      </c>
      <c r="F7" s="297"/>
      <c r="G7" s="297"/>
    </row>
    <row r="8" spans="1:7" ht="17.25" customHeight="1" x14ac:dyDescent="0.2">
      <c r="A8" s="292">
        <v>9</v>
      </c>
      <c r="B8" s="298">
        <v>43537</v>
      </c>
      <c r="C8" s="297">
        <v>-50</v>
      </c>
      <c r="D8" s="293" t="s">
        <v>494</v>
      </c>
      <c r="E8" s="293" t="s">
        <v>495</v>
      </c>
      <c r="F8" s="297"/>
      <c r="G8" s="297"/>
    </row>
    <row r="9" spans="1:7" ht="17.25" customHeight="1" x14ac:dyDescent="0.2">
      <c r="A9" s="292">
        <v>9</v>
      </c>
      <c r="B9" s="298">
        <v>43537</v>
      </c>
      <c r="C9" s="297">
        <v>-50</v>
      </c>
      <c r="D9" s="293" t="s">
        <v>496</v>
      </c>
      <c r="E9" s="293" t="s">
        <v>492</v>
      </c>
      <c r="F9" s="297"/>
      <c r="G9" s="297"/>
    </row>
    <row r="10" spans="1:7" ht="14.25" customHeight="1" x14ac:dyDescent="0.2">
      <c r="A10" s="292">
        <v>10</v>
      </c>
      <c r="B10" s="298">
        <v>43551</v>
      </c>
      <c r="C10" s="297">
        <v>-100</v>
      </c>
      <c r="D10" s="293" t="s">
        <v>497</v>
      </c>
      <c r="E10" s="293" t="s">
        <v>498</v>
      </c>
      <c r="F10" s="297"/>
      <c r="G10" s="297"/>
    </row>
    <row r="11" spans="1:7" x14ac:dyDescent="0.2">
      <c r="A11" s="293">
        <v>12</v>
      </c>
      <c r="B11" s="298">
        <v>43579</v>
      </c>
      <c r="C11" s="297">
        <v>-15</v>
      </c>
      <c r="D11" s="293" t="s">
        <v>499</v>
      </c>
      <c r="E11" s="293" t="s">
        <v>498</v>
      </c>
    </row>
    <row r="12" spans="1:7" x14ac:dyDescent="0.2">
      <c r="A12" s="293">
        <v>12</v>
      </c>
      <c r="B12" s="298">
        <v>43579</v>
      </c>
      <c r="C12" s="297">
        <v>-120</v>
      </c>
      <c r="D12" s="293" t="s">
        <v>500</v>
      </c>
      <c r="E12" s="293" t="s">
        <v>501</v>
      </c>
    </row>
    <row r="13" spans="1:7" x14ac:dyDescent="0.2">
      <c r="A13" s="293">
        <v>13</v>
      </c>
      <c r="B13" s="298">
        <v>43605</v>
      </c>
      <c r="C13" s="297">
        <v>-600</v>
      </c>
      <c r="D13" s="293" t="s">
        <v>502</v>
      </c>
      <c r="E13" s="293" t="s">
        <v>498</v>
      </c>
    </row>
    <row r="14" spans="1:7" x14ac:dyDescent="0.2">
      <c r="A14" s="293">
        <v>15</v>
      </c>
      <c r="B14" s="298">
        <v>43628</v>
      </c>
      <c r="C14" s="297">
        <v>-100</v>
      </c>
      <c r="D14" s="293" t="s">
        <v>503</v>
      </c>
      <c r="E14" s="293" t="s">
        <v>492</v>
      </c>
    </row>
    <row r="15" spans="1:7" x14ac:dyDescent="0.2">
      <c r="A15" s="293">
        <v>16</v>
      </c>
      <c r="B15" s="298">
        <v>43642</v>
      </c>
      <c r="C15" s="297">
        <v>-292.39999999999998</v>
      </c>
      <c r="D15" s="293" t="s">
        <v>504</v>
      </c>
      <c r="E15" s="293" t="s">
        <v>505</v>
      </c>
    </row>
    <row r="16" spans="1:7" x14ac:dyDescent="0.2">
      <c r="A16" s="293">
        <v>16</v>
      </c>
      <c r="B16" s="298">
        <v>43642</v>
      </c>
      <c r="C16" s="297">
        <v>3607</v>
      </c>
      <c r="D16" s="293" t="s">
        <v>506</v>
      </c>
      <c r="E16" s="293" t="s">
        <v>492</v>
      </c>
    </row>
    <row r="17" spans="1:5" x14ac:dyDescent="0.2">
      <c r="A17" s="293">
        <v>16</v>
      </c>
      <c r="B17" s="298">
        <v>43642</v>
      </c>
      <c r="C17" s="297">
        <v>-554</v>
      </c>
      <c r="D17" s="293" t="s">
        <v>507</v>
      </c>
      <c r="E17" s="293" t="s">
        <v>492</v>
      </c>
    </row>
    <row r="18" spans="1:5" x14ac:dyDescent="0.2">
      <c r="A18" s="293">
        <v>17</v>
      </c>
      <c r="B18" s="298">
        <v>43656</v>
      </c>
      <c r="C18" s="297">
        <v>-60</v>
      </c>
      <c r="D18" s="293" t="s">
        <v>508</v>
      </c>
      <c r="E18" s="293" t="s">
        <v>492</v>
      </c>
    </row>
    <row r="19" spans="1:5" x14ac:dyDescent="0.2">
      <c r="A19" s="293">
        <v>19</v>
      </c>
      <c r="B19" s="298">
        <v>43684</v>
      </c>
      <c r="C19" s="297">
        <v>-1230</v>
      </c>
      <c r="D19" s="293" t="s">
        <v>509</v>
      </c>
      <c r="E19" s="293" t="s">
        <v>495</v>
      </c>
    </row>
    <row r="20" spans="1:5" x14ac:dyDescent="0.2">
      <c r="A20" s="293">
        <v>20</v>
      </c>
      <c r="B20" s="298">
        <v>43698</v>
      </c>
      <c r="C20" s="297">
        <v>-225</v>
      </c>
      <c r="D20" s="293" t="s">
        <v>510</v>
      </c>
      <c r="E20" s="293" t="s">
        <v>505</v>
      </c>
    </row>
    <row r="21" spans="1:5" x14ac:dyDescent="0.2">
      <c r="A21" s="293">
        <v>20</v>
      </c>
      <c r="B21" s="298">
        <v>43698</v>
      </c>
      <c r="C21" s="297">
        <v>-326</v>
      </c>
      <c r="D21" s="293" t="s">
        <v>511</v>
      </c>
      <c r="E21" s="293" t="s">
        <v>492</v>
      </c>
    </row>
    <row r="22" spans="1:5" x14ac:dyDescent="0.2">
      <c r="A22" s="293">
        <v>20</v>
      </c>
      <c r="B22" s="298">
        <v>43698</v>
      </c>
      <c r="C22" s="297">
        <v>-60</v>
      </c>
      <c r="D22" s="293" t="s">
        <v>512</v>
      </c>
      <c r="E22" s="293" t="s">
        <v>492</v>
      </c>
    </row>
    <row r="23" spans="1:5" ht="15" customHeight="1" x14ac:dyDescent="0.2">
      <c r="A23" s="293">
        <v>20</v>
      </c>
      <c r="B23" s="298">
        <v>43698</v>
      </c>
      <c r="C23" s="297">
        <v>-217.8</v>
      </c>
      <c r="D23" s="299" t="s">
        <v>513</v>
      </c>
      <c r="E23" s="293" t="s">
        <v>514</v>
      </c>
    </row>
    <row r="24" spans="1:5" ht="15" customHeight="1" x14ac:dyDescent="0.2">
      <c r="A24" s="293">
        <v>20</v>
      </c>
      <c r="B24" s="298">
        <v>43698</v>
      </c>
      <c r="C24" s="297">
        <v>-559.4</v>
      </c>
      <c r="D24" s="299" t="s">
        <v>515</v>
      </c>
      <c r="E24" s="293" t="s">
        <v>514</v>
      </c>
    </row>
    <row r="25" spans="1:5" ht="15" customHeight="1" x14ac:dyDescent="0.2">
      <c r="A25" s="293">
        <v>20</v>
      </c>
      <c r="B25" s="298">
        <v>43698</v>
      </c>
      <c r="C25" s="297">
        <v>-238.4</v>
      </c>
      <c r="D25" s="299" t="s">
        <v>516</v>
      </c>
      <c r="E25" s="293" t="s">
        <v>514</v>
      </c>
    </row>
    <row r="26" spans="1:5" ht="15" customHeight="1" x14ac:dyDescent="0.2">
      <c r="A26" s="293">
        <v>20</v>
      </c>
      <c r="B26" s="298">
        <v>43698</v>
      </c>
      <c r="C26" s="297">
        <v>-420.8</v>
      </c>
      <c r="D26" s="299" t="s">
        <v>517</v>
      </c>
      <c r="E26" s="293" t="s">
        <v>514</v>
      </c>
    </row>
    <row r="27" spans="1:5" ht="15" customHeight="1" x14ac:dyDescent="0.2">
      <c r="A27" s="293">
        <v>20</v>
      </c>
      <c r="B27" s="298">
        <v>43698</v>
      </c>
      <c r="C27" s="297">
        <v>-399.3</v>
      </c>
      <c r="D27" s="299" t="s">
        <v>518</v>
      </c>
      <c r="E27" s="293" t="s">
        <v>514</v>
      </c>
    </row>
    <row r="28" spans="1:5" ht="15" customHeight="1" x14ac:dyDescent="0.2">
      <c r="A28" s="293">
        <v>20</v>
      </c>
      <c r="B28" s="298">
        <v>43706</v>
      </c>
      <c r="C28" s="297">
        <v>-153</v>
      </c>
      <c r="D28" s="299" t="s">
        <v>519</v>
      </c>
      <c r="E28" s="293" t="s">
        <v>492</v>
      </c>
    </row>
    <row r="29" spans="1:5" ht="13.5" customHeight="1" x14ac:dyDescent="0.2">
      <c r="A29" s="293">
        <v>21</v>
      </c>
      <c r="B29" s="298">
        <v>43712</v>
      </c>
      <c r="C29" s="297">
        <v>-2000</v>
      </c>
      <c r="D29" s="293" t="s">
        <v>520</v>
      </c>
      <c r="E29" s="293" t="s">
        <v>505</v>
      </c>
    </row>
    <row r="30" spans="1:5" ht="13.5" customHeight="1" x14ac:dyDescent="0.2">
      <c r="A30" s="293">
        <v>24</v>
      </c>
      <c r="B30" s="298">
        <v>43754</v>
      </c>
      <c r="C30" s="297">
        <v>-981.3</v>
      </c>
      <c r="D30" s="293" t="s">
        <v>521</v>
      </c>
      <c r="E30" s="293" t="s">
        <v>495</v>
      </c>
    </row>
    <row r="31" spans="1:5" ht="13.5" customHeight="1" x14ac:dyDescent="0.2">
      <c r="A31" s="293">
        <v>26</v>
      </c>
      <c r="B31" s="298">
        <v>43782</v>
      </c>
      <c r="C31" s="297">
        <v>-285</v>
      </c>
      <c r="D31" s="293" t="s">
        <v>522</v>
      </c>
      <c r="E31" s="293" t="s">
        <v>492</v>
      </c>
    </row>
    <row r="32" spans="1:5" ht="13.5" customHeight="1" x14ac:dyDescent="0.2">
      <c r="A32" s="293">
        <v>27</v>
      </c>
      <c r="B32" s="298">
        <v>43796</v>
      </c>
      <c r="C32" s="297">
        <v>-3400</v>
      </c>
      <c r="D32" s="293" t="s">
        <v>523</v>
      </c>
      <c r="E32" s="293" t="s">
        <v>495</v>
      </c>
    </row>
    <row r="33" spans="1:7" ht="13.5" customHeight="1" x14ac:dyDescent="0.2">
      <c r="A33" s="293">
        <v>27</v>
      </c>
      <c r="B33" s="298">
        <v>43796</v>
      </c>
      <c r="C33" s="297">
        <v>-483</v>
      </c>
      <c r="D33" s="293" t="s">
        <v>524</v>
      </c>
      <c r="E33" s="293" t="s">
        <v>498</v>
      </c>
    </row>
    <row r="34" spans="1:7" ht="13.5" customHeight="1" x14ac:dyDescent="0.2">
      <c r="A34" s="293">
        <v>27</v>
      </c>
      <c r="B34" s="298">
        <v>43796</v>
      </c>
      <c r="C34" s="297">
        <v>-102.9</v>
      </c>
      <c r="D34" s="293" t="s">
        <v>525</v>
      </c>
      <c r="E34" s="293" t="s">
        <v>495</v>
      </c>
    </row>
    <row r="35" spans="1:7" ht="13.5" customHeight="1" x14ac:dyDescent="0.2">
      <c r="A35" s="293">
        <v>28</v>
      </c>
      <c r="B35" s="298">
        <v>43817</v>
      </c>
      <c r="C35" s="297">
        <v>-2420</v>
      </c>
      <c r="D35" s="293" t="s">
        <v>526</v>
      </c>
      <c r="E35" s="293" t="s">
        <v>505</v>
      </c>
    </row>
    <row r="36" spans="1:7" ht="15" customHeight="1" x14ac:dyDescent="0.2">
      <c r="A36" s="292"/>
      <c r="B36" s="298"/>
      <c r="C36" s="294">
        <f>SUM(C6:C35)</f>
        <v>7262.6999999999989</v>
      </c>
      <c r="D36" s="296" t="s">
        <v>527</v>
      </c>
      <c r="E36" s="300"/>
      <c r="F36" s="297"/>
      <c r="G36" s="297"/>
    </row>
    <row r="37" spans="1:7" x14ac:dyDescent="0.2">
      <c r="A37" s="292"/>
      <c r="B37" s="298"/>
      <c r="C37" s="294"/>
      <c r="D37" s="295"/>
      <c r="E37" s="300"/>
      <c r="F37" s="297"/>
      <c r="G37" s="297"/>
    </row>
    <row r="38" spans="1:7" x14ac:dyDescent="0.2">
      <c r="A38" s="301"/>
      <c r="B38" s="302"/>
      <c r="C38" s="303"/>
      <c r="D38" s="304" t="s">
        <v>528</v>
      </c>
      <c r="E38" s="305"/>
      <c r="F38" s="297"/>
      <c r="G38" s="297"/>
    </row>
    <row r="39" spans="1:7" x14ac:dyDescent="0.2">
      <c r="A39" s="293"/>
      <c r="B39" s="293"/>
      <c r="C39" s="297">
        <v>0</v>
      </c>
      <c r="D39" s="293"/>
      <c r="E39" s="293"/>
    </row>
    <row r="40" spans="1:7" x14ac:dyDescent="0.2">
      <c r="A40" s="293"/>
      <c r="B40" s="293"/>
      <c r="C40" s="297"/>
      <c r="D40" s="293"/>
      <c r="E40" s="293"/>
    </row>
    <row r="41" spans="1:7" ht="15" customHeight="1" x14ac:dyDescent="0.2">
      <c r="A41" s="293"/>
      <c r="B41" s="293"/>
      <c r="C41" s="297"/>
      <c r="D41" s="299"/>
      <c r="E41" s="293"/>
    </row>
    <row r="42" spans="1:7" ht="15" customHeight="1" x14ac:dyDescent="0.2">
      <c r="A42" s="293"/>
      <c r="B42" s="293"/>
      <c r="C42" s="297"/>
      <c r="D42" s="299"/>
      <c r="E42" s="293"/>
    </row>
    <row r="43" spans="1:7" ht="15" customHeight="1" x14ac:dyDescent="0.2">
      <c r="A43" s="293"/>
      <c r="B43" s="293"/>
      <c r="C43" s="297"/>
      <c r="D43" s="299"/>
      <c r="E43" s="293"/>
    </row>
    <row r="44" spans="1:7" ht="15" customHeight="1" x14ac:dyDescent="0.2">
      <c r="A44" s="293"/>
      <c r="B44" s="293"/>
      <c r="C44" s="297"/>
      <c r="D44" s="299"/>
      <c r="E44" s="293"/>
    </row>
    <row r="45" spans="1:7" ht="15" customHeight="1" x14ac:dyDescent="0.2">
      <c r="A45" s="293"/>
      <c r="B45" s="293"/>
      <c r="C45" s="297"/>
      <c r="D45" s="299"/>
      <c r="E45" s="293"/>
    </row>
    <row r="46" spans="1:7" x14ac:dyDescent="0.2">
      <c r="A46" s="293"/>
      <c r="B46" s="293"/>
      <c r="C46" s="294"/>
      <c r="D46" s="293"/>
      <c r="E46" s="293"/>
    </row>
    <row r="47" spans="1:7" x14ac:dyDescent="0.2">
      <c r="A47" s="293"/>
      <c r="B47" s="293"/>
      <c r="C47" s="297"/>
      <c r="D47" s="293"/>
      <c r="E47" s="293"/>
    </row>
    <row r="48" spans="1:7" x14ac:dyDescent="0.2">
      <c r="A48" s="293"/>
      <c r="B48" s="293"/>
      <c r="C48" s="297"/>
      <c r="D48" s="293"/>
      <c r="E48" s="293"/>
    </row>
    <row r="49" spans="1:5" x14ac:dyDescent="0.2">
      <c r="A49" s="293"/>
      <c r="B49" s="293"/>
      <c r="C49" s="297"/>
      <c r="D49" s="293"/>
      <c r="E49" s="293"/>
    </row>
    <row r="50" spans="1:5" x14ac:dyDescent="0.2">
      <c r="A50" s="293"/>
      <c r="B50" s="293"/>
      <c r="C50" s="294"/>
      <c r="D50" s="293"/>
      <c r="E50" s="293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3"/>
  <sheetViews>
    <sheetView workbookViewId="0">
      <selection activeCell="D36" sqref="D36"/>
    </sheetView>
  </sheetViews>
  <sheetFormatPr defaultRowHeight="12.75" x14ac:dyDescent="0.2"/>
  <cols>
    <col min="1" max="1" width="9.140625" style="339"/>
    <col min="2" max="2" width="10.28515625" style="339" customWidth="1"/>
    <col min="3" max="3" width="12" style="340" customWidth="1"/>
    <col min="4" max="4" width="106.5703125" style="306" customWidth="1"/>
    <col min="5" max="5" width="11" style="306" customWidth="1"/>
    <col min="6" max="6" width="14.5703125" style="306" hidden="1" customWidth="1"/>
    <col min="7" max="257" width="9.140625" style="306"/>
    <col min="258" max="258" width="10.28515625" style="306" customWidth="1"/>
    <col min="259" max="259" width="12" style="306" customWidth="1"/>
    <col min="260" max="260" width="106.5703125" style="306" customWidth="1"/>
    <col min="261" max="261" width="11" style="306" customWidth="1"/>
    <col min="262" max="262" width="0" style="306" hidden="1" customWidth="1"/>
    <col min="263" max="513" width="9.140625" style="306"/>
    <col min="514" max="514" width="10.28515625" style="306" customWidth="1"/>
    <col min="515" max="515" width="12" style="306" customWidth="1"/>
    <col min="516" max="516" width="106.5703125" style="306" customWidth="1"/>
    <col min="517" max="517" width="11" style="306" customWidth="1"/>
    <col min="518" max="518" width="0" style="306" hidden="1" customWidth="1"/>
    <col min="519" max="769" width="9.140625" style="306"/>
    <col min="770" max="770" width="10.28515625" style="306" customWidth="1"/>
    <col min="771" max="771" width="12" style="306" customWidth="1"/>
    <col min="772" max="772" width="106.5703125" style="306" customWidth="1"/>
    <col min="773" max="773" width="11" style="306" customWidth="1"/>
    <col min="774" max="774" width="0" style="306" hidden="1" customWidth="1"/>
    <col min="775" max="1025" width="9.140625" style="306"/>
    <col min="1026" max="1026" width="10.28515625" style="306" customWidth="1"/>
    <col min="1027" max="1027" width="12" style="306" customWidth="1"/>
    <col min="1028" max="1028" width="106.5703125" style="306" customWidth="1"/>
    <col min="1029" max="1029" width="11" style="306" customWidth="1"/>
    <col min="1030" max="1030" width="0" style="306" hidden="1" customWidth="1"/>
    <col min="1031" max="1281" width="9.140625" style="306"/>
    <col min="1282" max="1282" width="10.28515625" style="306" customWidth="1"/>
    <col min="1283" max="1283" width="12" style="306" customWidth="1"/>
    <col min="1284" max="1284" width="106.5703125" style="306" customWidth="1"/>
    <col min="1285" max="1285" width="11" style="306" customWidth="1"/>
    <col min="1286" max="1286" width="0" style="306" hidden="1" customWidth="1"/>
    <col min="1287" max="1537" width="9.140625" style="306"/>
    <col min="1538" max="1538" width="10.28515625" style="306" customWidth="1"/>
    <col min="1539" max="1539" width="12" style="306" customWidth="1"/>
    <col min="1540" max="1540" width="106.5703125" style="306" customWidth="1"/>
    <col min="1541" max="1541" width="11" style="306" customWidth="1"/>
    <col min="1542" max="1542" width="0" style="306" hidden="1" customWidth="1"/>
    <col min="1543" max="1793" width="9.140625" style="306"/>
    <col min="1794" max="1794" width="10.28515625" style="306" customWidth="1"/>
    <col min="1795" max="1795" width="12" style="306" customWidth="1"/>
    <col min="1796" max="1796" width="106.5703125" style="306" customWidth="1"/>
    <col min="1797" max="1797" width="11" style="306" customWidth="1"/>
    <col min="1798" max="1798" width="0" style="306" hidden="1" customWidth="1"/>
    <col min="1799" max="2049" width="9.140625" style="306"/>
    <col min="2050" max="2050" width="10.28515625" style="306" customWidth="1"/>
    <col min="2051" max="2051" width="12" style="306" customWidth="1"/>
    <col min="2052" max="2052" width="106.5703125" style="306" customWidth="1"/>
    <col min="2053" max="2053" width="11" style="306" customWidth="1"/>
    <col min="2054" max="2054" width="0" style="306" hidden="1" customWidth="1"/>
    <col min="2055" max="2305" width="9.140625" style="306"/>
    <col min="2306" max="2306" width="10.28515625" style="306" customWidth="1"/>
    <col min="2307" max="2307" width="12" style="306" customWidth="1"/>
    <col min="2308" max="2308" width="106.5703125" style="306" customWidth="1"/>
    <col min="2309" max="2309" width="11" style="306" customWidth="1"/>
    <col min="2310" max="2310" width="0" style="306" hidden="1" customWidth="1"/>
    <col min="2311" max="2561" width="9.140625" style="306"/>
    <col min="2562" max="2562" width="10.28515625" style="306" customWidth="1"/>
    <col min="2563" max="2563" width="12" style="306" customWidth="1"/>
    <col min="2564" max="2564" width="106.5703125" style="306" customWidth="1"/>
    <col min="2565" max="2565" width="11" style="306" customWidth="1"/>
    <col min="2566" max="2566" width="0" style="306" hidden="1" customWidth="1"/>
    <col min="2567" max="2817" width="9.140625" style="306"/>
    <col min="2818" max="2818" width="10.28515625" style="306" customWidth="1"/>
    <col min="2819" max="2819" width="12" style="306" customWidth="1"/>
    <col min="2820" max="2820" width="106.5703125" style="306" customWidth="1"/>
    <col min="2821" max="2821" width="11" style="306" customWidth="1"/>
    <col min="2822" max="2822" width="0" style="306" hidden="1" customWidth="1"/>
    <col min="2823" max="3073" width="9.140625" style="306"/>
    <col min="3074" max="3074" width="10.28515625" style="306" customWidth="1"/>
    <col min="3075" max="3075" width="12" style="306" customWidth="1"/>
    <col min="3076" max="3076" width="106.5703125" style="306" customWidth="1"/>
    <col min="3077" max="3077" width="11" style="306" customWidth="1"/>
    <col min="3078" max="3078" width="0" style="306" hidden="1" customWidth="1"/>
    <col min="3079" max="3329" width="9.140625" style="306"/>
    <col min="3330" max="3330" width="10.28515625" style="306" customWidth="1"/>
    <col min="3331" max="3331" width="12" style="306" customWidth="1"/>
    <col min="3332" max="3332" width="106.5703125" style="306" customWidth="1"/>
    <col min="3333" max="3333" width="11" style="306" customWidth="1"/>
    <col min="3334" max="3334" width="0" style="306" hidden="1" customWidth="1"/>
    <col min="3335" max="3585" width="9.140625" style="306"/>
    <col min="3586" max="3586" width="10.28515625" style="306" customWidth="1"/>
    <col min="3587" max="3587" width="12" style="306" customWidth="1"/>
    <col min="3588" max="3588" width="106.5703125" style="306" customWidth="1"/>
    <col min="3589" max="3589" width="11" style="306" customWidth="1"/>
    <col min="3590" max="3590" width="0" style="306" hidden="1" customWidth="1"/>
    <col min="3591" max="3841" width="9.140625" style="306"/>
    <col min="3842" max="3842" width="10.28515625" style="306" customWidth="1"/>
    <col min="3843" max="3843" width="12" style="306" customWidth="1"/>
    <col min="3844" max="3844" width="106.5703125" style="306" customWidth="1"/>
    <col min="3845" max="3845" width="11" style="306" customWidth="1"/>
    <col min="3846" max="3846" width="0" style="306" hidden="1" customWidth="1"/>
    <col min="3847" max="4097" width="9.140625" style="306"/>
    <col min="4098" max="4098" width="10.28515625" style="306" customWidth="1"/>
    <col min="4099" max="4099" width="12" style="306" customWidth="1"/>
    <col min="4100" max="4100" width="106.5703125" style="306" customWidth="1"/>
    <col min="4101" max="4101" width="11" style="306" customWidth="1"/>
    <col min="4102" max="4102" width="0" style="306" hidden="1" customWidth="1"/>
    <col min="4103" max="4353" width="9.140625" style="306"/>
    <col min="4354" max="4354" width="10.28515625" style="306" customWidth="1"/>
    <col min="4355" max="4355" width="12" style="306" customWidth="1"/>
    <col min="4356" max="4356" width="106.5703125" style="306" customWidth="1"/>
    <col min="4357" max="4357" width="11" style="306" customWidth="1"/>
    <col min="4358" max="4358" width="0" style="306" hidden="1" customWidth="1"/>
    <col min="4359" max="4609" width="9.140625" style="306"/>
    <col min="4610" max="4610" width="10.28515625" style="306" customWidth="1"/>
    <col min="4611" max="4611" width="12" style="306" customWidth="1"/>
    <col min="4612" max="4612" width="106.5703125" style="306" customWidth="1"/>
    <col min="4613" max="4613" width="11" style="306" customWidth="1"/>
    <col min="4614" max="4614" width="0" style="306" hidden="1" customWidth="1"/>
    <col min="4615" max="4865" width="9.140625" style="306"/>
    <col min="4866" max="4866" width="10.28515625" style="306" customWidth="1"/>
    <col min="4867" max="4867" width="12" style="306" customWidth="1"/>
    <col min="4868" max="4868" width="106.5703125" style="306" customWidth="1"/>
    <col min="4869" max="4869" width="11" style="306" customWidth="1"/>
    <col min="4870" max="4870" width="0" style="306" hidden="1" customWidth="1"/>
    <col min="4871" max="5121" width="9.140625" style="306"/>
    <col min="5122" max="5122" width="10.28515625" style="306" customWidth="1"/>
    <col min="5123" max="5123" width="12" style="306" customWidth="1"/>
    <col min="5124" max="5124" width="106.5703125" style="306" customWidth="1"/>
    <col min="5125" max="5125" width="11" style="306" customWidth="1"/>
    <col min="5126" max="5126" width="0" style="306" hidden="1" customWidth="1"/>
    <col min="5127" max="5377" width="9.140625" style="306"/>
    <col min="5378" max="5378" width="10.28515625" style="306" customWidth="1"/>
    <col min="5379" max="5379" width="12" style="306" customWidth="1"/>
    <col min="5380" max="5380" width="106.5703125" style="306" customWidth="1"/>
    <col min="5381" max="5381" width="11" style="306" customWidth="1"/>
    <col min="5382" max="5382" width="0" style="306" hidden="1" customWidth="1"/>
    <col min="5383" max="5633" width="9.140625" style="306"/>
    <col min="5634" max="5634" width="10.28515625" style="306" customWidth="1"/>
    <col min="5635" max="5635" width="12" style="306" customWidth="1"/>
    <col min="5636" max="5636" width="106.5703125" style="306" customWidth="1"/>
    <col min="5637" max="5637" width="11" style="306" customWidth="1"/>
    <col min="5638" max="5638" width="0" style="306" hidden="1" customWidth="1"/>
    <col min="5639" max="5889" width="9.140625" style="306"/>
    <col min="5890" max="5890" width="10.28515625" style="306" customWidth="1"/>
    <col min="5891" max="5891" width="12" style="306" customWidth="1"/>
    <col min="5892" max="5892" width="106.5703125" style="306" customWidth="1"/>
    <col min="5893" max="5893" width="11" style="306" customWidth="1"/>
    <col min="5894" max="5894" width="0" style="306" hidden="1" customWidth="1"/>
    <col min="5895" max="6145" width="9.140625" style="306"/>
    <col min="6146" max="6146" width="10.28515625" style="306" customWidth="1"/>
    <col min="6147" max="6147" width="12" style="306" customWidth="1"/>
    <col min="6148" max="6148" width="106.5703125" style="306" customWidth="1"/>
    <col min="6149" max="6149" width="11" style="306" customWidth="1"/>
    <col min="6150" max="6150" width="0" style="306" hidden="1" customWidth="1"/>
    <col min="6151" max="6401" width="9.140625" style="306"/>
    <col min="6402" max="6402" width="10.28515625" style="306" customWidth="1"/>
    <col min="6403" max="6403" width="12" style="306" customWidth="1"/>
    <col min="6404" max="6404" width="106.5703125" style="306" customWidth="1"/>
    <col min="6405" max="6405" width="11" style="306" customWidth="1"/>
    <col min="6406" max="6406" width="0" style="306" hidden="1" customWidth="1"/>
    <col min="6407" max="6657" width="9.140625" style="306"/>
    <col min="6658" max="6658" width="10.28515625" style="306" customWidth="1"/>
    <col min="6659" max="6659" width="12" style="306" customWidth="1"/>
    <col min="6660" max="6660" width="106.5703125" style="306" customWidth="1"/>
    <col min="6661" max="6661" width="11" style="306" customWidth="1"/>
    <col min="6662" max="6662" width="0" style="306" hidden="1" customWidth="1"/>
    <col min="6663" max="6913" width="9.140625" style="306"/>
    <col min="6914" max="6914" width="10.28515625" style="306" customWidth="1"/>
    <col min="6915" max="6915" width="12" style="306" customWidth="1"/>
    <col min="6916" max="6916" width="106.5703125" style="306" customWidth="1"/>
    <col min="6917" max="6917" width="11" style="306" customWidth="1"/>
    <col min="6918" max="6918" width="0" style="306" hidden="1" customWidth="1"/>
    <col min="6919" max="7169" width="9.140625" style="306"/>
    <col min="7170" max="7170" width="10.28515625" style="306" customWidth="1"/>
    <col min="7171" max="7171" width="12" style="306" customWidth="1"/>
    <col min="7172" max="7172" width="106.5703125" style="306" customWidth="1"/>
    <col min="7173" max="7173" width="11" style="306" customWidth="1"/>
    <col min="7174" max="7174" width="0" style="306" hidden="1" customWidth="1"/>
    <col min="7175" max="7425" width="9.140625" style="306"/>
    <col min="7426" max="7426" width="10.28515625" style="306" customWidth="1"/>
    <col min="7427" max="7427" width="12" style="306" customWidth="1"/>
    <col min="7428" max="7428" width="106.5703125" style="306" customWidth="1"/>
    <col min="7429" max="7429" width="11" style="306" customWidth="1"/>
    <col min="7430" max="7430" width="0" style="306" hidden="1" customWidth="1"/>
    <col min="7431" max="7681" width="9.140625" style="306"/>
    <col min="7682" max="7682" width="10.28515625" style="306" customWidth="1"/>
    <col min="7683" max="7683" width="12" style="306" customWidth="1"/>
    <col min="7684" max="7684" width="106.5703125" style="306" customWidth="1"/>
    <col min="7685" max="7685" width="11" style="306" customWidth="1"/>
    <col min="7686" max="7686" width="0" style="306" hidden="1" customWidth="1"/>
    <col min="7687" max="7937" width="9.140625" style="306"/>
    <col min="7938" max="7938" width="10.28515625" style="306" customWidth="1"/>
    <col min="7939" max="7939" width="12" style="306" customWidth="1"/>
    <col min="7940" max="7940" width="106.5703125" style="306" customWidth="1"/>
    <col min="7941" max="7941" width="11" style="306" customWidth="1"/>
    <col min="7942" max="7942" width="0" style="306" hidden="1" customWidth="1"/>
    <col min="7943" max="8193" width="9.140625" style="306"/>
    <col min="8194" max="8194" width="10.28515625" style="306" customWidth="1"/>
    <col min="8195" max="8195" width="12" style="306" customWidth="1"/>
    <col min="8196" max="8196" width="106.5703125" style="306" customWidth="1"/>
    <col min="8197" max="8197" width="11" style="306" customWidth="1"/>
    <col min="8198" max="8198" width="0" style="306" hidden="1" customWidth="1"/>
    <col min="8199" max="8449" width="9.140625" style="306"/>
    <col min="8450" max="8450" width="10.28515625" style="306" customWidth="1"/>
    <col min="8451" max="8451" width="12" style="306" customWidth="1"/>
    <col min="8452" max="8452" width="106.5703125" style="306" customWidth="1"/>
    <col min="8453" max="8453" width="11" style="306" customWidth="1"/>
    <col min="8454" max="8454" width="0" style="306" hidden="1" customWidth="1"/>
    <col min="8455" max="8705" width="9.140625" style="306"/>
    <col min="8706" max="8706" width="10.28515625" style="306" customWidth="1"/>
    <col min="8707" max="8707" width="12" style="306" customWidth="1"/>
    <col min="8708" max="8708" width="106.5703125" style="306" customWidth="1"/>
    <col min="8709" max="8709" width="11" style="306" customWidth="1"/>
    <col min="8710" max="8710" width="0" style="306" hidden="1" customWidth="1"/>
    <col min="8711" max="8961" width="9.140625" style="306"/>
    <col min="8962" max="8962" width="10.28515625" style="306" customWidth="1"/>
    <col min="8963" max="8963" width="12" style="306" customWidth="1"/>
    <col min="8964" max="8964" width="106.5703125" style="306" customWidth="1"/>
    <col min="8965" max="8965" width="11" style="306" customWidth="1"/>
    <col min="8966" max="8966" width="0" style="306" hidden="1" customWidth="1"/>
    <col min="8967" max="9217" width="9.140625" style="306"/>
    <col min="9218" max="9218" width="10.28515625" style="306" customWidth="1"/>
    <col min="9219" max="9219" width="12" style="306" customWidth="1"/>
    <col min="9220" max="9220" width="106.5703125" style="306" customWidth="1"/>
    <col min="9221" max="9221" width="11" style="306" customWidth="1"/>
    <col min="9222" max="9222" width="0" style="306" hidden="1" customWidth="1"/>
    <col min="9223" max="9473" width="9.140625" style="306"/>
    <col min="9474" max="9474" width="10.28515625" style="306" customWidth="1"/>
    <col min="9475" max="9475" width="12" style="306" customWidth="1"/>
    <col min="9476" max="9476" width="106.5703125" style="306" customWidth="1"/>
    <col min="9477" max="9477" width="11" style="306" customWidth="1"/>
    <col min="9478" max="9478" width="0" style="306" hidden="1" customWidth="1"/>
    <col min="9479" max="9729" width="9.140625" style="306"/>
    <col min="9730" max="9730" width="10.28515625" style="306" customWidth="1"/>
    <col min="9731" max="9731" width="12" style="306" customWidth="1"/>
    <col min="9732" max="9732" width="106.5703125" style="306" customWidth="1"/>
    <col min="9733" max="9733" width="11" style="306" customWidth="1"/>
    <col min="9734" max="9734" width="0" style="306" hidden="1" customWidth="1"/>
    <col min="9735" max="9985" width="9.140625" style="306"/>
    <col min="9986" max="9986" width="10.28515625" style="306" customWidth="1"/>
    <col min="9987" max="9987" width="12" style="306" customWidth="1"/>
    <col min="9988" max="9988" width="106.5703125" style="306" customWidth="1"/>
    <col min="9989" max="9989" width="11" style="306" customWidth="1"/>
    <col min="9990" max="9990" width="0" style="306" hidden="1" customWidth="1"/>
    <col min="9991" max="10241" width="9.140625" style="306"/>
    <col min="10242" max="10242" width="10.28515625" style="306" customWidth="1"/>
    <col min="10243" max="10243" width="12" style="306" customWidth="1"/>
    <col min="10244" max="10244" width="106.5703125" style="306" customWidth="1"/>
    <col min="10245" max="10245" width="11" style="306" customWidth="1"/>
    <col min="10246" max="10246" width="0" style="306" hidden="1" customWidth="1"/>
    <col min="10247" max="10497" width="9.140625" style="306"/>
    <col min="10498" max="10498" width="10.28515625" style="306" customWidth="1"/>
    <col min="10499" max="10499" width="12" style="306" customWidth="1"/>
    <col min="10500" max="10500" width="106.5703125" style="306" customWidth="1"/>
    <col min="10501" max="10501" width="11" style="306" customWidth="1"/>
    <col min="10502" max="10502" width="0" style="306" hidden="1" customWidth="1"/>
    <col min="10503" max="10753" width="9.140625" style="306"/>
    <col min="10754" max="10754" width="10.28515625" style="306" customWidth="1"/>
    <col min="10755" max="10755" width="12" style="306" customWidth="1"/>
    <col min="10756" max="10756" width="106.5703125" style="306" customWidth="1"/>
    <col min="10757" max="10757" width="11" style="306" customWidth="1"/>
    <col min="10758" max="10758" width="0" style="306" hidden="1" customWidth="1"/>
    <col min="10759" max="11009" width="9.140625" style="306"/>
    <col min="11010" max="11010" width="10.28515625" style="306" customWidth="1"/>
    <col min="11011" max="11011" width="12" style="306" customWidth="1"/>
    <col min="11012" max="11012" width="106.5703125" style="306" customWidth="1"/>
    <col min="11013" max="11013" width="11" style="306" customWidth="1"/>
    <col min="11014" max="11014" width="0" style="306" hidden="1" customWidth="1"/>
    <col min="11015" max="11265" width="9.140625" style="306"/>
    <col min="11266" max="11266" width="10.28515625" style="306" customWidth="1"/>
    <col min="11267" max="11267" width="12" style="306" customWidth="1"/>
    <col min="11268" max="11268" width="106.5703125" style="306" customWidth="1"/>
    <col min="11269" max="11269" width="11" style="306" customWidth="1"/>
    <col min="11270" max="11270" width="0" style="306" hidden="1" customWidth="1"/>
    <col min="11271" max="11521" width="9.140625" style="306"/>
    <col min="11522" max="11522" width="10.28515625" style="306" customWidth="1"/>
    <col min="11523" max="11523" width="12" style="306" customWidth="1"/>
    <col min="11524" max="11524" width="106.5703125" style="306" customWidth="1"/>
    <col min="11525" max="11525" width="11" style="306" customWidth="1"/>
    <col min="11526" max="11526" width="0" style="306" hidden="1" customWidth="1"/>
    <col min="11527" max="11777" width="9.140625" style="306"/>
    <col min="11778" max="11778" width="10.28515625" style="306" customWidth="1"/>
    <col min="11779" max="11779" width="12" style="306" customWidth="1"/>
    <col min="11780" max="11780" width="106.5703125" style="306" customWidth="1"/>
    <col min="11781" max="11781" width="11" style="306" customWidth="1"/>
    <col min="11782" max="11782" width="0" style="306" hidden="1" customWidth="1"/>
    <col min="11783" max="12033" width="9.140625" style="306"/>
    <col min="12034" max="12034" width="10.28515625" style="306" customWidth="1"/>
    <col min="12035" max="12035" width="12" style="306" customWidth="1"/>
    <col min="12036" max="12036" width="106.5703125" style="306" customWidth="1"/>
    <col min="12037" max="12037" width="11" style="306" customWidth="1"/>
    <col min="12038" max="12038" width="0" style="306" hidden="1" customWidth="1"/>
    <col min="12039" max="12289" width="9.140625" style="306"/>
    <col min="12290" max="12290" width="10.28515625" style="306" customWidth="1"/>
    <col min="12291" max="12291" width="12" style="306" customWidth="1"/>
    <col min="12292" max="12292" width="106.5703125" style="306" customWidth="1"/>
    <col min="12293" max="12293" width="11" style="306" customWidth="1"/>
    <col min="12294" max="12294" width="0" style="306" hidden="1" customWidth="1"/>
    <col min="12295" max="12545" width="9.140625" style="306"/>
    <col min="12546" max="12546" width="10.28515625" style="306" customWidth="1"/>
    <col min="12547" max="12547" width="12" style="306" customWidth="1"/>
    <col min="12548" max="12548" width="106.5703125" style="306" customWidth="1"/>
    <col min="12549" max="12549" width="11" style="306" customWidth="1"/>
    <col min="12550" max="12550" width="0" style="306" hidden="1" customWidth="1"/>
    <col min="12551" max="12801" width="9.140625" style="306"/>
    <col min="12802" max="12802" width="10.28515625" style="306" customWidth="1"/>
    <col min="12803" max="12803" width="12" style="306" customWidth="1"/>
    <col min="12804" max="12804" width="106.5703125" style="306" customWidth="1"/>
    <col min="12805" max="12805" width="11" style="306" customWidth="1"/>
    <col min="12806" max="12806" width="0" style="306" hidden="1" customWidth="1"/>
    <col min="12807" max="13057" width="9.140625" style="306"/>
    <col min="13058" max="13058" width="10.28515625" style="306" customWidth="1"/>
    <col min="13059" max="13059" width="12" style="306" customWidth="1"/>
    <col min="13060" max="13060" width="106.5703125" style="306" customWidth="1"/>
    <col min="13061" max="13061" width="11" style="306" customWidth="1"/>
    <col min="13062" max="13062" width="0" style="306" hidden="1" customWidth="1"/>
    <col min="13063" max="13313" width="9.140625" style="306"/>
    <col min="13314" max="13314" width="10.28515625" style="306" customWidth="1"/>
    <col min="13315" max="13315" width="12" style="306" customWidth="1"/>
    <col min="13316" max="13316" width="106.5703125" style="306" customWidth="1"/>
    <col min="13317" max="13317" width="11" style="306" customWidth="1"/>
    <col min="13318" max="13318" width="0" style="306" hidden="1" customWidth="1"/>
    <col min="13319" max="13569" width="9.140625" style="306"/>
    <col min="13570" max="13570" width="10.28515625" style="306" customWidth="1"/>
    <col min="13571" max="13571" width="12" style="306" customWidth="1"/>
    <col min="13572" max="13572" width="106.5703125" style="306" customWidth="1"/>
    <col min="13573" max="13573" width="11" style="306" customWidth="1"/>
    <col min="13574" max="13574" width="0" style="306" hidden="1" customWidth="1"/>
    <col min="13575" max="13825" width="9.140625" style="306"/>
    <col min="13826" max="13826" width="10.28515625" style="306" customWidth="1"/>
    <col min="13827" max="13827" width="12" style="306" customWidth="1"/>
    <col min="13828" max="13828" width="106.5703125" style="306" customWidth="1"/>
    <col min="13829" max="13829" width="11" style="306" customWidth="1"/>
    <col min="13830" max="13830" width="0" style="306" hidden="1" customWidth="1"/>
    <col min="13831" max="14081" width="9.140625" style="306"/>
    <col min="14082" max="14082" width="10.28515625" style="306" customWidth="1"/>
    <col min="14083" max="14083" width="12" style="306" customWidth="1"/>
    <col min="14084" max="14084" width="106.5703125" style="306" customWidth="1"/>
    <col min="14085" max="14085" width="11" style="306" customWidth="1"/>
    <col min="14086" max="14086" width="0" style="306" hidden="1" customWidth="1"/>
    <col min="14087" max="14337" width="9.140625" style="306"/>
    <col min="14338" max="14338" width="10.28515625" style="306" customWidth="1"/>
    <col min="14339" max="14339" width="12" style="306" customWidth="1"/>
    <col min="14340" max="14340" width="106.5703125" style="306" customWidth="1"/>
    <col min="14341" max="14341" width="11" style="306" customWidth="1"/>
    <col min="14342" max="14342" width="0" style="306" hidden="1" customWidth="1"/>
    <col min="14343" max="14593" width="9.140625" style="306"/>
    <col min="14594" max="14594" width="10.28515625" style="306" customWidth="1"/>
    <col min="14595" max="14595" width="12" style="306" customWidth="1"/>
    <col min="14596" max="14596" width="106.5703125" style="306" customWidth="1"/>
    <col min="14597" max="14597" width="11" style="306" customWidth="1"/>
    <col min="14598" max="14598" width="0" style="306" hidden="1" customWidth="1"/>
    <col min="14599" max="14849" width="9.140625" style="306"/>
    <col min="14850" max="14850" width="10.28515625" style="306" customWidth="1"/>
    <col min="14851" max="14851" width="12" style="306" customWidth="1"/>
    <col min="14852" max="14852" width="106.5703125" style="306" customWidth="1"/>
    <col min="14853" max="14853" width="11" style="306" customWidth="1"/>
    <col min="14854" max="14854" width="0" style="306" hidden="1" customWidth="1"/>
    <col min="14855" max="15105" width="9.140625" style="306"/>
    <col min="15106" max="15106" width="10.28515625" style="306" customWidth="1"/>
    <col min="15107" max="15107" width="12" style="306" customWidth="1"/>
    <col min="15108" max="15108" width="106.5703125" style="306" customWidth="1"/>
    <col min="15109" max="15109" width="11" style="306" customWidth="1"/>
    <col min="15110" max="15110" width="0" style="306" hidden="1" customWidth="1"/>
    <col min="15111" max="15361" width="9.140625" style="306"/>
    <col min="15362" max="15362" width="10.28515625" style="306" customWidth="1"/>
    <col min="15363" max="15363" width="12" style="306" customWidth="1"/>
    <col min="15364" max="15364" width="106.5703125" style="306" customWidth="1"/>
    <col min="15365" max="15365" width="11" style="306" customWidth="1"/>
    <col min="15366" max="15366" width="0" style="306" hidden="1" customWidth="1"/>
    <col min="15367" max="15617" width="9.140625" style="306"/>
    <col min="15618" max="15618" width="10.28515625" style="306" customWidth="1"/>
    <col min="15619" max="15619" width="12" style="306" customWidth="1"/>
    <col min="15620" max="15620" width="106.5703125" style="306" customWidth="1"/>
    <col min="15621" max="15621" width="11" style="306" customWidth="1"/>
    <col min="15622" max="15622" width="0" style="306" hidden="1" customWidth="1"/>
    <col min="15623" max="15873" width="9.140625" style="306"/>
    <col min="15874" max="15874" width="10.28515625" style="306" customWidth="1"/>
    <col min="15875" max="15875" width="12" style="306" customWidth="1"/>
    <col min="15876" max="15876" width="106.5703125" style="306" customWidth="1"/>
    <col min="15877" max="15877" width="11" style="306" customWidth="1"/>
    <col min="15878" max="15878" width="0" style="306" hidden="1" customWidth="1"/>
    <col min="15879" max="16129" width="9.140625" style="306"/>
    <col min="16130" max="16130" width="10.28515625" style="306" customWidth="1"/>
    <col min="16131" max="16131" width="12" style="306" customWidth="1"/>
    <col min="16132" max="16132" width="106.5703125" style="306" customWidth="1"/>
    <col min="16133" max="16133" width="11" style="306" customWidth="1"/>
    <col min="16134" max="16134" width="0" style="306" hidden="1" customWidth="1"/>
    <col min="16135" max="16384" width="9.140625" style="306"/>
  </cols>
  <sheetData>
    <row r="2" spans="1:6" x14ac:dyDescent="0.2">
      <c r="A2" s="357" t="s">
        <v>529</v>
      </c>
      <c r="B2" s="357"/>
      <c r="C2" s="357"/>
      <c r="D2" s="357"/>
      <c r="E2" s="357"/>
    </row>
    <row r="4" spans="1:6" s="309" customFormat="1" ht="21.75" customHeight="1" x14ac:dyDescent="0.2">
      <c r="A4" s="307" t="s">
        <v>486</v>
      </c>
      <c r="B4" s="307" t="s">
        <v>487</v>
      </c>
      <c r="C4" s="308" t="s">
        <v>530</v>
      </c>
      <c r="D4" s="307" t="s">
        <v>488</v>
      </c>
      <c r="E4" s="307" t="s">
        <v>14</v>
      </c>
      <c r="F4" s="307" t="s">
        <v>531</v>
      </c>
    </row>
    <row r="5" spans="1:6" x14ac:dyDescent="0.2">
      <c r="A5" s="310"/>
      <c r="B5" s="311"/>
      <c r="C5" s="312">
        <v>30348</v>
      </c>
      <c r="D5" s="313" t="s">
        <v>532</v>
      </c>
      <c r="E5" s="314" t="s">
        <v>492</v>
      </c>
      <c r="F5" s="310" t="s">
        <v>533</v>
      </c>
    </row>
    <row r="6" spans="1:6" x14ac:dyDescent="0.2">
      <c r="A6" s="310">
        <v>5</v>
      </c>
      <c r="B6" s="311">
        <v>43481</v>
      </c>
      <c r="C6" s="315">
        <v>8351.5</v>
      </c>
      <c r="D6" s="313" t="s">
        <v>534</v>
      </c>
      <c r="E6" s="314" t="s">
        <v>501</v>
      </c>
      <c r="F6" s="314"/>
    </row>
    <row r="7" spans="1:6" x14ac:dyDescent="0.2">
      <c r="A7" s="310">
        <v>5</v>
      </c>
      <c r="B7" s="311">
        <v>43481</v>
      </c>
      <c r="C7" s="315">
        <v>191.3</v>
      </c>
      <c r="D7" s="313" t="s">
        <v>535</v>
      </c>
      <c r="E7" s="314" t="s">
        <v>495</v>
      </c>
      <c r="F7" s="314"/>
    </row>
    <row r="8" spans="1:6" x14ac:dyDescent="0.2">
      <c r="A8" s="310">
        <v>6</v>
      </c>
      <c r="B8" s="311">
        <v>43495</v>
      </c>
      <c r="C8" s="315">
        <v>23.4</v>
      </c>
      <c r="D8" s="314" t="s">
        <v>536</v>
      </c>
      <c r="E8" s="314" t="s">
        <v>495</v>
      </c>
      <c r="F8" s="314"/>
    </row>
    <row r="9" spans="1:6" x14ac:dyDescent="0.2">
      <c r="A9" s="310">
        <v>6</v>
      </c>
      <c r="B9" s="311">
        <v>43495</v>
      </c>
      <c r="C9" s="315">
        <v>-2803.3</v>
      </c>
      <c r="D9" s="316" t="s">
        <v>537</v>
      </c>
      <c r="E9" s="314" t="s">
        <v>492</v>
      </c>
      <c r="F9" s="314"/>
    </row>
    <row r="10" spans="1:6" x14ac:dyDescent="0.2">
      <c r="A10" s="310"/>
      <c r="B10" s="311"/>
      <c r="C10" s="312"/>
      <c r="D10" s="316" t="s">
        <v>538</v>
      </c>
      <c r="E10" s="314"/>
      <c r="F10" s="314"/>
    </row>
    <row r="11" spans="1:6" x14ac:dyDescent="0.2">
      <c r="A11" s="310"/>
      <c r="B11" s="311"/>
      <c r="C11" s="312"/>
      <c r="D11" s="316" t="s">
        <v>539</v>
      </c>
      <c r="E11" s="314"/>
      <c r="F11" s="314"/>
    </row>
    <row r="12" spans="1:6" x14ac:dyDescent="0.2">
      <c r="A12" s="310">
        <v>6</v>
      </c>
      <c r="B12" s="311">
        <v>43495</v>
      </c>
      <c r="C12" s="315">
        <v>3000</v>
      </c>
      <c r="D12" s="314" t="s">
        <v>540</v>
      </c>
      <c r="E12" s="314" t="s">
        <v>541</v>
      </c>
      <c r="F12" s="314"/>
    </row>
    <row r="13" spans="1:6" x14ac:dyDescent="0.2">
      <c r="A13" s="310">
        <v>6</v>
      </c>
      <c r="B13" s="311">
        <v>43495</v>
      </c>
      <c r="C13" s="315">
        <v>50</v>
      </c>
      <c r="D13" s="314" t="s">
        <v>542</v>
      </c>
      <c r="E13" s="314" t="s">
        <v>505</v>
      </c>
      <c r="F13" s="314"/>
    </row>
    <row r="14" spans="1:6" x14ac:dyDescent="0.2">
      <c r="A14" s="310">
        <v>6</v>
      </c>
      <c r="B14" s="311">
        <v>43495</v>
      </c>
      <c r="C14" s="315">
        <v>400</v>
      </c>
      <c r="D14" s="313" t="s">
        <v>543</v>
      </c>
      <c r="E14" s="314" t="s">
        <v>501</v>
      </c>
      <c r="F14" s="314"/>
    </row>
    <row r="15" spans="1:6" x14ac:dyDescent="0.2">
      <c r="A15" s="310">
        <v>7</v>
      </c>
      <c r="B15" s="311">
        <v>43514</v>
      </c>
      <c r="C15" s="315">
        <v>200</v>
      </c>
      <c r="D15" s="313" t="s">
        <v>544</v>
      </c>
      <c r="E15" s="314" t="s">
        <v>495</v>
      </c>
      <c r="F15" s="314"/>
    </row>
    <row r="16" spans="1:6" x14ac:dyDescent="0.2">
      <c r="A16" s="310">
        <v>7</v>
      </c>
      <c r="B16" s="311">
        <v>43514</v>
      </c>
      <c r="C16" s="315">
        <v>136.69999999999999</v>
      </c>
      <c r="D16" s="313" t="s">
        <v>545</v>
      </c>
      <c r="E16" s="314" t="s">
        <v>498</v>
      </c>
      <c r="F16" s="314"/>
    </row>
    <row r="17" spans="1:6" x14ac:dyDescent="0.2">
      <c r="A17" s="310">
        <v>7</v>
      </c>
      <c r="B17" s="311">
        <v>43514</v>
      </c>
      <c r="C17" s="315">
        <v>-2304.4</v>
      </c>
      <c r="D17" s="313" t="s">
        <v>546</v>
      </c>
      <c r="E17" s="314" t="s">
        <v>495</v>
      </c>
      <c r="F17" s="314"/>
    </row>
    <row r="18" spans="1:6" x14ac:dyDescent="0.2">
      <c r="A18" s="310">
        <v>9</v>
      </c>
      <c r="B18" s="311">
        <v>43524</v>
      </c>
      <c r="C18" s="315">
        <v>20000</v>
      </c>
      <c r="D18" s="313" t="s">
        <v>547</v>
      </c>
      <c r="E18" s="314" t="s">
        <v>492</v>
      </c>
      <c r="F18" s="314"/>
    </row>
    <row r="19" spans="1:6" x14ac:dyDescent="0.2">
      <c r="A19" s="310">
        <v>12</v>
      </c>
      <c r="B19" s="311">
        <v>43579</v>
      </c>
      <c r="C19" s="315">
        <v>700</v>
      </c>
      <c r="D19" s="317" t="s">
        <v>548</v>
      </c>
      <c r="E19" s="314" t="s">
        <v>498</v>
      </c>
      <c r="F19" s="314"/>
    </row>
    <row r="20" spans="1:6" x14ac:dyDescent="0.2">
      <c r="A20" s="310">
        <v>12</v>
      </c>
      <c r="B20" s="311">
        <v>43579</v>
      </c>
      <c r="C20" s="315">
        <v>400</v>
      </c>
      <c r="D20" s="313" t="s">
        <v>549</v>
      </c>
      <c r="E20" s="314" t="s">
        <v>498</v>
      </c>
      <c r="F20" s="314"/>
    </row>
    <row r="21" spans="1:6" x14ac:dyDescent="0.2">
      <c r="A21" s="310">
        <v>12</v>
      </c>
      <c r="B21" s="311">
        <v>43579</v>
      </c>
      <c r="C21" s="315">
        <v>4096</v>
      </c>
      <c r="D21" s="313" t="s">
        <v>550</v>
      </c>
      <c r="E21" s="314" t="s">
        <v>501</v>
      </c>
      <c r="F21" s="314"/>
    </row>
    <row r="22" spans="1:6" x14ac:dyDescent="0.2">
      <c r="A22" s="310">
        <v>12</v>
      </c>
      <c r="B22" s="311">
        <v>43579</v>
      </c>
      <c r="C22" s="315">
        <v>1468</v>
      </c>
      <c r="D22" s="313" t="s">
        <v>551</v>
      </c>
      <c r="E22" s="314" t="s">
        <v>501</v>
      </c>
      <c r="F22" s="314"/>
    </row>
    <row r="23" spans="1:6" x14ac:dyDescent="0.2">
      <c r="A23" s="310">
        <v>13</v>
      </c>
      <c r="B23" s="311">
        <v>43605</v>
      </c>
      <c r="C23" s="315">
        <v>-5000</v>
      </c>
      <c r="D23" s="313" t="s">
        <v>552</v>
      </c>
      <c r="E23" s="314" t="s">
        <v>495</v>
      </c>
      <c r="F23" s="314"/>
    </row>
    <row r="24" spans="1:6" x14ac:dyDescent="0.2">
      <c r="A24" s="310">
        <v>14</v>
      </c>
      <c r="B24" s="311">
        <v>43612</v>
      </c>
      <c r="C24" s="315">
        <v>386.1</v>
      </c>
      <c r="D24" s="313" t="s">
        <v>553</v>
      </c>
      <c r="E24" s="314" t="s">
        <v>495</v>
      </c>
      <c r="F24" s="314"/>
    </row>
    <row r="25" spans="1:6" x14ac:dyDescent="0.2">
      <c r="A25" s="310">
        <v>20</v>
      </c>
      <c r="B25" s="311">
        <v>43698</v>
      </c>
      <c r="C25" s="315">
        <v>2000</v>
      </c>
      <c r="D25" s="313" t="s">
        <v>554</v>
      </c>
      <c r="E25" s="314" t="s">
        <v>501</v>
      </c>
      <c r="F25" s="314"/>
    </row>
    <row r="26" spans="1:6" x14ac:dyDescent="0.2">
      <c r="A26" s="310">
        <v>26</v>
      </c>
      <c r="B26" s="311">
        <v>43782</v>
      </c>
      <c r="C26" s="315">
        <v>-538.20000000000005</v>
      </c>
      <c r="D26" s="313" t="s">
        <v>555</v>
      </c>
      <c r="E26" s="314" t="s">
        <v>501</v>
      </c>
      <c r="F26" s="314"/>
    </row>
    <row r="27" spans="1:6" x14ac:dyDescent="0.2">
      <c r="A27" s="310">
        <v>28</v>
      </c>
      <c r="B27" s="311">
        <v>43817</v>
      </c>
      <c r="C27" s="315">
        <v>-350</v>
      </c>
      <c r="D27" s="313" t="s">
        <v>556</v>
      </c>
      <c r="E27" s="314" t="s">
        <v>498</v>
      </c>
      <c r="F27" s="314"/>
    </row>
    <row r="28" spans="1:6" x14ac:dyDescent="0.2">
      <c r="A28" s="310">
        <v>29</v>
      </c>
      <c r="B28" s="311">
        <v>43845</v>
      </c>
      <c r="C28" s="315">
        <v>10811</v>
      </c>
      <c r="D28" s="313" t="s">
        <v>557</v>
      </c>
      <c r="E28" s="314" t="s">
        <v>514</v>
      </c>
      <c r="F28" s="314"/>
    </row>
    <row r="29" spans="1:6" x14ac:dyDescent="0.2">
      <c r="A29" s="310">
        <v>29</v>
      </c>
      <c r="B29" s="311">
        <v>43845</v>
      </c>
      <c r="C29" s="315">
        <v>25377.9</v>
      </c>
      <c r="D29" s="313" t="s">
        <v>558</v>
      </c>
      <c r="E29" s="314" t="s">
        <v>514</v>
      </c>
      <c r="F29" s="314"/>
    </row>
    <row r="30" spans="1:6" x14ac:dyDescent="0.2">
      <c r="A30" s="310">
        <v>29</v>
      </c>
      <c r="B30" s="311">
        <v>43845</v>
      </c>
      <c r="C30" s="315">
        <v>434</v>
      </c>
      <c r="D30" s="313" t="s">
        <v>559</v>
      </c>
      <c r="E30" s="314" t="s">
        <v>514</v>
      </c>
      <c r="F30" s="314"/>
    </row>
    <row r="31" spans="1:6" x14ac:dyDescent="0.2">
      <c r="A31" s="310">
        <v>29</v>
      </c>
      <c r="B31" s="311">
        <v>43845</v>
      </c>
      <c r="C31" s="315">
        <v>-250</v>
      </c>
      <c r="D31" s="313" t="s">
        <v>560</v>
      </c>
      <c r="E31" s="314" t="s">
        <v>514</v>
      </c>
      <c r="F31" s="314"/>
    </row>
    <row r="32" spans="1:6" x14ac:dyDescent="0.2">
      <c r="A32" s="310">
        <v>29</v>
      </c>
      <c r="B32" s="311">
        <v>43845</v>
      </c>
      <c r="C32" s="315">
        <v>-1241</v>
      </c>
      <c r="D32" s="313" t="s">
        <v>561</v>
      </c>
      <c r="E32" s="314" t="s">
        <v>514</v>
      </c>
      <c r="F32" s="314"/>
    </row>
    <row r="33" spans="1:6" x14ac:dyDescent="0.2">
      <c r="A33" s="310">
        <v>29</v>
      </c>
      <c r="B33" s="311">
        <v>43845</v>
      </c>
      <c r="C33" s="315">
        <v>-2.7</v>
      </c>
      <c r="D33" s="313" t="s">
        <v>562</v>
      </c>
      <c r="E33" s="314"/>
      <c r="F33" s="314"/>
    </row>
    <row r="34" spans="1:6" x14ac:dyDescent="0.2">
      <c r="A34" s="310"/>
      <c r="B34" s="311"/>
      <c r="C34" s="312">
        <f>SUM(C5:C33)</f>
        <v>95884.3</v>
      </c>
      <c r="D34" s="318" t="s">
        <v>527</v>
      </c>
      <c r="E34" s="319">
        <f>SUM(C34)</f>
        <v>95884.3</v>
      </c>
      <c r="F34" s="314"/>
    </row>
    <row r="35" spans="1:6" ht="15" customHeight="1" x14ac:dyDescent="0.2">
      <c r="A35" s="310"/>
      <c r="B35" s="311"/>
      <c r="C35" s="312"/>
      <c r="D35" s="318"/>
      <c r="E35" s="319"/>
      <c r="F35" s="314"/>
    </row>
    <row r="36" spans="1:6" x14ac:dyDescent="0.2">
      <c r="A36" s="310"/>
      <c r="B36" s="311"/>
      <c r="C36" s="315"/>
      <c r="D36" s="313"/>
      <c r="E36" s="314"/>
      <c r="F36" s="314"/>
    </row>
    <row r="37" spans="1:6" x14ac:dyDescent="0.2">
      <c r="A37" s="310"/>
      <c r="B37" s="311"/>
      <c r="C37" s="315"/>
      <c r="D37" s="295" t="s">
        <v>528</v>
      </c>
      <c r="E37" s="314"/>
      <c r="F37" s="314"/>
    </row>
    <row r="38" spans="1:6" x14ac:dyDescent="0.2">
      <c r="A38" s="310"/>
      <c r="B38" s="311"/>
      <c r="C38" s="315"/>
      <c r="D38" s="313"/>
      <c r="E38" s="314"/>
      <c r="F38" s="314"/>
    </row>
    <row r="39" spans="1:6" x14ac:dyDescent="0.2">
      <c r="A39" s="310"/>
      <c r="B39" s="311"/>
      <c r="C39" s="315"/>
      <c r="D39" s="313"/>
      <c r="E39" s="314"/>
      <c r="F39" s="314"/>
    </row>
    <row r="40" spans="1:6" x14ac:dyDescent="0.2">
      <c r="A40" s="310"/>
      <c r="B40" s="311"/>
      <c r="C40" s="312">
        <f>SUM(C38:C39)</f>
        <v>0</v>
      </c>
      <c r="D40" s="317"/>
      <c r="E40" s="314"/>
      <c r="F40" s="314"/>
    </row>
    <row r="41" spans="1:6" x14ac:dyDescent="0.2">
      <c r="A41" s="310"/>
      <c r="B41" s="311"/>
      <c r="C41" s="315"/>
      <c r="D41" s="317"/>
      <c r="E41" s="314"/>
      <c r="F41" s="314"/>
    </row>
    <row r="42" spans="1:6" x14ac:dyDescent="0.2">
      <c r="A42" s="310"/>
      <c r="B42" s="311"/>
      <c r="C42" s="315"/>
      <c r="D42" s="317"/>
      <c r="E42" s="314"/>
      <c r="F42" s="314"/>
    </row>
    <row r="43" spans="1:6" x14ac:dyDescent="0.2">
      <c r="A43" s="310"/>
      <c r="B43" s="311"/>
      <c r="C43" s="312"/>
      <c r="D43" s="320"/>
      <c r="E43" s="314"/>
      <c r="F43" s="314"/>
    </row>
    <row r="44" spans="1:6" ht="14.25" customHeight="1" x14ac:dyDescent="0.2">
      <c r="A44" s="310"/>
      <c r="B44" s="311"/>
      <c r="C44" s="315"/>
      <c r="D44" s="314"/>
      <c r="E44" s="314"/>
      <c r="F44" s="314"/>
    </row>
    <row r="45" spans="1:6" x14ac:dyDescent="0.2">
      <c r="A45" s="310"/>
      <c r="B45" s="311"/>
      <c r="C45" s="319"/>
      <c r="D45" s="313"/>
      <c r="E45" s="314"/>
      <c r="F45" s="314"/>
    </row>
    <row r="46" spans="1:6" x14ac:dyDescent="0.2">
      <c r="A46" s="310"/>
      <c r="B46" s="311"/>
      <c r="C46" s="321"/>
      <c r="D46" s="313"/>
      <c r="E46" s="314"/>
      <c r="F46" s="314"/>
    </row>
    <row r="47" spans="1:6" x14ac:dyDescent="0.2">
      <c r="A47" s="310"/>
      <c r="B47" s="311"/>
      <c r="C47" s="321"/>
      <c r="D47" s="322"/>
      <c r="E47" s="314"/>
      <c r="F47" s="314"/>
    </row>
    <row r="48" spans="1:6" x14ac:dyDescent="0.2">
      <c r="A48" s="310"/>
      <c r="B48" s="311"/>
      <c r="C48" s="321"/>
      <c r="D48" s="313"/>
      <c r="E48" s="314"/>
      <c r="F48" s="314"/>
    </row>
    <row r="49" spans="1:6" x14ac:dyDescent="0.2">
      <c r="A49" s="310"/>
      <c r="B49" s="311"/>
      <c r="C49" s="321"/>
      <c r="D49" s="313"/>
      <c r="E49" s="314"/>
      <c r="F49" s="314"/>
    </row>
    <row r="50" spans="1:6" x14ac:dyDescent="0.2">
      <c r="A50" s="310"/>
      <c r="B50" s="311"/>
      <c r="C50" s="321"/>
      <c r="D50" s="313"/>
      <c r="E50" s="314"/>
      <c r="F50" s="314"/>
    </row>
    <row r="51" spans="1:6" x14ac:dyDescent="0.2">
      <c r="A51" s="310"/>
      <c r="B51" s="311"/>
      <c r="C51" s="321"/>
      <c r="D51" s="313"/>
      <c r="E51" s="314"/>
      <c r="F51" s="314"/>
    </row>
    <row r="52" spans="1:6" hidden="1" x14ac:dyDescent="0.2">
      <c r="A52" s="310"/>
      <c r="B52" s="311"/>
      <c r="C52" s="321"/>
      <c r="D52" s="322"/>
      <c r="E52" s="314"/>
      <c r="F52" s="314"/>
    </row>
    <row r="53" spans="1:6" hidden="1" x14ac:dyDescent="0.2">
      <c r="A53" s="310"/>
      <c r="B53" s="311"/>
      <c r="C53" s="321"/>
      <c r="D53" s="313"/>
      <c r="E53" s="314"/>
      <c r="F53" s="314"/>
    </row>
    <row r="54" spans="1:6" hidden="1" x14ac:dyDescent="0.2">
      <c r="A54" s="310"/>
      <c r="B54" s="311"/>
      <c r="C54" s="321"/>
      <c r="D54" s="313"/>
      <c r="E54" s="314"/>
      <c r="F54" s="314"/>
    </row>
    <row r="55" spans="1:6" hidden="1" x14ac:dyDescent="0.2">
      <c r="A55" s="310"/>
      <c r="B55" s="311"/>
      <c r="C55" s="321"/>
      <c r="D55" s="313"/>
      <c r="E55" s="314"/>
      <c r="F55" s="314"/>
    </row>
    <row r="56" spans="1:6" hidden="1" x14ac:dyDescent="0.2">
      <c r="A56" s="310"/>
      <c r="B56" s="311"/>
      <c r="C56" s="321"/>
      <c r="D56" s="322"/>
      <c r="E56" s="314"/>
      <c r="F56" s="314"/>
    </row>
    <row r="57" spans="1:6" hidden="1" x14ac:dyDescent="0.2">
      <c r="A57" s="310"/>
      <c r="B57" s="311"/>
      <c r="C57" s="321"/>
      <c r="D57" s="313"/>
      <c r="E57" s="314"/>
      <c r="F57" s="314"/>
    </row>
    <row r="58" spans="1:6" hidden="1" x14ac:dyDescent="0.2">
      <c r="A58" s="310"/>
      <c r="B58" s="311"/>
      <c r="C58" s="321"/>
      <c r="D58" s="313"/>
      <c r="E58" s="314"/>
      <c r="F58" s="314"/>
    </row>
    <row r="59" spans="1:6" hidden="1" x14ac:dyDescent="0.2">
      <c r="A59" s="310"/>
      <c r="B59" s="311"/>
      <c r="C59" s="321"/>
      <c r="D59" s="313"/>
      <c r="E59" s="314"/>
      <c r="F59" s="314"/>
    </row>
    <row r="60" spans="1:6" hidden="1" x14ac:dyDescent="0.2">
      <c r="A60" s="310"/>
      <c r="B60" s="311"/>
      <c r="C60" s="321"/>
      <c r="D60" s="322"/>
      <c r="E60" s="314"/>
      <c r="F60" s="314"/>
    </row>
    <row r="61" spans="1:6" hidden="1" x14ac:dyDescent="0.2">
      <c r="A61" s="310"/>
      <c r="B61" s="311"/>
      <c r="C61" s="321"/>
      <c r="D61" s="323"/>
      <c r="E61" s="314"/>
      <c r="F61" s="314"/>
    </row>
    <row r="62" spans="1:6" hidden="1" x14ac:dyDescent="0.2">
      <c r="A62" s="310"/>
      <c r="B62" s="311"/>
      <c r="C62" s="321"/>
      <c r="D62" s="323"/>
      <c r="E62" s="314"/>
      <c r="F62" s="314"/>
    </row>
    <row r="63" spans="1:6" hidden="1" x14ac:dyDescent="0.2">
      <c r="A63" s="310"/>
      <c r="B63" s="311"/>
      <c r="C63" s="321"/>
      <c r="D63" s="323"/>
      <c r="E63" s="314"/>
      <c r="F63" s="314"/>
    </row>
    <row r="64" spans="1:6" hidden="1" x14ac:dyDescent="0.2">
      <c r="A64" s="310"/>
      <c r="B64" s="311"/>
      <c r="C64" s="321"/>
      <c r="D64" s="322"/>
      <c r="E64" s="314"/>
      <c r="F64" s="314"/>
    </row>
    <row r="65" spans="1:6" hidden="1" x14ac:dyDescent="0.2">
      <c r="A65" s="310"/>
      <c r="B65" s="311"/>
      <c r="C65" s="313"/>
      <c r="D65" s="314"/>
      <c r="E65" s="314"/>
      <c r="F65" s="313"/>
    </row>
    <row r="66" spans="1:6" hidden="1" x14ac:dyDescent="0.2">
      <c r="A66" s="310"/>
      <c r="B66" s="311"/>
      <c r="C66" s="313"/>
      <c r="D66" s="314"/>
      <c r="E66" s="314"/>
      <c r="F66" s="313"/>
    </row>
    <row r="67" spans="1:6" hidden="1" x14ac:dyDescent="0.2">
      <c r="A67" s="310"/>
      <c r="B67" s="311"/>
      <c r="C67" s="313"/>
      <c r="D67" s="314"/>
      <c r="E67" s="314"/>
      <c r="F67" s="313"/>
    </row>
    <row r="68" spans="1:6" hidden="1" x14ac:dyDescent="0.2">
      <c r="A68" s="310"/>
      <c r="B68" s="311"/>
      <c r="C68" s="324"/>
      <c r="D68" s="314"/>
      <c r="E68" s="314"/>
      <c r="F68" s="313"/>
    </row>
    <row r="69" spans="1:6" hidden="1" x14ac:dyDescent="0.2">
      <c r="A69" s="310"/>
      <c r="B69" s="311"/>
      <c r="C69" s="321"/>
      <c r="D69" s="325"/>
      <c r="E69" s="314"/>
      <c r="F69" s="313"/>
    </row>
    <row r="70" spans="1:6" s="309" customFormat="1" hidden="1" x14ac:dyDescent="0.2">
      <c r="A70" s="326"/>
      <c r="B70" s="327"/>
      <c r="C70" s="319"/>
      <c r="D70" s="319"/>
      <c r="E70" s="324"/>
      <c r="F70" s="328"/>
    </row>
    <row r="71" spans="1:6" hidden="1" x14ac:dyDescent="0.2">
      <c r="A71" s="310"/>
      <c r="B71" s="311"/>
      <c r="C71" s="321"/>
      <c r="D71" s="314"/>
      <c r="E71" s="314"/>
      <c r="F71" s="313"/>
    </row>
    <row r="72" spans="1:6" hidden="1" x14ac:dyDescent="0.2">
      <c r="A72" s="310"/>
      <c r="B72" s="310"/>
      <c r="C72" s="321"/>
      <c r="D72" s="313"/>
      <c r="E72" s="314"/>
      <c r="F72" s="314"/>
    </row>
    <row r="73" spans="1:6" s="309" customFormat="1" hidden="1" x14ac:dyDescent="0.2">
      <c r="A73" s="326"/>
      <c r="B73" s="326"/>
      <c r="C73" s="319"/>
      <c r="D73" s="318"/>
      <c r="E73" s="319"/>
      <c r="F73" s="329"/>
    </row>
    <row r="74" spans="1:6" hidden="1" x14ac:dyDescent="0.2">
      <c r="A74" s="310"/>
      <c r="B74" s="311"/>
      <c r="C74" s="321"/>
      <c r="D74" s="313"/>
      <c r="E74" s="314"/>
      <c r="F74" s="314"/>
    </row>
    <row r="75" spans="1:6" hidden="1" x14ac:dyDescent="0.2">
      <c r="A75" s="310"/>
      <c r="B75" s="311"/>
      <c r="C75" s="321"/>
      <c r="D75" s="313"/>
      <c r="E75" s="314"/>
      <c r="F75" s="314"/>
    </row>
    <row r="76" spans="1:6" hidden="1" x14ac:dyDescent="0.2">
      <c r="A76" s="310"/>
      <c r="B76" s="311"/>
      <c r="C76" s="321"/>
      <c r="D76" s="313"/>
      <c r="E76" s="314"/>
      <c r="F76" s="314"/>
    </row>
    <row r="77" spans="1:6" hidden="1" x14ac:dyDescent="0.2">
      <c r="A77" s="310"/>
      <c r="B77" s="311"/>
      <c r="C77" s="321"/>
      <c r="D77" s="313"/>
      <c r="E77" s="314"/>
      <c r="F77" s="314"/>
    </row>
    <row r="78" spans="1:6" s="309" customFormat="1" hidden="1" x14ac:dyDescent="0.2">
      <c r="A78" s="326"/>
      <c r="B78" s="327"/>
      <c r="C78" s="319"/>
      <c r="D78" s="318"/>
      <c r="E78" s="319"/>
      <c r="F78" s="329"/>
    </row>
    <row r="79" spans="1:6" hidden="1" x14ac:dyDescent="0.2">
      <c r="A79" s="310"/>
      <c r="B79" s="311"/>
      <c r="C79" s="321"/>
      <c r="D79" s="313"/>
      <c r="E79" s="323"/>
      <c r="F79" s="314"/>
    </row>
    <row r="80" spans="1:6" hidden="1" x14ac:dyDescent="0.2">
      <c r="A80" s="310"/>
      <c r="B80" s="311"/>
      <c r="C80" s="321"/>
      <c r="D80" s="313"/>
      <c r="E80" s="323"/>
      <c r="F80" s="314"/>
    </row>
    <row r="81" spans="1:6" hidden="1" x14ac:dyDescent="0.2">
      <c r="A81" s="310"/>
      <c r="B81" s="311"/>
      <c r="C81" s="319"/>
      <c r="D81" s="313"/>
      <c r="E81" s="323"/>
      <c r="F81" s="314"/>
    </row>
    <row r="82" spans="1:6" s="309" customFormat="1" hidden="1" x14ac:dyDescent="0.2">
      <c r="A82" s="326"/>
      <c r="B82" s="326"/>
      <c r="C82" s="319"/>
      <c r="D82" s="318"/>
      <c r="E82" s="319"/>
      <c r="F82" s="329"/>
    </row>
    <row r="83" spans="1:6" hidden="1" x14ac:dyDescent="0.2">
      <c r="A83" s="310"/>
      <c r="B83" s="311"/>
      <c r="C83" s="321"/>
      <c r="D83" s="313"/>
      <c r="E83" s="323"/>
      <c r="F83" s="314"/>
    </row>
    <row r="84" spans="1:6" hidden="1" x14ac:dyDescent="0.2">
      <c r="A84" s="310"/>
      <c r="B84" s="311"/>
      <c r="C84" s="321"/>
      <c r="D84" s="313"/>
      <c r="E84" s="323"/>
      <c r="F84" s="314"/>
    </row>
    <row r="85" spans="1:6" s="309" customFormat="1" hidden="1" x14ac:dyDescent="0.2">
      <c r="A85" s="326"/>
      <c r="B85" s="327"/>
      <c r="C85" s="319"/>
      <c r="D85" s="318"/>
      <c r="E85" s="319"/>
      <c r="F85" s="329"/>
    </row>
    <row r="86" spans="1:6" hidden="1" x14ac:dyDescent="0.2">
      <c r="A86" s="310"/>
      <c r="B86" s="311"/>
      <c r="C86" s="321"/>
      <c r="D86" s="314"/>
      <c r="E86" s="323"/>
      <c r="F86" s="314"/>
    </row>
    <row r="87" spans="1:6" s="330" customFormat="1" hidden="1" x14ac:dyDescent="0.2">
      <c r="A87" s="314"/>
      <c r="B87" s="314"/>
      <c r="C87" s="321"/>
      <c r="D87" s="314"/>
      <c r="E87" s="323"/>
      <c r="F87" s="314"/>
    </row>
    <row r="88" spans="1:6" s="309" customFormat="1" hidden="1" x14ac:dyDescent="0.2">
      <c r="A88" s="326"/>
      <c r="B88" s="327"/>
      <c r="C88" s="319"/>
      <c r="D88" s="318"/>
      <c r="E88" s="319"/>
      <c r="F88" s="329"/>
    </row>
    <row r="89" spans="1:6" hidden="1" x14ac:dyDescent="0.2">
      <c r="A89" s="310"/>
      <c r="B89" s="311"/>
      <c r="C89" s="321"/>
      <c r="D89" s="313"/>
      <c r="E89" s="323"/>
      <c r="F89" s="314"/>
    </row>
    <row r="90" spans="1:6" hidden="1" x14ac:dyDescent="0.2">
      <c r="A90" s="310"/>
      <c r="B90" s="311"/>
      <c r="C90" s="321"/>
      <c r="D90" s="313"/>
      <c r="E90" s="323"/>
      <c r="F90" s="314"/>
    </row>
    <row r="91" spans="1:6" s="309" customFormat="1" hidden="1" x14ac:dyDescent="0.2">
      <c r="A91" s="326"/>
      <c r="B91" s="327"/>
      <c r="C91" s="319"/>
      <c r="D91" s="318"/>
      <c r="E91" s="319"/>
      <c r="F91" s="329"/>
    </row>
    <row r="92" spans="1:6" hidden="1" x14ac:dyDescent="0.2">
      <c r="A92" s="310"/>
      <c r="B92" s="311"/>
      <c r="C92" s="321"/>
      <c r="D92" s="313"/>
      <c r="E92" s="323"/>
      <c r="F92" s="314"/>
    </row>
    <row r="93" spans="1:6" hidden="1" x14ac:dyDescent="0.2">
      <c r="A93" s="310"/>
      <c r="B93" s="311"/>
      <c r="C93" s="321"/>
      <c r="D93" s="313"/>
      <c r="E93" s="323"/>
      <c r="F93" s="314"/>
    </row>
    <row r="94" spans="1:6" hidden="1" x14ac:dyDescent="0.2">
      <c r="A94" s="310"/>
      <c r="B94" s="311"/>
      <c r="C94" s="321"/>
      <c r="D94" s="313"/>
      <c r="E94" s="323"/>
      <c r="F94" s="314"/>
    </row>
    <row r="95" spans="1:6" hidden="1" x14ac:dyDescent="0.2">
      <c r="A95" s="310"/>
      <c r="B95" s="311"/>
      <c r="C95" s="321"/>
      <c r="D95" s="314"/>
      <c r="E95" s="323"/>
      <c r="F95" s="314"/>
    </row>
    <row r="96" spans="1:6" hidden="1" x14ac:dyDescent="0.2">
      <c r="A96" s="310"/>
      <c r="B96" s="311"/>
      <c r="C96" s="321"/>
      <c r="D96" s="314"/>
      <c r="E96" s="323"/>
      <c r="F96" s="314"/>
    </row>
    <row r="97" spans="1:6" hidden="1" x14ac:dyDescent="0.2">
      <c r="A97" s="310"/>
      <c r="B97" s="311"/>
      <c r="C97" s="321"/>
      <c r="D97" s="314"/>
      <c r="E97" s="323"/>
      <c r="F97" s="314"/>
    </row>
    <row r="98" spans="1:6" s="309" customFormat="1" hidden="1" x14ac:dyDescent="0.2">
      <c r="A98" s="326"/>
      <c r="B98" s="327"/>
      <c r="C98" s="319"/>
      <c r="D98" s="328"/>
      <c r="E98" s="319"/>
      <c r="F98" s="329"/>
    </row>
    <row r="99" spans="1:6" hidden="1" x14ac:dyDescent="0.2">
      <c r="A99" s="310"/>
      <c r="B99" s="311"/>
      <c r="C99" s="321"/>
      <c r="D99" s="314"/>
      <c r="E99" s="323"/>
      <c r="F99" s="314"/>
    </row>
    <row r="100" spans="1:6" hidden="1" x14ac:dyDescent="0.2">
      <c r="A100" s="310"/>
      <c r="B100" s="311"/>
      <c r="C100" s="321"/>
      <c r="D100" s="314"/>
      <c r="E100" s="323"/>
      <c r="F100" s="314"/>
    </row>
    <row r="101" spans="1:6" hidden="1" x14ac:dyDescent="0.2">
      <c r="A101" s="310"/>
      <c r="B101" s="311"/>
      <c r="C101" s="321"/>
      <c r="D101" s="314"/>
      <c r="E101" s="323"/>
      <c r="F101" s="314"/>
    </row>
    <row r="102" spans="1:6" hidden="1" x14ac:dyDescent="0.2">
      <c r="A102" s="310"/>
      <c r="B102" s="311"/>
      <c r="C102" s="321"/>
      <c r="D102" s="314"/>
      <c r="E102" s="323"/>
      <c r="F102" s="314"/>
    </row>
    <row r="103" spans="1:6" hidden="1" x14ac:dyDescent="0.2">
      <c r="A103" s="310"/>
      <c r="B103" s="311"/>
      <c r="C103" s="321"/>
      <c r="D103" s="313"/>
      <c r="E103" s="323"/>
      <c r="F103" s="314"/>
    </row>
    <row r="104" spans="1:6" hidden="1" x14ac:dyDescent="0.2">
      <c r="A104" s="310"/>
      <c r="B104" s="311"/>
      <c r="C104" s="321"/>
      <c r="D104" s="313"/>
      <c r="E104" s="323"/>
      <c r="F104" s="314"/>
    </row>
    <row r="105" spans="1:6" s="309" customFormat="1" hidden="1" x14ac:dyDescent="0.2">
      <c r="A105" s="326"/>
      <c r="B105" s="327"/>
      <c r="C105" s="319"/>
      <c r="D105" s="328"/>
      <c r="E105" s="319"/>
      <c r="F105" s="329"/>
    </row>
    <row r="106" spans="1:6" hidden="1" x14ac:dyDescent="0.2">
      <c r="A106" s="310"/>
      <c r="B106" s="311"/>
      <c r="C106" s="321"/>
      <c r="D106" s="313"/>
      <c r="E106" s="323"/>
      <c r="F106" s="314"/>
    </row>
    <row r="107" spans="1:6" hidden="1" x14ac:dyDescent="0.2">
      <c r="A107" s="310"/>
      <c r="B107" s="311"/>
      <c r="C107" s="321"/>
      <c r="D107" s="313"/>
      <c r="E107" s="314"/>
      <c r="F107" s="314"/>
    </row>
    <row r="108" spans="1:6" hidden="1" x14ac:dyDescent="0.2">
      <c r="A108" s="310"/>
      <c r="B108" s="311"/>
      <c r="C108" s="321"/>
      <c r="D108" s="313"/>
      <c r="E108" s="314"/>
      <c r="F108" s="314"/>
    </row>
    <row r="109" spans="1:6" hidden="1" x14ac:dyDescent="0.2">
      <c r="A109" s="310"/>
      <c r="B109" s="311"/>
      <c r="C109" s="321"/>
      <c r="D109" s="313"/>
      <c r="E109" s="314"/>
      <c r="F109" s="314"/>
    </row>
    <row r="110" spans="1:6" hidden="1" x14ac:dyDescent="0.2">
      <c r="A110" s="310"/>
      <c r="B110" s="311"/>
      <c r="C110" s="321"/>
      <c r="D110" s="313"/>
      <c r="E110" s="314"/>
      <c r="F110" s="314"/>
    </row>
    <row r="111" spans="1:6" hidden="1" x14ac:dyDescent="0.2">
      <c r="A111" s="310"/>
      <c r="B111" s="311"/>
      <c r="C111" s="321"/>
      <c r="D111" s="313"/>
      <c r="E111" s="314"/>
      <c r="F111" s="314"/>
    </row>
    <row r="112" spans="1:6" hidden="1" x14ac:dyDescent="0.2">
      <c r="A112" s="310"/>
      <c r="B112" s="311"/>
      <c r="C112" s="321"/>
      <c r="D112" s="313"/>
      <c r="E112" s="314"/>
      <c r="F112" s="314"/>
    </row>
    <row r="113" spans="1:6" hidden="1" x14ac:dyDescent="0.2">
      <c r="A113" s="310"/>
      <c r="B113" s="311"/>
      <c r="C113" s="321"/>
      <c r="D113" s="313"/>
      <c r="E113" s="314"/>
      <c r="F113" s="314"/>
    </row>
    <row r="114" spans="1:6" hidden="1" x14ac:dyDescent="0.2">
      <c r="A114" s="310"/>
      <c r="B114" s="311"/>
      <c r="C114" s="321"/>
      <c r="D114" s="313"/>
      <c r="E114" s="314"/>
      <c r="F114" s="314"/>
    </row>
    <row r="115" spans="1:6" hidden="1" x14ac:dyDescent="0.2">
      <c r="A115" s="310"/>
      <c r="B115" s="311"/>
      <c r="C115" s="321"/>
      <c r="D115" s="313"/>
      <c r="E115" s="314"/>
      <c r="F115" s="314"/>
    </row>
    <row r="116" spans="1:6" hidden="1" x14ac:dyDescent="0.2">
      <c r="A116" s="310"/>
      <c r="B116" s="311"/>
      <c r="C116" s="321"/>
      <c r="D116" s="313"/>
      <c r="E116" s="314"/>
      <c r="F116" s="314"/>
    </row>
    <row r="117" spans="1:6" hidden="1" x14ac:dyDescent="0.2">
      <c r="A117" s="310"/>
      <c r="B117" s="311"/>
      <c r="C117" s="321"/>
      <c r="D117" s="313"/>
      <c r="E117" s="314"/>
      <c r="F117" s="314"/>
    </row>
    <row r="118" spans="1:6" hidden="1" x14ac:dyDescent="0.2">
      <c r="A118" s="310"/>
      <c r="B118" s="311"/>
      <c r="C118" s="321"/>
      <c r="D118" s="313"/>
      <c r="E118" s="314"/>
      <c r="F118" s="314"/>
    </row>
    <row r="119" spans="1:6" hidden="1" x14ac:dyDescent="0.2">
      <c r="A119" s="310"/>
      <c r="B119" s="311"/>
      <c r="C119" s="321"/>
      <c r="D119" s="313"/>
      <c r="E119" s="314"/>
      <c r="F119" s="314"/>
    </row>
    <row r="120" spans="1:6" hidden="1" x14ac:dyDescent="0.2">
      <c r="A120" s="310"/>
      <c r="B120" s="311"/>
      <c r="C120" s="321"/>
      <c r="D120" s="313"/>
      <c r="E120" s="314"/>
      <c r="F120" s="314"/>
    </row>
    <row r="121" spans="1:6" hidden="1" x14ac:dyDescent="0.2">
      <c r="A121" s="310"/>
      <c r="B121" s="311"/>
      <c r="C121" s="321"/>
      <c r="D121" s="313"/>
      <c r="E121" s="314"/>
      <c r="F121" s="314"/>
    </row>
    <row r="122" spans="1:6" hidden="1" x14ac:dyDescent="0.2">
      <c r="A122" s="310"/>
      <c r="B122" s="311"/>
      <c r="C122" s="321"/>
      <c r="D122" s="313"/>
      <c r="E122" s="314"/>
      <c r="F122" s="314"/>
    </row>
    <row r="123" spans="1:6" hidden="1" x14ac:dyDescent="0.2">
      <c r="A123" s="310"/>
      <c r="B123" s="311"/>
      <c r="C123" s="321"/>
      <c r="D123" s="313"/>
      <c r="E123" s="314"/>
      <c r="F123" s="314"/>
    </row>
    <row r="124" spans="1:6" hidden="1" x14ac:dyDescent="0.2">
      <c r="A124" s="310"/>
      <c r="B124" s="311"/>
      <c r="C124" s="321"/>
      <c r="D124" s="313"/>
      <c r="E124" s="314"/>
      <c r="F124" s="314"/>
    </row>
    <row r="125" spans="1:6" hidden="1" x14ac:dyDescent="0.2">
      <c r="A125" s="310"/>
      <c r="B125" s="311"/>
      <c r="C125" s="321"/>
      <c r="D125" s="313"/>
      <c r="E125" s="314"/>
      <c r="F125" s="314"/>
    </row>
    <row r="126" spans="1:6" hidden="1" x14ac:dyDescent="0.2">
      <c r="A126" s="310"/>
      <c r="B126" s="311"/>
      <c r="C126" s="321"/>
      <c r="D126" s="313"/>
      <c r="E126" s="314"/>
      <c r="F126" s="314"/>
    </row>
    <row r="127" spans="1:6" hidden="1" x14ac:dyDescent="0.2">
      <c r="A127" s="310"/>
      <c r="B127" s="311"/>
      <c r="C127" s="321"/>
      <c r="D127" s="313"/>
      <c r="E127" s="314"/>
      <c r="F127" s="314"/>
    </row>
    <row r="128" spans="1:6" hidden="1" x14ac:dyDescent="0.2">
      <c r="A128" s="310"/>
      <c r="B128" s="311"/>
      <c r="C128" s="321"/>
      <c r="D128" s="313"/>
      <c r="E128" s="314"/>
      <c r="F128" s="314"/>
    </row>
    <row r="129" spans="1:6" hidden="1" x14ac:dyDescent="0.2">
      <c r="A129" s="310"/>
      <c r="B129" s="311"/>
      <c r="C129" s="321"/>
      <c r="D129" s="313"/>
      <c r="E129" s="314"/>
      <c r="F129" s="314"/>
    </row>
    <row r="130" spans="1:6" hidden="1" x14ac:dyDescent="0.2">
      <c r="A130" s="310"/>
      <c r="B130" s="311"/>
      <c r="C130" s="321"/>
      <c r="D130" s="313"/>
      <c r="E130" s="314"/>
      <c r="F130" s="314"/>
    </row>
    <row r="131" spans="1:6" hidden="1" x14ac:dyDescent="0.2">
      <c r="A131" s="310"/>
      <c r="B131" s="311"/>
      <c r="C131" s="321"/>
      <c r="D131" s="313"/>
      <c r="E131" s="314"/>
      <c r="F131" s="314"/>
    </row>
    <row r="132" spans="1:6" hidden="1" x14ac:dyDescent="0.2">
      <c r="A132" s="310"/>
      <c r="B132" s="311"/>
      <c r="C132" s="321"/>
      <c r="D132" s="313"/>
      <c r="E132" s="314"/>
      <c r="F132" s="314"/>
    </row>
    <row r="133" spans="1:6" hidden="1" x14ac:dyDescent="0.2">
      <c r="A133" s="310"/>
      <c r="B133" s="311"/>
      <c r="C133" s="321"/>
      <c r="D133" s="313"/>
      <c r="E133" s="314"/>
      <c r="F133" s="314"/>
    </row>
    <row r="134" spans="1:6" hidden="1" x14ac:dyDescent="0.2">
      <c r="A134" s="310"/>
      <c r="B134" s="311"/>
      <c r="C134" s="321"/>
      <c r="D134" s="313"/>
      <c r="E134" s="314"/>
      <c r="F134" s="314"/>
    </row>
    <row r="135" spans="1:6" hidden="1" x14ac:dyDescent="0.2">
      <c r="A135" s="310"/>
      <c r="B135" s="311"/>
      <c r="C135" s="321"/>
      <c r="D135" s="313"/>
      <c r="E135" s="314"/>
      <c r="F135" s="314"/>
    </row>
    <row r="136" spans="1:6" hidden="1" x14ac:dyDescent="0.2">
      <c r="A136" s="310"/>
      <c r="B136" s="311"/>
      <c r="C136" s="321"/>
      <c r="D136" s="313"/>
      <c r="E136" s="314"/>
      <c r="F136" s="314"/>
    </row>
    <row r="137" spans="1:6" hidden="1" x14ac:dyDescent="0.2">
      <c r="A137" s="310"/>
      <c r="B137" s="311"/>
      <c r="C137" s="321"/>
      <c r="D137" s="313"/>
      <c r="E137" s="323"/>
      <c r="F137" s="314"/>
    </row>
    <row r="138" spans="1:6" hidden="1" x14ac:dyDescent="0.2">
      <c r="A138" s="310"/>
      <c r="B138" s="311"/>
      <c r="C138" s="319"/>
      <c r="D138" s="318"/>
      <c r="E138" s="319"/>
      <c r="F138" s="314"/>
    </row>
    <row r="139" spans="1:6" hidden="1" x14ac:dyDescent="0.2">
      <c r="A139" s="310"/>
      <c r="B139" s="311"/>
      <c r="C139" s="321"/>
      <c r="D139" s="313"/>
      <c r="E139" s="314"/>
      <c r="F139" s="314"/>
    </row>
    <row r="140" spans="1:6" hidden="1" x14ac:dyDescent="0.2">
      <c r="A140" s="310"/>
      <c r="B140" s="311"/>
      <c r="C140" s="321"/>
      <c r="D140" s="313"/>
      <c r="E140" s="314"/>
      <c r="F140" s="314"/>
    </row>
    <row r="141" spans="1:6" hidden="1" x14ac:dyDescent="0.2">
      <c r="A141" s="310"/>
      <c r="B141" s="311"/>
      <c r="C141" s="321"/>
      <c r="D141" s="313"/>
      <c r="E141" s="314"/>
      <c r="F141" s="314"/>
    </row>
    <row r="142" spans="1:6" hidden="1" x14ac:dyDescent="0.2">
      <c r="A142" s="310"/>
      <c r="B142" s="311"/>
      <c r="C142" s="321"/>
      <c r="D142" s="313"/>
      <c r="E142" s="314"/>
      <c r="F142" s="314"/>
    </row>
    <row r="143" spans="1:6" s="309" customFormat="1" hidden="1" x14ac:dyDescent="0.2">
      <c r="A143" s="326"/>
      <c r="B143" s="327"/>
      <c r="C143" s="319"/>
      <c r="D143" s="318"/>
      <c r="E143" s="319"/>
      <c r="F143" s="329"/>
    </row>
    <row r="144" spans="1:6" hidden="1" x14ac:dyDescent="0.2">
      <c r="A144" s="310"/>
      <c r="B144" s="311"/>
      <c r="C144" s="321"/>
      <c r="D144" s="313"/>
      <c r="E144" s="314"/>
      <c r="F144" s="314"/>
    </row>
    <row r="145" spans="1:6" s="309" customFormat="1" hidden="1" x14ac:dyDescent="0.2">
      <c r="A145" s="326"/>
      <c r="B145" s="327"/>
      <c r="C145" s="319"/>
      <c r="D145" s="318"/>
      <c r="E145" s="319"/>
      <c r="F145" s="329"/>
    </row>
    <row r="146" spans="1:6" hidden="1" x14ac:dyDescent="0.2">
      <c r="A146" s="310"/>
      <c r="B146" s="311"/>
      <c r="C146" s="321"/>
      <c r="D146" s="313"/>
      <c r="E146" s="314"/>
      <c r="F146" s="314"/>
    </row>
    <row r="147" spans="1:6" hidden="1" x14ac:dyDescent="0.2">
      <c r="A147" s="310"/>
      <c r="B147" s="311"/>
      <c r="C147" s="321"/>
      <c r="D147" s="313"/>
      <c r="E147" s="314"/>
      <c r="F147" s="314"/>
    </row>
    <row r="148" spans="1:6" hidden="1" x14ac:dyDescent="0.2">
      <c r="A148" s="310"/>
      <c r="B148" s="311"/>
      <c r="C148" s="321"/>
      <c r="D148" s="313"/>
      <c r="E148" s="314"/>
      <c r="F148" s="314"/>
    </row>
    <row r="149" spans="1:6" hidden="1" x14ac:dyDescent="0.2">
      <c r="A149" s="310"/>
      <c r="B149" s="311"/>
      <c r="C149" s="321"/>
      <c r="D149" s="313"/>
      <c r="E149" s="314"/>
      <c r="F149" s="314"/>
    </row>
    <row r="150" spans="1:6" hidden="1" x14ac:dyDescent="0.2">
      <c r="A150" s="310"/>
      <c r="B150" s="311"/>
      <c r="C150" s="321"/>
      <c r="D150" s="313"/>
      <c r="E150" s="314"/>
      <c r="F150" s="314"/>
    </row>
    <row r="151" spans="1:6" hidden="1" x14ac:dyDescent="0.2">
      <c r="A151" s="310"/>
      <c r="B151" s="311"/>
      <c r="C151" s="321"/>
      <c r="D151" s="313"/>
      <c r="E151" s="314"/>
      <c r="F151" s="314"/>
    </row>
    <row r="152" spans="1:6" s="309" customFormat="1" hidden="1" x14ac:dyDescent="0.2">
      <c r="A152" s="326"/>
      <c r="B152" s="327"/>
      <c r="C152" s="319"/>
      <c r="D152" s="318"/>
      <c r="E152" s="319"/>
      <c r="F152" s="329"/>
    </row>
    <row r="153" spans="1:6" hidden="1" x14ac:dyDescent="0.2">
      <c r="A153" s="310"/>
      <c r="B153" s="311"/>
      <c r="C153" s="321"/>
      <c r="D153" s="314"/>
      <c r="E153" s="323"/>
      <c r="F153" s="314"/>
    </row>
    <row r="154" spans="1:6" s="309" customFormat="1" hidden="1" x14ac:dyDescent="0.2">
      <c r="A154" s="310"/>
      <c r="B154" s="311"/>
      <c r="C154" s="319"/>
      <c r="D154" s="314"/>
      <c r="E154" s="323"/>
      <c r="F154" s="329"/>
    </row>
    <row r="155" spans="1:6" s="309" customFormat="1" hidden="1" x14ac:dyDescent="0.2">
      <c r="A155" s="326"/>
      <c r="B155" s="327"/>
      <c r="C155" s="319"/>
      <c r="D155" s="318"/>
      <c r="E155" s="319"/>
      <c r="F155" s="329"/>
    </row>
    <row r="156" spans="1:6" s="331" customFormat="1" hidden="1" x14ac:dyDescent="0.2">
      <c r="A156" s="329"/>
      <c r="B156" s="329"/>
      <c r="C156" s="319"/>
      <c r="D156" s="318"/>
      <c r="E156" s="319"/>
      <c r="F156" s="329"/>
    </row>
    <row r="157" spans="1:6" s="330" customFormat="1" hidden="1" x14ac:dyDescent="0.2">
      <c r="A157" s="332"/>
      <c r="B157" s="333"/>
      <c r="C157" s="321"/>
      <c r="D157" s="314"/>
      <c r="E157" s="323"/>
      <c r="F157" s="314"/>
    </row>
    <row r="158" spans="1:6" s="330" customFormat="1" hidden="1" x14ac:dyDescent="0.2">
      <c r="A158" s="314"/>
      <c r="B158" s="314"/>
      <c r="C158" s="321"/>
      <c r="D158" s="314"/>
      <c r="E158" s="323"/>
      <c r="F158" s="314"/>
    </row>
    <row r="159" spans="1:6" s="331" customFormat="1" hidden="1" x14ac:dyDescent="0.2">
      <c r="A159" s="329"/>
      <c r="B159" s="329"/>
      <c r="C159" s="319"/>
      <c r="D159" s="318"/>
      <c r="E159" s="319"/>
      <c r="F159" s="329"/>
    </row>
    <row r="160" spans="1:6" s="330" customFormat="1" hidden="1" x14ac:dyDescent="0.2">
      <c r="A160" s="310"/>
      <c r="B160" s="333"/>
      <c r="C160" s="321"/>
      <c r="D160" s="314"/>
      <c r="E160" s="323"/>
      <c r="F160" s="314"/>
    </row>
    <row r="161" spans="1:7" s="330" customFormat="1" ht="12" hidden="1" customHeight="1" x14ac:dyDescent="0.2">
      <c r="A161" s="314"/>
      <c r="B161" s="314"/>
      <c r="C161" s="321"/>
      <c r="D161" s="314"/>
      <c r="E161" s="323"/>
      <c r="F161" s="314"/>
    </row>
    <row r="162" spans="1:7" s="331" customFormat="1" ht="12" hidden="1" customHeight="1" x14ac:dyDescent="0.2">
      <c r="A162" s="329"/>
      <c r="B162" s="329"/>
      <c r="C162" s="319"/>
      <c r="D162" s="318"/>
      <c r="E162" s="319"/>
      <c r="F162" s="329"/>
    </row>
    <row r="163" spans="1:7" s="330" customFormat="1" ht="12" hidden="1" customHeight="1" x14ac:dyDescent="0.2">
      <c r="A163" s="314"/>
      <c r="B163" s="333"/>
      <c r="C163" s="321"/>
      <c r="D163" s="314"/>
      <c r="E163" s="323"/>
      <c r="F163" s="314"/>
    </row>
    <row r="164" spans="1:7" s="330" customFormat="1" ht="12" hidden="1" customHeight="1" x14ac:dyDescent="0.2">
      <c r="A164" s="314"/>
      <c r="B164" s="314"/>
      <c r="C164" s="321"/>
      <c r="D164" s="314"/>
      <c r="E164" s="323"/>
      <c r="F164" s="314"/>
    </row>
    <row r="165" spans="1:7" s="330" customFormat="1" ht="12" hidden="1" customHeight="1" x14ac:dyDescent="0.2">
      <c r="A165" s="314"/>
      <c r="B165" s="314"/>
      <c r="C165" s="321"/>
      <c r="D165" s="314"/>
      <c r="E165" s="323"/>
      <c r="F165" s="314"/>
    </row>
    <row r="166" spans="1:7" s="331" customFormat="1" hidden="1" x14ac:dyDescent="0.2">
      <c r="A166" s="329"/>
      <c r="B166" s="329"/>
      <c r="C166" s="319"/>
      <c r="D166" s="318"/>
      <c r="E166" s="319"/>
      <c r="F166" s="329"/>
    </row>
    <row r="167" spans="1:7" ht="25.5" hidden="1" customHeight="1" x14ac:dyDescent="0.2">
      <c r="A167" s="334"/>
      <c r="B167" s="334"/>
      <c r="C167" s="335"/>
      <c r="D167" s="336"/>
      <c r="E167" s="335"/>
      <c r="F167" s="337"/>
    </row>
    <row r="168" spans="1:7" hidden="1" x14ac:dyDescent="0.2">
      <c r="A168" s="356" t="s">
        <v>563</v>
      </c>
      <c r="B168" s="356"/>
      <c r="C168" s="356"/>
      <c r="D168" s="356"/>
      <c r="E168" s="356"/>
      <c r="F168" s="356"/>
    </row>
    <row r="169" spans="1:7" hidden="1" x14ac:dyDescent="0.2">
      <c r="A169" s="356"/>
      <c r="B169" s="356"/>
      <c r="C169" s="356"/>
      <c r="D169" s="356"/>
      <c r="E169" s="356"/>
      <c r="F169" s="356"/>
    </row>
    <row r="170" spans="1:7" hidden="1" x14ac:dyDescent="0.2">
      <c r="A170" s="356"/>
      <c r="B170" s="356"/>
      <c r="C170" s="356"/>
      <c r="D170" s="356"/>
      <c r="E170" s="356"/>
      <c r="F170" s="356"/>
      <c r="G170" s="358"/>
    </row>
    <row r="171" spans="1:7" hidden="1" x14ac:dyDescent="0.2">
      <c r="A171" s="330"/>
      <c r="B171" s="330"/>
      <c r="C171" s="330"/>
      <c r="D171" s="338"/>
      <c r="E171" s="330"/>
      <c r="F171" s="330"/>
    </row>
    <row r="172" spans="1:7" hidden="1" x14ac:dyDescent="0.2">
      <c r="A172" s="356"/>
      <c r="B172" s="356"/>
      <c r="C172" s="356"/>
      <c r="D172" s="356"/>
      <c r="E172" s="356"/>
      <c r="F172" s="356"/>
    </row>
    <row r="173" spans="1:7" hidden="1" x14ac:dyDescent="0.2">
      <c r="A173" s="356"/>
      <c r="B173" s="356"/>
      <c r="C173" s="356"/>
      <c r="D173" s="356"/>
      <c r="E173" s="356"/>
      <c r="F173" s="356"/>
    </row>
    <row r="174" spans="1:7" x14ac:dyDescent="0.2">
      <c r="A174" s="356"/>
      <c r="B174" s="356"/>
      <c r="C174" s="356"/>
      <c r="D174" s="356"/>
      <c r="E174" s="356"/>
      <c r="F174" s="356"/>
    </row>
    <row r="175" spans="1:7" x14ac:dyDescent="0.2">
      <c r="A175" s="356"/>
      <c r="B175" s="356"/>
      <c r="C175" s="356"/>
      <c r="D175" s="356"/>
      <c r="E175" s="356"/>
      <c r="F175" s="356"/>
    </row>
    <row r="176" spans="1:7" x14ac:dyDescent="0.2">
      <c r="A176" s="356"/>
      <c r="B176" s="356"/>
      <c r="C176" s="356"/>
      <c r="D176" s="356"/>
      <c r="E176" s="356"/>
      <c r="F176" s="356"/>
    </row>
    <row r="177" spans="1:6" x14ac:dyDescent="0.2">
      <c r="A177" s="356"/>
      <c r="B177" s="356"/>
      <c r="C177" s="356"/>
      <c r="D177" s="356"/>
      <c r="E177" s="356"/>
      <c r="F177" s="356"/>
    </row>
    <row r="178" spans="1:6" x14ac:dyDescent="0.2">
      <c r="A178" s="356"/>
      <c r="B178" s="356"/>
      <c r="C178" s="356"/>
      <c r="D178" s="356"/>
      <c r="E178" s="356"/>
      <c r="F178" s="356"/>
    </row>
    <row r="179" spans="1:6" x14ac:dyDescent="0.2">
      <c r="A179" s="356"/>
      <c r="B179" s="356"/>
      <c r="C179" s="356"/>
      <c r="D179" s="356"/>
      <c r="E179" s="356"/>
      <c r="F179" s="356"/>
    </row>
    <row r="180" spans="1:6" x14ac:dyDescent="0.2">
      <c r="A180" s="356"/>
      <c r="B180" s="356"/>
      <c r="C180" s="356"/>
      <c r="D180" s="356"/>
      <c r="E180" s="356"/>
      <c r="F180" s="356"/>
    </row>
    <row r="181" spans="1:6" x14ac:dyDescent="0.2">
      <c r="A181" s="356"/>
      <c r="B181" s="356"/>
      <c r="C181" s="356"/>
      <c r="D181" s="356"/>
      <c r="E181" s="356"/>
      <c r="F181" s="356"/>
    </row>
    <row r="182" spans="1:6" x14ac:dyDescent="0.2">
      <c r="A182" s="356"/>
      <c r="B182" s="356"/>
      <c r="C182" s="356"/>
      <c r="D182" s="356"/>
      <c r="E182" s="356"/>
      <c r="F182" s="356"/>
    </row>
    <row r="183" spans="1:6" x14ac:dyDescent="0.2">
      <c r="A183" s="356"/>
      <c r="B183" s="356"/>
      <c r="C183" s="356"/>
      <c r="D183" s="356"/>
      <c r="E183" s="356"/>
      <c r="F183" s="356"/>
    </row>
  </sheetData>
  <mergeCells count="16">
    <mergeCell ref="A173:F173"/>
    <mergeCell ref="A2:E2"/>
    <mergeCell ref="A168:F168"/>
    <mergeCell ref="A169:F169"/>
    <mergeCell ref="A170:G170"/>
    <mergeCell ref="A172:F172"/>
    <mergeCell ref="A180:F180"/>
    <mergeCell ref="A181:F181"/>
    <mergeCell ref="A182:F182"/>
    <mergeCell ref="A183:F183"/>
    <mergeCell ref="A174:F174"/>
    <mergeCell ref="A175:F175"/>
    <mergeCell ref="A176:F176"/>
    <mergeCell ref="A177:F177"/>
    <mergeCell ref="A178:F178"/>
    <mergeCell ref="A179:F179"/>
  </mergeCells>
  <pageMargins left="0.43307086614173229" right="0.27559055118110237" top="0.23622047244094491" bottom="0.19685039370078741" header="0.15748031496062992" footer="0.15748031496062992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B41" sqref="B41"/>
    </sheetView>
  </sheetViews>
  <sheetFormatPr defaultColWidth="8.7109375" defaultRowHeight="12.75" x14ac:dyDescent="0.2"/>
  <cols>
    <col min="1" max="1" width="37.7109375" style="363" customWidth="1"/>
    <col min="2" max="2" width="7.28515625" style="364" customWidth="1"/>
    <col min="3" max="4" width="11.5703125" style="362" customWidth="1"/>
    <col min="5" max="5" width="11.5703125" style="365" customWidth="1"/>
    <col min="6" max="6" width="11.42578125" style="365" customWidth="1"/>
    <col min="7" max="7" width="9.85546875" style="365" customWidth="1"/>
    <col min="8" max="8" width="9.140625" style="365" customWidth="1"/>
    <col min="9" max="9" width="9.28515625" style="365" customWidth="1"/>
    <col min="10" max="10" width="9.140625" style="365" customWidth="1"/>
    <col min="11" max="11" width="13" style="362" customWidth="1"/>
    <col min="12" max="12" width="8.7109375" style="362"/>
    <col min="13" max="13" width="11.85546875" style="362" customWidth="1"/>
    <col min="14" max="14" width="12.5703125" style="362" customWidth="1"/>
    <col min="15" max="15" width="11.85546875" style="362" customWidth="1"/>
    <col min="16" max="16" width="12" style="362" customWidth="1"/>
    <col min="17" max="18" width="8.7109375" style="362"/>
    <col min="19" max="19" width="13" style="362" customWidth="1"/>
    <col min="20" max="16384" width="8.7109375" style="362"/>
  </cols>
  <sheetData>
    <row r="1" spans="1:16" ht="24" customHeight="1" x14ac:dyDescent="0.2">
      <c r="A1" s="359"/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1"/>
    </row>
    <row r="2" spans="1:16" x14ac:dyDescent="0.2">
      <c r="O2" s="366"/>
    </row>
    <row r="3" spans="1:16" ht="23.25" x14ac:dyDescent="0.2">
      <c r="A3" s="367" t="s">
        <v>564</v>
      </c>
      <c r="F3" s="368"/>
      <c r="G3" s="368"/>
    </row>
    <row r="4" spans="1:16" ht="21.75" customHeight="1" x14ac:dyDescent="0.2">
      <c r="A4" s="369"/>
      <c r="F4" s="368"/>
      <c r="G4" s="368"/>
    </row>
    <row r="5" spans="1:16" x14ac:dyDescent="0.2">
      <c r="A5" s="370"/>
      <c r="F5" s="368"/>
      <c r="G5" s="368"/>
    </row>
    <row r="6" spans="1:16" ht="6" customHeight="1" x14ac:dyDescent="0.2">
      <c r="B6" s="371"/>
      <c r="C6" s="372"/>
      <c r="F6" s="368"/>
      <c r="G6" s="368"/>
    </row>
    <row r="7" spans="1:16" ht="24.75" customHeight="1" x14ac:dyDescent="0.2">
      <c r="A7" s="370" t="s">
        <v>565</v>
      </c>
      <c r="B7" s="373"/>
      <c r="C7" s="374" t="s">
        <v>566</v>
      </c>
      <c r="D7" s="374"/>
      <c r="E7" s="374"/>
      <c r="F7" s="374"/>
      <c r="G7" s="375"/>
      <c r="H7" s="375"/>
      <c r="I7" s="375"/>
      <c r="J7" s="375"/>
      <c r="K7" s="375"/>
      <c r="L7" s="375"/>
      <c r="M7" s="375"/>
      <c r="N7" s="375"/>
      <c r="O7" s="375"/>
    </row>
    <row r="8" spans="1:16" ht="23.25" customHeight="1" thickBot="1" x14ac:dyDescent="0.25">
      <c r="A8" s="370" t="s">
        <v>567</v>
      </c>
      <c r="F8" s="368"/>
      <c r="G8" s="368"/>
    </row>
    <row r="9" spans="1:16" ht="13.5" thickBot="1" x14ac:dyDescent="0.25">
      <c r="A9" s="376" t="s">
        <v>568</v>
      </c>
      <c r="B9" s="377" t="s">
        <v>569</v>
      </c>
      <c r="C9" s="378" t="s">
        <v>0</v>
      </c>
      <c r="D9" s="379" t="s">
        <v>570</v>
      </c>
      <c r="E9" s="380" t="s">
        <v>571</v>
      </c>
      <c r="F9" s="381" t="s">
        <v>572</v>
      </c>
      <c r="G9" s="382"/>
      <c r="H9" s="382"/>
      <c r="I9" s="383"/>
      <c r="J9" s="384" t="s">
        <v>573</v>
      </c>
      <c r="K9" s="385" t="s">
        <v>574</v>
      </c>
      <c r="L9" s="386"/>
      <c r="M9" s="379" t="s">
        <v>575</v>
      </c>
      <c r="N9" s="379" t="s">
        <v>576</v>
      </c>
      <c r="O9" s="387" t="s">
        <v>575</v>
      </c>
    </row>
    <row r="10" spans="1:16" ht="13.5" thickBot="1" x14ac:dyDescent="0.25">
      <c r="A10" s="388"/>
      <c r="B10" s="389"/>
      <c r="C10" s="390" t="s">
        <v>577</v>
      </c>
      <c r="D10" s="391">
        <v>2019</v>
      </c>
      <c r="E10" s="392">
        <v>2019</v>
      </c>
      <c r="F10" s="393" t="s">
        <v>578</v>
      </c>
      <c r="G10" s="394" t="s">
        <v>579</v>
      </c>
      <c r="H10" s="394" t="s">
        <v>580</v>
      </c>
      <c r="I10" s="395" t="s">
        <v>581</v>
      </c>
      <c r="J10" s="396" t="s">
        <v>582</v>
      </c>
      <c r="K10" s="397" t="s">
        <v>583</v>
      </c>
      <c r="L10" s="386"/>
      <c r="M10" s="398" t="s">
        <v>584</v>
      </c>
      <c r="N10" s="391" t="s">
        <v>585</v>
      </c>
      <c r="O10" s="399" t="s">
        <v>586</v>
      </c>
    </row>
    <row r="11" spans="1:16" x14ac:dyDescent="0.2">
      <c r="A11" s="400" t="s">
        <v>587</v>
      </c>
      <c r="B11" s="401"/>
      <c r="C11" s="402">
        <v>18</v>
      </c>
      <c r="D11" s="403">
        <v>19</v>
      </c>
      <c r="E11" s="404">
        <v>19</v>
      </c>
      <c r="F11" s="405">
        <v>17</v>
      </c>
      <c r="G11" s="406">
        <f>M11</f>
        <v>18</v>
      </c>
      <c r="H11" s="407">
        <f>N11</f>
        <v>18</v>
      </c>
      <c r="I11" s="408">
        <f>O11</f>
        <v>18</v>
      </c>
      <c r="J11" s="409" t="s">
        <v>588</v>
      </c>
      <c r="K11" s="410" t="s">
        <v>588</v>
      </c>
      <c r="L11" s="411"/>
      <c r="M11" s="403">
        <v>18</v>
      </c>
      <c r="N11" s="407">
        <v>18</v>
      </c>
      <c r="O11" s="412">
        <v>18</v>
      </c>
    </row>
    <row r="12" spans="1:16" ht="13.5" thickBot="1" x14ac:dyDescent="0.25">
      <c r="A12" s="413" t="s">
        <v>589</v>
      </c>
      <c r="B12" s="414"/>
      <c r="C12" s="415">
        <v>18</v>
      </c>
      <c r="D12" s="416">
        <v>19</v>
      </c>
      <c r="E12" s="417">
        <v>19</v>
      </c>
      <c r="F12" s="418">
        <v>16.5</v>
      </c>
      <c r="G12" s="419">
        <f>M12</f>
        <v>17</v>
      </c>
      <c r="H12" s="420">
        <f t="shared" ref="H12:I23" si="0">N12</f>
        <v>17.5</v>
      </c>
      <c r="I12" s="421">
        <f>O12</f>
        <v>17.5</v>
      </c>
      <c r="J12" s="422"/>
      <c r="K12" s="423" t="s">
        <v>588</v>
      </c>
      <c r="L12" s="411"/>
      <c r="M12" s="424">
        <v>17</v>
      </c>
      <c r="N12" s="425">
        <v>17.5</v>
      </c>
      <c r="O12" s="426">
        <v>17.5</v>
      </c>
    </row>
    <row r="13" spans="1:16" x14ac:dyDescent="0.2">
      <c r="A13" s="427" t="s">
        <v>590</v>
      </c>
      <c r="B13" s="428" t="s">
        <v>591</v>
      </c>
      <c r="C13" s="429">
        <v>13363</v>
      </c>
      <c r="D13" s="430" t="s">
        <v>588</v>
      </c>
      <c r="E13" s="430" t="s">
        <v>588</v>
      </c>
      <c r="F13" s="431">
        <v>13146</v>
      </c>
      <c r="G13" s="432">
        <f>M13</f>
        <v>13290</v>
      </c>
      <c r="H13" s="433">
        <f t="shared" si="0"/>
        <v>13317</v>
      </c>
      <c r="I13" s="434">
        <f>O13</f>
        <v>14098</v>
      </c>
      <c r="J13" s="435" t="s">
        <v>588</v>
      </c>
      <c r="K13" s="435" t="s">
        <v>588</v>
      </c>
      <c r="L13" s="411"/>
      <c r="M13" s="436">
        <v>13290</v>
      </c>
      <c r="N13" s="433">
        <v>13317</v>
      </c>
      <c r="O13" s="437">
        <v>14098</v>
      </c>
    </row>
    <row r="14" spans="1:16" x14ac:dyDescent="0.2">
      <c r="A14" s="438" t="s">
        <v>592</v>
      </c>
      <c r="B14" s="439" t="s">
        <v>593</v>
      </c>
      <c r="C14" s="429">
        <v>10698</v>
      </c>
      <c r="D14" s="440" t="s">
        <v>588</v>
      </c>
      <c r="E14" s="440" t="s">
        <v>588</v>
      </c>
      <c r="F14" s="431">
        <v>10565</v>
      </c>
      <c r="G14" s="441">
        <f t="shared" ref="G14:G17" si="1">M14</f>
        <v>10707</v>
      </c>
      <c r="H14" s="442">
        <f t="shared" si="0"/>
        <v>10819</v>
      </c>
      <c r="I14" s="443">
        <f>O14</f>
        <v>11007</v>
      </c>
      <c r="J14" s="435" t="s">
        <v>588</v>
      </c>
      <c r="K14" s="435" t="s">
        <v>588</v>
      </c>
      <c r="L14" s="411"/>
      <c r="M14" s="444">
        <v>10707</v>
      </c>
      <c r="N14" s="442">
        <v>10819</v>
      </c>
      <c r="O14" s="437">
        <v>11007</v>
      </c>
    </row>
    <row r="15" spans="1:16" x14ac:dyDescent="0.2">
      <c r="A15" s="438" t="s">
        <v>594</v>
      </c>
      <c r="B15" s="439" t="s">
        <v>595</v>
      </c>
      <c r="C15" s="429">
        <v>374</v>
      </c>
      <c r="D15" s="440" t="s">
        <v>588</v>
      </c>
      <c r="E15" s="440" t="s">
        <v>588</v>
      </c>
      <c r="F15" s="431">
        <v>460</v>
      </c>
      <c r="G15" s="441">
        <f t="shared" si="1"/>
        <v>494</v>
      </c>
      <c r="H15" s="442">
        <f t="shared" si="0"/>
        <v>408</v>
      </c>
      <c r="I15" s="443">
        <f t="shared" si="0"/>
        <v>424</v>
      </c>
      <c r="J15" s="435" t="s">
        <v>588</v>
      </c>
      <c r="K15" s="435" t="s">
        <v>588</v>
      </c>
      <c r="L15" s="411"/>
      <c r="M15" s="444">
        <v>494</v>
      </c>
      <c r="N15" s="442">
        <v>408</v>
      </c>
      <c r="O15" s="437">
        <v>424</v>
      </c>
    </row>
    <row r="16" spans="1:16" x14ac:dyDescent="0.2">
      <c r="A16" s="438" t="s">
        <v>596</v>
      </c>
      <c r="B16" s="439" t="s">
        <v>588</v>
      </c>
      <c r="C16" s="429">
        <v>786</v>
      </c>
      <c r="D16" s="440" t="s">
        <v>588</v>
      </c>
      <c r="E16" s="440" t="s">
        <v>588</v>
      </c>
      <c r="F16" s="431">
        <v>12762</v>
      </c>
      <c r="G16" s="441">
        <f t="shared" si="1"/>
        <v>4383</v>
      </c>
      <c r="H16" s="442">
        <f t="shared" si="0"/>
        <v>632</v>
      </c>
      <c r="I16" s="443">
        <f t="shared" si="0"/>
        <v>833</v>
      </c>
      <c r="J16" s="435" t="s">
        <v>588</v>
      </c>
      <c r="K16" s="435" t="s">
        <v>588</v>
      </c>
      <c r="L16" s="411"/>
      <c r="M16" s="444">
        <v>4383</v>
      </c>
      <c r="N16" s="442">
        <v>632</v>
      </c>
      <c r="O16" s="437">
        <v>833</v>
      </c>
    </row>
    <row r="17" spans="1:15" ht="13.5" thickBot="1" x14ac:dyDescent="0.25">
      <c r="A17" s="445" t="s">
        <v>597</v>
      </c>
      <c r="B17" s="446" t="s">
        <v>598</v>
      </c>
      <c r="C17" s="447">
        <v>4917</v>
      </c>
      <c r="D17" s="448" t="s">
        <v>588</v>
      </c>
      <c r="E17" s="448" t="s">
        <v>588</v>
      </c>
      <c r="F17" s="431">
        <v>5965</v>
      </c>
      <c r="G17" s="449">
        <f t="shared" si="1"/>
        <v>10616</v>
      </c>
      <c r="H17" s="450">
        <f t="shared" si="0"/>
        <v>11304</v>
      </c>
      <c r="I17" s="443">
        <f t="shared" si="0"/>
        <v>5456</v>
      </c>
      <c r="J17" s="410" t="s">
        <v>588</v>
      </c>
      <c r="K17" s="410" t="s">
        <v>588</v>
      </c>
      <c r="L17" s="411"/>
      <c r="M17" s="451">
        <v>10616</v>
      </c>
      <c r="N17" s="452">
        <v>11304</v>
      </c>
      <c r="O17" s="453">
        <v>5456</v>
      </c>
    </row>
    <row r="18" spans="1:15" ht="13.5" thickBot="1" x14ac:dyDescent="0.25">
      <c r="A18" s="454" t="s">
        <v>599</v>
      </c>
      <c r="B18" s="455"/>
      <c r="C18" s="456">
        <f t="shared" ref="C18" si="2">C13-C14+C15+C16+C17</f>
        <v>8742</v>
      </c>
      <c r="D18" s="457" t="s">
        <v>588</v>
      </c>
      <c r="E18" s="457" t="s">
        <v>588</v>
      </c>
      <c r="F18" s="457">
        <f>F13-F14+F15+F16+F17</f>
        <v>21768</v>
      </c>
      <c r="G18" s="458">
        <f>G13-G14+G15+G16+G17</f>
        <v>18076</v>
      </c>
      <c r="H18" s="456">
        <f>H13-H14+H15+H16+H17</f>
        <v>14842</v>
      </c>
      <c r="I18" s="456">
        <f>I13-I14+I15+I16+I17</f>
        <v>9804</v>
      </c>
      <c r="J18" s="459" t="s">
        <v>588</v>
      </c>
      <c r="K18" s="460" t="s">
        <v>588</v>
      </c>
      <c r="L18" s="411"/>
      <c r="M18" s="456">
        <f>M13-M14+M15+M16+M17</f>
        <v>18076</v>
      </c>
      <c r="N18" s="456">
        <f t="shared" ref="N18:O18" si="3">N13-N14+N15+N16+N17</f>
        <v>14842</v>
      </c>
      <c r="O18" s="456">
        <f t="shared" si="3"/>
        <v>9804</v>
      </c>
    </row>
    <row r="19" spans="1:15" x14ac:dyDescent="0.2">
      <c r="A19" s="445" t="s">
        <v>600</v>
      </c>
      <c r="B19" s="461">
        <v>401</v>
      </c>
      <c r="C19" s="447">
        <v>2665</v>
      </c>
      <c r="D19" s="430" t="s">
        <v>588</v>
      </c>
      <c r="E19" s="430" t="s">
        <v>588</v>
      </c>
      <c r="F19" s="462">
        <v>2581</v>
      </c>
      <c r="G19" s="463">
        <f>M19</f>
        <v>2583</v>
      </c>
      <c r="H19" s="464">
        <f t="shared" si="0"/>
        <v>2497</v>
      </c>
      <c r="I19" s="443">
        <f t="shared" si="0"/>
        <v>3090</v>
      </c>
      <c r="J19" s="410" t="s">
        <v>588</v>
      </c>
      <c r="K19" s="410" t="s">
        <v>588</v>
      </c>
      <c r="L19" s="411"/>
      <c r="M19" s="465">
        <v>2583</v>
      </c>
      <c r="N19" s="466">
        <v>2497</v>
      </c>
      <c r="O19" s="453">
        <v>3090</v>
      </c>
    </row>
    <row r="20" spans="1:15" x14ac:dyDescent="0.2">
      <c r="A20" s="438" t="s">
        <v>601</v>
      </c>
      <c r="B20" s="439" t="s">
        <v>602</v>
      </c>
      <c r="C20" s="429">
        <v>3718</v>
      </c>
      <c r="D20" s="440" t="s">
        <v>588</v>
      </c>
      <c r="E20" s="440" t="s">
        <v>588</v>
      </c>
      <c r="F20" s="467">
        <v>3825</v>
      </c>
      <c r="G20" s="463">
        <f t="shared" ref="G20:G23" si="4">M20</f>
        <v>4068</v>
      </c>
      <c r="H20" s="442">
        <f t="shared" si="0"/>
        <v>4174</v>
      </c>
      <c r="I20" s="443">
        <f t="shared" si="0"/>
        <v>4367</v>
      </c>
      <c r="J20" s="435" t="s">
        <v>588</v>
      </c>
      <c r="K20" s="435" t="s">
        <v>588</v>
      </c>
      <c r="L20" s="411"/>
      <c r="M20" s="444">
        <v>4068</v>
      </c>
      <c r="N20" s="468">
        <v>4174</v>
      </c>
      <c r="O20" s="437">
        <v>4367</v>
      </c>
    </row>
    <row r="21" spans="1:15" x14ac:dyDescent="0.2">
      <c r="A21" s="438" t="s">
        <v>603</v>
      </c>
      <c r="B21" s="439" t="s">
        <v>588</v>
      </c>
      <c r="C21" s="429">
        <v>0</v>
      </c>
      <c r="D21" s="440" t="s">
        <v>588</v>
      </c>
      <c r="E21" s="440" t="s">
        <v>588</v>
      </c>
      <c r="F21" s="467">
        <v>0</v>
      </c>
      <c r="G21" s="463">
        <f t="shared" si="4"/>
        <v>0</v>
      </c>
      <c r="H21" s="442">
        <f t="shared" si="0"/>
        <v>0</v>
      </c>
      <c r="I21" s="443">
        <f t="shared" si="0"/>
        <v>0</v>
      </c>
      <c r="J21" s="435" t="s">
        <v>588</v>
      </c>
      <c r="K21" s="435" t="s">
        <v>588</v>
      </c>
      <c r="L21" s="411"/>
      <c r="M21" s="444">
        <v>0</v>
      </c>
      <c r="N21" s="468">
        <v>0</v>
      </c>
      <c r="O21" s="437">
        <v>0</v>
      </c>
    </row>
    <row r="22" spans="1:15" x14ac:dyDescent="0.2">
      <c r="A22" s="438" t="s">
        <v>604</v>
      </c>
      <c r="B22" s="439" t="s">
        <v>588</v>
      </c>
      <c r="C22" s="429">
        <v>2132</v>
      </c>
      <c r="D22" s="440" t="s">
        <v>588</v>
      </c>
      <c r="E22" s="440" t="s">
        <v>588</v>
      </c>
      <c r="F22" s="467">
        <v>13599</v>
      </c>
      <c r="G22" s="463">
        <f t="shared" si="4"/>
        <v>5291</v>
      </c>
      <c r="H22" s="442">
        <f t="shared" si="0"/>
        <v>2471</v>
      </c>
      <c r="I22" s="443">
        <f t="shared" si="0"/>
        <v>2092</v>
      </c>
      <c r="J22" s="435" t="s">
        <v>588</v>
      </c>
      <c r="K22" s="435" t="s">
        <v>588</v>
      </c>
      <c r="L22" s="411"/>
      <c r="M22" s="444">
        <v>5291</v>
      </c>
      <c r="N22" s="468">
        <v>2471</v>
      </c>
      <c r="O22" s="437">
        <v>2092</v>
      </c>
    </row>
    <row r="23" spans="1:15" ht="13.5" thickBot="1" x14ac:dyDescent="0.25">
      <c r="A23" s="413" t="s">
        <v>605</v>
      </c>
      <c r="B23" s="469" t="s">
        <v>588</v>
      </c>
      <c r="C23" s="470">
        <v>0</v>
      </c>
      <c r="D23" s="448" t="s">
        <v>588</v>
      </c>
      <c r="E23" s="448" t="s">
        <v>588</v>
      </c>
      <c r="F23" s="471">
        <v>0</v>
      </c>
      <c r="G23" s="472">
        <f t="shared" si="4"/>
        <v>0</v>
      </c>
      <c r="H23" s="452">
        <f t="shared" si="0"/>
        <v>0</v>
      </c>
      <c r="I23" s="473">
        <f t="shared" si="0"/>
        <v>0</v>
      </c>
      <c r="J23" s="474" t="s">
        <v>588</v>
      </c>
      <c r="K23" s="474" t="s">
        <v>588</v>
      </c>
      <c r="L23" s="411"/>
      <c r="M23" s="475">
        <v>0</v>
      </c>
      <c r="N23" s="476">
        <v>0</v>
      </c>
      <c r="O23" s="477">
        <v>0</v>
      </c>
    </row>
    <row r="24" spans="1:15" x14ac:dyDescent="0.2">
      <c r="A24" s="427" t="s">
        <v>606</v>
      </c>
      <c r="B24" s="478" t="s">
        <v>588</v>
      </c>
      <c r="C24" s="479">
        <v>16799</v>
      </c>
      <c r="D24" s="480">
        <f>D25+D26</f>
        <v>17111</v>
      </c>
      <c r="E24" s="481">
        <v>17846</v>
      </c>
      <c r="F24" s="480">
        <v>4455</v>
      </c>
      <c r="G24" s="482">
        <f>M24-F24</f>
        <v>8405</v>
      </c>
      <c r="H24" s="480">
        <f>N24-M24</f>
        <v>4429</v>
      </c>
      <c r="I24" s="482">
        <f>O24-N24</f>
        <v>557</v>
      </c>
      <c r="J24" s="483">
        <f t="shared" ref="J24:J47" si="5">SUM(F24:I24)</f>
        <v>17846</v>
      </c>
      <c r="K24" s="484">
        <f t="shared" ref="K24:K47" si="6">(J24/E24)*100</f>
        <v>100</v>
      </c>
      <c r="L24" s="411"/>
      <c r="M24" s="479">
        <v>12860</v>
      </c>
      <c r="N24" s="485">
        <v>17289</v>
      </c>
      <c r="O24" s="486">
        <v>17846</v>
      </c>
    </row>
    <row r="25" spans="1:15" x14ac:dyDescent="0.2">
      <c r="A25" s="438" t="s">
        <v>607</v>
      </c>
      <c r="B25" s="439" t="s">
        <v>588</v>
      </c>
      <c r="C25" s="487">
        <v>0</v>
      </c>
      <c r="D25" s="488">
        <v>300</v>
      </c>
      <c r="E25" s="489">
        <v>811</v>
      </c>
      <c r="F25" s="488"/>
      <c r="G25" s="490">
        <f t="shared" ref="G25:G42" si="7">M25-F25</f>
        <v>0</v>
      </c>
      <c r="H25" s="491">
        <f t="shared" ref="H25:I42" si="8">N25-M25</f>
        <v>0</v>
      </c>
      <c r="I25" s="490">
        <f t="shared" si="8"/>
        <v>811</v>
      </c>
      <c r="J25" s="435">
        <f t="shared" si="5"/>
        <v>811</v>
      </c>
      <c r="K25" s="492">
        <f t="shared" si="6"/>
        <v>100</v>
      </c>
      <c r="L25" s="411"/>
      <c r="M25" s="487">
        <v>0</v>
      </c>
      <c r="N25" s="429">
        <v>0</v>
      </c>
      <c r="O25" s="493">
        <v>811</v>
      </c>
    </row>
    <row r="26" spans="1:15" ht="13.5" thickBot="1" x14ac:dyDescent="0.25">
      <c r="A26" s="413" t="s">
        <v>608</v>
      </c>
      <c r="B26" s="469">
        <v>672</v>
      </c>
      <c r="C26" s="494">
        <v>16799</v>
      </c>
      <c r="D26" s="495">
        <v>16811</v>
      </c>
      <c r="E26" s="496">
        <v>16386</v>
      </c>
      <c r="F26" s="497">
        <v>4455</v>
      </c>
      <c r="G26" s="498">
        <f t="shared" si="7"/>
        <v>8405</v>
      </c>
      <c r="H26" s="497">
        <f t="shared" si="8"/>
        <v>4337</v>
      </c>
      <c r="I26" s="498">
        <f t="shared" si="8"/>
        <v>-811</v>
      </c>
      <c r="J26" s="423">
        <f t="shared" si="5"/>
        <v>16386</v>
      </c>
      <c r="K26" s="499">
        <f t="shared" si="6"/>
        <v>100</v>
      </c>
      <c r="L26" s="411"/>
      <c r="M26" s="494">
        <v>12860</v>
      </c>
      <c r="N26" s="500">
        <v>17197</v>
      </c>
      <c r="O26" s="501">
        <v>16386</v>
      </c>
    </row>
    <row r="27" spans="1:15" x14ac:dyDescent="0.2">
      <c r="A27" s="427" t="s">
        <v>609</v>
      </c>
      <c r="B27" s="478">
        <v>501</v>
      </c>
      <c r="C27" s="465">
        <v>975</v>
      </c>
      <c r="D27" s="463">
        <v>758</v>
      </c>
      <c r="E27" s="502">
        <v>974</v>
      </c>
      <c r="F27" s="463">
        <v>210</v>
      </c>
      <c r="G27" s="433">
        <f t="shared" si="7"/>
        <v>254</v>
      </c>
      <c r="H27" s="503">
        <f t="shared" si="8"/>
        <v>214</v>
      </c>
      <c r="I27" s="433">
        <f t="shared" si="8"/>
        <v>296</v>
      </c>
      <c r="J27" s="483">
        <f t="shared" si="5"/>
        <v>974</v>
      </c>
      <c r="K27" s="484">
        <f t="shared" si="6"/>
        <v>100</v>
      </c>
      <c r="L27" s="411"/>
      <c r="M27" s="465">
        <v>464</v>
      </c>
      <c r="N27" s="504">
        <v>678</v>
      </c>
      <c r="O27" s="505">
        <v>974</v>
      </c>
    </row>
    <row r="28" spans="1:15" x14ac:dyDescent="0.2">
      <c r="A28" s="438" t="s">
        <v>610</v>
      </c>
      <c r="B28" s="439">
        <v>502</v>
      </c>
      <c r="C28" s="444">
        <v>706</v>
      </c>
      <c r="D28" s="441">
        <v>835</v>
      </c>
      <c r="E28" s="506">
        <v>702</v>
      </c>
      <c r="F28" s="441">
        <v>194</v>
      </c>
      <c r="G28" s="442">
        <f t="shared" si="7"/>
        <v>231</v>
      </c>
      <c r="H28" s="503">
        <f t="shared" si="8"/>
        <v>171</v>
      </c>
      <c r="I28" s="442">
        <f t="shared" si="8"/>
        <v>106</v>
      </c>
      <c r="J28" s="435">
        <f t="shared" si="5"/>
        <v>702</v>
      </c>
      <c r="K28" s="492">
        <f t="shared" si="6"/>
        <v>100</v>
      </c>
      <c r="L28" s="411"/>
      <c r="M28" s="444">
        <v>425</v>
      </c>
      <c r="N28" s="468">
        <v>596</v>
      </c>
      <c r="O28" s="507">
        <v>702</v>
      </c>
    </row>
    <row r="29" spans="1:15" x14ac:dyDescent="0.2">
      <c r="A29" s="438" t="s">
        <v>611</v>
      </c>
      <c r="B29" s="439">
        <v>504</v>
      </c>
      <c r="C29" s="444">
        <v>242</v>
      </c>
      <c r="D29" s="441">
        <v>200</v>
      </c>
      <c r="E29" s="506">
        <v>230</v>
      </c>
      <c r="F29" s="441">
        <v>20</v>
      </c>
      <c r="G29" s="442">
        <f t="shared" si="7"/>
        <v>44</v>
      </c>
      <c r="H29" s="503">
        <f t="shared" si="8"/>
        <v>116</v>
      </c>
      <c r="I29" s="442">
        <f t="shared" si="8"/>
        <v>50</v>
      </c>
      <c r="J29" s="435">
        <f t="shared" si="5"/>
        <v>230</v>
      </c>
      <c r="K29" s="492">
        <f t="shared" si="6"/>
        <v>100</v>
      </c>
      <c r="L29" s="411"/>
      <c r="M29" s="444">
        <v>64</v>
      </c>
      <c r="N29" s="468">
        <v>180</v>
      </c>
      <c r="O29" s="507">
        <v>230</v>
      </c>
    </row>
    <row r="30" spans="1:15" x14ac:dyDescent="0.2">
      <c r="A30" s="438" t="s">
        <v>612</v>
      </c>
      <c r="B30" s="439">
        <v>511</v>
      </c>
      <c r="C30" s="444">
        <v>354</v>
      </c>
      <c r="D30" s="441">
        <v>340</v>
      </c>
      <c r="E30" s="506">
        <v>377</v>
      </c>
      <c r="F30" s="441">
        <v>47</v>
      </c>
      <c r="G30" s="442">
        <f t="shared" si="7"/>
        <v>72</v>
      </c>
      <c r="H30" s="503">
        <f t="shared" si="8"/>
        <v>150</v>
      </c>
      <c r="I30" s="442">
        <f t="shared" si="8"/>
        <v>108</v>
      </c>
      <c r="J30" s="435">
        <f t="shared" si="5"/>
        <v>377</v>
      </c>
      <c r="K30" s="492">
        <f t="shared" si="6"/>
        <v>100</v>
      </c>
      <c r="L30" s="411"/>
      <c r="M30" s="444">
        <v>119</v>
      </c>
      <c r="N30" s="468">
        <v>269</v>
      </c>
      <c r="O30" s="507">
        <v>377</v>
      </c>
    </row>
    <row r="31" spans="1:15" x14ac:dyDescent="0.2">
      <c r="A31" s="438" t="s">
        <v>613</v>
      </c>
      <c r="B31" s="439">
        <v>518</v>
      </c>
      <c r="C31" s="444">
        <v>6131</v>
      </c>
      <c r="D31" s="441">
        <v>6800</v>
      </c>
      <c r="E31" s="506">
        <v>6248</v>
      </c>
      <c r="F31" s="441">
        <v>827</v>
      </c>
      <c r="G31" s="442">
        <f t="shared" si="7"/>
        <v>1018</v>
      </c>
      <c r="H31" s="503">
        <f t="shared" si="8"/>
        <v>2277</v>
      </c>
      <c r="I31" s="442">
        <f t="shared" si="8"/>
        <v>2126</v>
      </c>
      <c r="J31" s="435">
        <f t="shared" si="5"/>
        <v>6248</v>
      </c>
      <c r="K31" s="492">
        <f t="shared" si="6"/>
        <v>100</v>
      </c>
      <c r="L31" s="411"/>
      <c r="M31" s="444">
        <v>1845</v>
      </c>
      <c r="N31" s="468">
        <v>4122</v>
      </c>
      <c r="O31" s="507">
        <v>6248</v>
      </c>
    </row>
    <row r="32" spans="1:15" x14ac:dyDescent="0.2">
      <c r="A32" s="438" t="s">
        <v>614</v>
      </c>
      <c r="B32" s="439">
        <v>521</v>
      </c>
      <c r="C32" s="444">
        <v>6993</v>
      </c>
      <c r="D32" s="441">
        <v>6855</v>
      </c>
      <c r="E32" s="506">
        <v>7095</v>
      </c>
      <c r="F32" s="441">
        <v>1520</v>
      </c>
      <c r="G32" s="442">
        <f t="shared" si="7"/>
        <v>1743</v>
      </c>
      <c r="H32" s="503">
        <f t="shared" si="8"/>
        <v>1941</v>
      </c>
      <c r="I32" s="442">
        <f t="shared" si="8"/>
        <v>1884</v>
      </c>
      <c r="J32" s="435">
        <f t="shared" si="5"/>
        <v>7088</v>
      </c>
      <c r="K32" s="492">
        <f t="shared" si="6"/>
        <v>99.901338971106412</v>
      </c>
      <c r="L32" s="411"/>
      <c r="M32" s="444">
        <v>3263</v>
      </c>
      <c r="N32" s="468">
        <v>5204</v>
      </c>
      <c r="O32" s="507">
        <v>7088</v>
      </c>
    </row>
    <row r="33" spans="1:15" x14ac:dyDescent="0.2">
      <c r="A33" s="438" t="s">
        <v>615</v>
      </c>
      <c r="B33" s="439" t="s">
        <v>616</v>
      </c>
      <c r="C33" s="444">
        <v>2544</v>
      </c>
      <c r="D33" s="441">
        <v>2499</v>
      </c>
      <c r="E33" s="506">
        <v>2625</v>
      </c>
      <c r="F33" s="441">
        <v>565</v>
      </c>
      <c r="G33" s="442">
        <f t="shared" si="7"/>
        <v>646</v>
      </c>
      <c r="H33" s="503">
        <f t="shared" si="8"/>
        <v>704</v>
      </c>
      <c r="I33" s="442">
        <f t="shared" si="8"/>
        <v>710</v>
      </c>
      <c r="J33" s="435">
        <f t="shared" si="5"/>
        <v>2625</v>
      </c>
      <c r="K33" s="492">
        <f t="shared" si="6"/>
        <v>100</v>
      </c>
      <c r="L33" s="411"/>
      <c r="M33" s="444">
        <v>1211</v>
      </c>
      <c r="N33" s="468">
        <v>1915</v>
      </c>
      <c r="O33" s="507">
        <v>2625</v>
      </c>
    </row>
    <row r="34" spans="1:15" x14ac:dyDescent="0.2">
      <c r="A34" s="438" t="s">
        <v>617</v>
      </c>
      <c r="B34" s="439">
        <v>557</v>
      </c>
      <c r="C34" s="444">
        <v>0</v>
      </c>
      <c r="D34" s="441"/>
      <c r="E34" s="506"/>
      <c r="F34" s="441">
        <v>0</v>
      </c>
      <c r="G34" s="442">
        <f t="shared" si="7"/>
        <v>0</v>
      </c>
      <c r="H34" s="503">
        <f t="shared" si="8"/>
        <v>0</v>
      </c>
      <c r="I34" s="442">
        <f t="shared" si="8"/>
        <v>0</v>
      </c>
      <c r="J34" s="435">
        <f t="shared" si="5"/>
        <v>0</v>
      </c>
      <c r="K34" s="492" t="e">
        <f t="shared" si="6"/>
        <v>#DIV/0!</v>
      </c>
      <c r="L34" s="411"/>
      <c r="M34" s="444">
        <v>0</v>
      </c>
      <c r="N34" s="468">
        <v>0</v>
      </c>
      <c r="O34" s="507">
        <v>0</v>
      </c>
    </row>
    <row r="35" spans="1:15" x14ac:dyDescent="0.2">
      <c r="A35" s="438" t="s">
        <v>618</v>
      </c>
      <c r="B35" s="439">
        <v>551</v>
      </c>
      <c r="C35" s="444">
        <v>463</v>
      </c>
      <c r="D35" s="441">
        <v>338</v>
      </c>
      <c r="E35" s="506">
        <v>348</v>
      </c>
      <c r="F35" s="441">
        <v>91</v>
      </c>
      <c r="G35" s="442">
        <f t="shared" si="7"/>
        <v>94</v>
      </c>
      <c r="H35" s="503">
        <f t="shared" si="8"/>
        <v>87</v>
      </c>
      <c r="I35" s="442">
        <f t="shared" si="8"/>
        <v>76</v>
      </c>
      <c r="J35" s="435">
        <f t="shared" si="5"/>
        <v>348</v>
      </c>
      <c r="K35" s="492">
        <f t="shared" si="6"/>
        <v>100</v>
      </c>
      <c r="L35" s="411"/>
      <c r="M35" s="444">
        <v>185</v>
      </c>
      <c r="N35" s="468">
        <v>272</v>
      </c>
      <c r="O35" s="507">
        <v>348</v>
      </c>
    </row>
    <row r="36" spans="1:15" ht="13.5" thickBot="1" x14ac:dyDescent="0.25">
      <c r="A36" s="508" t="s">
        <v>619</v>
      </c>
      <c r="B36" s="509" t="s">
        <v>620</v>
      </c>
      <c r="C36" s="475">
        <v>489</v>
      </c>
      <c r="D36" s="510">
        <v>556</v>
      </c>
      <c r="E36" s="511">
        <v>626</v>
      </c>
      <c r="F36" s="472">
        <v>119</v>
      </c>
      <c r="G36" s="452">
        <f t="shared" si="7"/>
        <v>200</v>
      </c>
      <c r="H36" s="503">
        <f t="shared" si="8"/>
        <v>91</v>
      </c>
      <c r="I36" s="450">
        <f t="shared" si="8"/>
        <v>216</v>
      </c>
      <c r="J36" s="423">
        <f t="shared" si="5"/>
        <v>626</v>
      </c>
      <c r="K36" s="499">
        <f t="shared" si="6"/>
        <v>100</v>
      </c>
      <c r="L36" s="411"/>
      <c r="M36" s="475">
        <v>319</v>
      </c>
      <c r="N36" s="476">
        <v>410</v>
      </c>
      <c r="O36" s="512">
        <v>626</v>
      </c>
    </row>
    <row r="37" spans="1:15" ht="13.5" thickBot="1" x14ac:dyDescent="0.25">
      <c r="A37" s="513" t="s">
        <v>621</v>
      </c>
      <c r="B37" s="514"/>
      <c r="C37" s="456">
        <f>SUM(C27:C36)</f>
        <v>18897</v>
      </c>
      <c r="D37" s="515">
        <f t="shared" ref="D37:H37" si="9">SUM(D27:D36)</f>
        <v>19181</v>
      </c>
      <c r="E37" s="516">
        <f t="shared" si="9"/>
        <v>19225</v>
      </c>
      <c r="F37" s="457">
        <f t="shared" si="9"/>
        <v>3593</v>
      </c>
      <c r="G37" s="456">
        <f t="shared" si="9"/>
        <v>4302</v>
      </c>
      <c r="H37" s="457">
        <f t="shared" si="9"/>
        <v>5751</v>
      </c>
      <c r="I37" s="517">
        <f t="shared" si="8"/>
        <v>5572</v>
      </c>
      <c r="J37" s="460">
        <f t="shared" si="5"/>
        <v>19218</v>
      </c>
      <c r="K37" s="518">
        <f t="shared" si="6"/>
        <v>99.963589076723011</v>
      </c>
      <c r="L37" s="411"/>
      <c r="M37" s="456">
        <f>SUM(M27:M36)</f>
        <v>7895</v>
      </c>
      <c r="N37" s="456">
        <f t="shared" ref="N37:O37" si="10">SUM(N27:N36)</f>
        <v>13646</v>
      </c>
      <c r="O37" s="456">
        <f t="shared" si="10"/>
        <v>19218</v>
      </c>
    </row>
    <row r="38" spans="1:15" x14ac:dyDescent="0.2">
      <c r="A38" s="519" t="s">
        <v>622</v>
      </c>
      <c r="B38" s="478">
        <v>601</v>
      </c>
      <c r="C38" s="465">
        <v>0</v>
      </c>
      <c r="D38" s="463"/>
      <c r="E38" s="502"/>
      <c r="F38" s="432"/>
      <c r="G38" s="433">
        <f t="shared" si="7"/>
        <v>0</v>
      </c>
      <c r="H38" s="503">
        <f t="shared" si="8"/>
        <v>0</v>
      </c>
      <c r="I38" s="464">
        <f t="shared" si="8"/>
        <v>0</v>
      </c>
      <c r="J38" s="483">
        <f t="shared" si="5"/>
        <v>0</v>
      </c>
      <c r="K38" s="484" t="e">
        <f t="shared" si="6"/>
        <v>#DIV/0!</v>
      </c>
      <c r="L38" s="411"/>
      <c r="M38" s="465">
        <v>0</v>
      </c>
      <c r="N38" s="504">
        <v>0</v>
      </c>
      <c r="O38" s="505">
        <v>0</v>
      </c>
    </row>
    <row r="39" spans="1:15" x14ac:dyDescent="0.2">
      <c r="A39" s="520" t="s">
        <v>623</v>
      </c>
      <c r="B39" s="439">
        <v>602</v>
      </c>
      <c r="C39" s="444">
        <v>1374</v>
      </c>
      <c r="D39" s="441">
        <v>1348</v>
      </c>
      <c r="E39" s="506">
        <v>1469</v>
      </c>
      <c r="F39" s="441">
        <v>483</v>
      </c>
      <c r="G39" s="442">
        <f t="shared" si="7"/>
        <v>350</v>
      </c>
      <c r="H39" s="503">
        <f t="shared" si="8"/>
        <v>464</v>
      </c>
      <c r="I39" s="442">
        <f t="shared" si="8"/>
        <v>172</v>
      </c>
      <c r="J39" s="435">
        <f t="shared" si="5"/>
        <v>1469</v>
      </c>
      <c r="K39" s="492">
        <f t="shared" si="6"/>
        <v>100</v>
      </c>
      <c r="L39" s="411"/>
      <c r="M39" s="444">
        <v>833</v>
      </c>
      <c r="N39" s="468">
        <v>1297</v>
      </c>
      <c r="O39" s="507">
        <v>1469</v>
      </c>
    </row>
    <row r="40" spans="1:15" x14ac:dyDescent="0.2">
      <c r="A40" s="520" t="s">
        <v>624</v>
      </c>
      <c r="B40" s="439">
        <v>604</v>
      </c>
      <c r="C40" s="444">
        <v>352</v>
      </c>
      <c r="D40" s="441">
        <v>290</v>
      </c>
      <c r="E40" s="506">
        <v>301</v>
      </c>
      <c r="F40" s="441">
        <v>28</v>
      </c>
      <c r="G40" s="442">
        <f t="shared" si="7"/>
        <v>55</v>
      </c>
      <c r="H40" s="503">
        <f t="shared" si="8"/>
        <v>152</v>
      </c>
      <c r="I40" s="442">
        <f t="shared" si="8"/>
        <v>66</v>
      </c>
      <c r="J40" s="435">
        <f t="shared" si="5"/>
        <v>301</v>
      </c>
      <c r="K40" s="492">
        <f t="shared" si="6"/>
        <v>100</v>
      </c>
      <c r="L40" s="411"/>
      <c r="M40" s="444">
        <v>83</v>
      </c>
      <c r="N40" s="468">
        <v>235</v>
      </c>
      <c r="O40" s="507">
        <v>301</v>
      </c>
    </row>
    <row r="41" spans="1:15" x14ac:dyDescent="0.2">
      <c r="A41" s="520" t="s">
        <v>625</v>
      </c>
      <c r="B41" s="439" t="s">
        <v>626</v>
      </c>
      <c r="C41" s="444">
        <v>16799</v>
      </c>
      <c r="D41" s="441">
        <v>17111</v>
      </c>
      <c r="E41" s="506">
        <v>17035</v>
      </c>
      <c r="F41" s="441">
        <v>4455</v>
      </c>
      <c r="G41" s="442">
        <f t="shared" si="7"/>
        <v>8405</v>
      </c>
      <c r="H41" s="503">
        <f t="shared" si="8"/>
        <v>4429</v>
      </c>
      <c r="I41" s="442">
        <f t="shared" si="8"/>
        <v>-254</v>
      </c>
      <c r="J41" s="435">
        <f t="shared" si="5"/>
        <v>17035</v>
      </c>
      <c r="K41" s="492">
        <f t="shared" si="6"/>
        <v>100</v>
      </c>
      <c r="L41" s="411"/>
      <c r="M41" s="444">
        <v>12860</v>
      </c>
      <c r="N41" s="468">
        <v>17289</v>
      </c>
      <c r="O41" s="507">
        <v>17035</v>
      </c>
    </row>
    <row r="42" spans="1:15" ht="13.5" thickBot="1" x14ac:dyDescent="0.25">
      <c r="A42" s="521" t="s">
        <v>627</v>
      </c>
      <c r="B42" s="509" t="s">
        <v>628</v>
      </c>
      <c r="C42" s="475">
        <v>599</v>
      </c>
      <c r="D42" s="510">
        <v>435</v>
      </c>
      <c r="E42" s="511">
        <v>667</v>
      </c>
      <c r="F42" s="472">
        <v>164</v>
      </c>
      <c r="G42" s="452">
        <f t="shared" si="7"/>
        <v>89</v>
      </c>
      <c r="H42" s="503">
        <f t="shared" si="8"/>
        <v>272</v>
      </c>
      <c r="I42" s="452">
        <f t="shared" si="8"/>
        <v>142</v>
      </c>
      <c r="J42" s="423">
        <f t="shared" si="5"/>
        <v>667</v>
      </c>
      <c r="K42" s="522">
        <f t="shared" si="6"/>
        <v>100</v>
      </c>
      <c r="L42" s="411"/>
      <c r="M42" s="475">
        <v>253</v>
      </c>
      <c r="N42" s="476">
        <v>525</v>
      </c>
      <c r="O42" s="512">
        <v>667</v>
      </c>
    </row>
    <row r="43" spans="1:15" ht="13.5" thickBot="1" x14ac:dyDescent="0.25">
      <c r="A43" s="513" t="s">
        <v>629</v>
      </c>
      <c r="B43" s="514" t="s">
        <v>588</v>
      </c>
      <c r="C43" s="456">
        <f>SUM(C38:C42)</f>
        <v>19124</v>
      </c>
      <c r="D43" s="515">
        <f t="shared" ref="D43:I43" si="11">SUM(D38:D42)</f>
        <v>19184</v>
      </c>
      <c r="E43" s="515">
        <f t="shared" si="11"/>
        <v>19472</v>
      </c>
      <c r="F43" s="456">
        <f t="shared" si="11"/>
        <v>5130</v>
      </c>
      <c r="G43" s="523">
        <f t="shared" si="11"/>
        <v>8899</v>
      </c>
      <c r="H43" s="456">
        <f t="shared" si="11"/>
        <v>5317</v>
      </c>
      <c r="I43" s="456">
        <f t="shared" si="11"/>
        <v>126</v>
      </c>
      <c r="J43" s="456">
        <f t="shared" si="5"/>
        <v>19472</v>
      </c>
      <c r="K43" s="524">
        <f t="shared" si="6"/>
        <v>100</v>
      </c>
      <c r="L43" s="411"/>
      <c r="M43" s="456">
        <f>SUM(M38:M42)</f>
        <v>14029</v>
      </c>
      <c r="N43" s="459">
        <f>SUM(N38:N42)</f>
        <v>19346</v>
      </c>
      <c r="O43" s="456">
        <f>SUM(O38:O42)</f>
        <v>19472</v>
      </c>
    </row>
    <row r="44" spans="1:15" ht="5.25" customHeight="1" thickBot="1" x14ac:dyDescent="0.25">
      <c r="A44" s="521"/>
      <c r="B44" s="525"/>
      <c r="C44" s="459"/>
      <c r="D44" s="497"/>
      <c r="E44" s="497"/>
      <c r="F44" s="526"/>
      <c r="G44" s="527"/>
      <c r="H44" s="528"/>
      <c r="I44" s="527"/>
      <c r="J44" s="529"/>
      <c r="K44" s="530"/>
      <c r="L44" s="411"/>
      <c r="M44" s="526"/>
      <c r="N44" s="459"/>
      <c r="O44" s="459"/>
    </row>
    <row r="45" spans="1:15" ht="13.5" thickBot="1" x14ac:dyDescent="0.25">
      <c r="A45" s="531" t="s">
        <v>630</v>
      </c>
      <c r="B45" s="514" t="s">
        <v>588</v>
      </c>
      <c r="C45" s="456">
        <f>C43-C41</f>
        <v>2325</v>
      </c>
      <c r="D45" s="457">
        <f t="shared" ref="D45:I45" si="12">D43-D41</f>
        <v>2073</v>
      </c>
      <c r="E45" s="457">
        <f t="shared" si="12"/>
        <v>2437</v>
      </c>
      <c r="F45" s="456">
        <f t="shared" si="12"/>
        <v>675</v>
      </c>
      <c r="G45" s="532">
        <f t="shared" si="12"/>
        <v>494</v>
      </c>
      <c r="H45" s="456">
        <f t="shared" si="12"/>
        <v>888</v>
      </c>
      <c r="I45" s="459">
        <f t="shared" si="12"/>
        <v>380</v>
      </c>
      <c r="J45" s="529">
        <f t="shared" si="5"/>
        <v>2437</v>
      </c>
      <c r="K45" s="530">
        <f t="shared" si="6"/>
        <v>100</v>
      </c>
      <c r="L45" s="411"/>
      <c r="M45" s="456">
        <f>M43-M41</f>
        <v>1169</v>
      </c>
      <c r="N45" s="459">
        <f>N43-N41</f>
        <v>2057</v>
      </c>
      <c r="O45" s="456">
        <f>O43-O41</f>
        <v>2437</v>
      </c>
    </row>
    <row r="46" spans="1:15" ht="13.5" thickBot="1" x14ac:dyDescent="0.25">
      <c r="A46" s="513" t="s">
        <v>631</v>
      </c>
      <c r="B46" s="514" t="s">
        <v>588</v>
      </c>
      <c r="C46" s="456">
        <f>C43-C37</f>
        <v>227</v>
      </c>
      <c r="D46" s="457">
        <f t="shared" ref="D46:I46" si="13">D43-D37</f>
        <v>3</v>
      </c>
      <c r="E46" s="457">
        <f t="shared" si="13"/>
        <v>247</v>
      </c>
      <c r="F46" s="456">
        <f t="shared" si="13"/>
        <v>1537</v>
      </c>
      <c r="G46" s="532">
        <f t="shared" si="13"/>
        <v>4597</v>
      </c>
      <c r="H46" s="456">
        <f t="shared" si="13"/>
        <v>-434</v>
      </c>
      <c r="I46" s="459">
        <f t="shared" si="13"/>
        <v>-5446</v>
      </c>
      <c r="J46" s="529">
        <f t="shared" si="5"/>
        <v>254</v>
      </c>
      <c r="K46" s="530">
        <f t="shared" si="6"/>
        <v>102.83400809716599</v>
      </c>
      <c r="L46" s="411"/>
      <c r="M46" s="456">
        <f>M43-M37</f>
        <v>6134</v>
      </c>
      <c r="N46" s="459">
        <f>N43-N37</f>
        <v>5700</v>
      </c>
      <c r="O46" s="456">
        <f>O43-O37</f>
        <v>254</v>
      </c>
    </row>
    <row r="47" spans="1:15" ht="13.5" thickBot="1" x14ac:dyDescent="0.25">
      <c r="A47" s="533" t="s">
        <v>632</v>
      </c>
      <c r="B47" s="534" t="s">
        <v>588</v>
      </c>
      <c r="C47" s="456">
        <f>C46-C41</f>
        <v>-16572</v>
      </c>
      <c r="D47" s="457">
        <f t="shared" ref="D47:I47" si="14">D46-D41</f>
        <v>-17108</v>
      </c>
      <c r="E47" s="457">
        <f t="shared" si="14"/>
        <v>-16788</v>
      </c>
      <c r="F47" s="456">
        <f t="shared" si="14"/>
        <v>-2918</v>
      </c>
      <c r="G47" s="532">
        <f t="shared" si="14"/>
        <v>-3808</v>
      </c>
      <c r="H47" s="456">
        <f t="shared" si="14"/>
        <v>-4863</v>
      </c>
      <c r="I47" s="459">
        <f t="shared" si="14"/>
        <v>-5192</v>
      </c>
      <c r="J47" s="456">
        <f t="shared" si="5"/>
        <v>-16781</v>
      </c>
      <c r="K47" s="524">
        <f t="shared" si="6"/>
        <v>99.958303550154866</v>
      </c>
      <c r="L47" s="411"/>
      <c r="M47" s="456">
        <f>M46-M41</f>
        <v>-6726</v>
      </c>
      <c r="N47" s="459">
        <f>N46-N41</f>
        <v>-11589</v>
      </c>
      <c r="O47" s="456">
        <f>O46-O41</f>
        <v>-16781</v>
      </c>
    </row>
    <row r="50" spans="1:10" x14ac:dyDescent="0.2">
      <c r="A50" s="535" t="s">
        <v>633</v>
      </c>
    </row>
    <row r="51" spans="1:10" x14ac:dyDescent="0.2">
      <c r="A51" s="536" t="s">
        <v>634</v>
      </c>
    </row>
    <row r="52" spans="1:10" x14ac:dyDescent="0.2">
      <c r="A52" s="537" t="s">
        <v>635</v>
      </c>
    </row>
    <row r="53" spans="1:10" s="386" customFormat="1" x14ac:dyDescent="0.2">
      <c r="A53" s="537" t="s">
        <v>636</v>
      </c>
      <c r="B53" s="538"/>
      <c r="E53" s="368"/>
      <c r="F53" s="368"/>
      <c r="G53" s="368"/>
      <c r="H53" s="368"/>
      <c r="I53" s="368"/>
      <c r="J53" s="368"/>
    </row>
    <row r="56" spans="1:10" x14ac:dyDescent="0.2">
      <c r="A56" s="363" t="s">
        <v>637</v>
      </c>
    </row>
    <row r="58" spans="1:10" x14ac:dyDescent="0.2">
      <c r="A58" s="363" t="s">
        <v>638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7" zoomScaleNormal="100" workbookViewId="0">
      <selection activeCell="E47" sqref="E47"/>
    </sheetView>
  </sheetViews>
  <sheetFormatPr defaultColWidth="8.7109375" defaultRowHeight="12.75" x14ac:dyDescent="0.2"/>
  <cols>
    <col min="1" max="1" width="37.7109375" style="700" customWidth="1"/>
    <col min="2" max="2" width="7.28515625" style="694" customWidth="1"/>
    <col min="3" max="4" width="11.5703125" style="542" customWidth="1"/>
    <col min="5" max="5" width="11.5703125" style="695" customWidth="1"/>
    <col min="6" max="6" width="11.42578125" style="695" customWidth="1"/>
    <col min="7" max="7" width="9.85546875" style="695" customWidth="1"/>
    <col min="8" max="8" width="9.140625" style="695" customWidth="1"/>
    <col min="9" max="9" width="9.28515625" style="695" customWidth="1"/>
    <col min="10" max="10" width="9.140625" style="695" customWidth="1"/>
    <col min="11" max="11" width="12" style="542" customWidth="1"/>
    <col min="12" max="12" width="8.7109375" style="542"/>
    <col min="13" max="13" width="11.85546875" style="542" customWidth="1"/>
    <col min="14" max="14" width="12.5703125" style="542" customWidth="1"/>
    <col min="15" max="15" width="11.85546875" style="542" customWidth="1"/>
    <col min="16" max="16" width="12" style="542" customWidth="1"/>
    <col min="17" max="16384" width="8.7109375" style="542"/>
  </cols>
  <sheetData>
    <row r="1" spans="1:16" ht="24" customHeight="1" x14ac:dyDescent="0.2">
      <c r="A1" s="539"/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1"/>
    </row>
    <row r="2" spans="1:16" x14ac:dyDescent="0.2">
      <c r="A2" s="363"/>
      <c r="B2" s="363"/>
      <c r="C2" s="363"/>
      <c r="D2" s="363"/>
      <c r="E2" s="543"/>
      <c r="F2" s="543"/>
      <c r="G2" s="543"/>
      <c r="H2" s="543"/>
      <c r="I2" s="543"/>
      <c r="J2" s="543"/>
      <c r="K2" s="363"/>
      <c r="L2" s="363"/>
      <c r="M2" s="363"/>
      <c r="N2" s="363"/>
      <c r="O2" s="544"/>
    </row>
    <row r="3" spans="1:16" ht="20.25" x14ac:dyDescent="0.2">
      <c r="A3" s="545" t="s">
        <v>564</v>
      </c>
      <c r="B3" s="363"/>
      <c r="C3" s="363"/>
      <c r="D3" s="363"/>
      <c r="E3" s="543"/>
      <c r="F3" s="546"/>
      <c r="G3" s="546"/>
      <c r="H3" s="543"/>
      <c r="I3" s="543"/>
      <c r="J3" s="543"/>
      <c r="K3" s="363"/>
      <c r="L3" s="363"/>
      <c r="M3" s="363"/>
      <c r="N3" s="363"/>
      <c r="O3" s="363"/>
    </row>
    <row r="4" spans="1:16" ht="21.75" customHeight="1" x14ac:dyDescent="0.2">
      <c r="A4" s="369"/>
      <c r="B4" s="363"/>
      <c r="C4" s="363"/>
      <c r="D4" s="363"/>
      <c r="E4" s="543"/>
      <c r="F4" s="546"/>
      <c r="G4" s="546"/>
      <c r="H4" s="543"/>
      <c r="I4" s="543"/>
      <c r="J4" s="543"/>
      <c r="K4" s="363"/>
      <c r="L4" s="363"/>
      <c r="M4" s="363"/>
      <c r="N4" s="363"/>
      <c r="O4" s="363"/>
    </row>
    <row r="5" spans="1:16" x14ac:dyDescent="0.2">
      <c r="A5" s="370"/>
      <c r="B5" s="363"/>
      <c r="C5" s="363"/>
      <c r="D5" s="363"/>
      <c r="E5" s="543"/>
      <c r="F5" s="546"/>
      <c r="G5" s="546"/>
      <c r="H5" s="543"/>
      <c r="I5" s="543"/>
      <c r="J5" s="543"/>
      <c r="K5" s="363"/>
      <c r="L5" s="363"/>
      <c r="M5" s="363"/>
      <c r="N5" s="363"/>
      <c r="O5" s="363"/>
    </row>
    <row r="6" spans="1:16" ht="6" customHeight="1" x14ac:dyDescent="0.2">
      <c r="A6" s="363"/>
      <c r="B6" s="547"/>
      <c r="C6" s="547"/>
      <c r="D6" s="363"/>
      <c r="E6" s="543"/>
      <c r="F6" s="546"/>
      <c r="G6" s="546"/>
      <c r="H6" s="543"/>
      <c r="I6" s="543"/>
      <c r="J6" s="543"/>
      <c r="K6" s="363"/>
      <c r="L6" s="363"/>
      <c r="M6" s="363"/>
      <c r="N6" s="363"/>
      <c r="O6" s="363"/>
    </row>
    <row r="7" spans="1:16" ht="24.75" customHeight="1" x14ac:dyDescent="0.2">
      <c r="A7" s="370" t="s">
        <v>565</v>
      </c>
      <c r="B7" s="548"/>
      <c r="C7" s="549" t="s">
        <v>639</v>
      </c>
      <c r="D7" s="549"/>
      <c r="E7" s="549"/>
      <c r="F7" s="549"/>
      <c r="G7" s="550"/>
      <c r="H7" s="550"/>
      <c r="I7" s="550"/>
      <c r="J7" s="550"/>
      <c r="K7" s="550"/>
      <c r="L7" s="550"/>
      <c r="M7" s="550"/>
      <c r="N7" s="550"/>
      <c r="O7" s="550"/>
    </row>
    <row r="8" spans="1:16" ht="23.25" customHeight="1" thickBot="1" x14ac:dyDescent="0.25">
      <c r="A8" s="370" t="s">
        <v>567</v>
      </c>
      <c r="B8" s="363"/>
      <c r="C8" s="363"/>
      <c r="D8" s="363"/>
      <c r="E8" s="543"/>
      <c r="F8" s="546"/>
      <c r="G8" s="546"/>
      <c r="H8" s="543"/>
      <c r="I8" s="543"/>
      <c r="J8" s="543"/>
      <c r="K8" s="363"/>
      <c r="L8" s="363"/>
      <c r="M8" s="363"/>
      <c r="N8" s="363"/>
      <c r="O8" s="363"/>
    </row>
    <row r="9" spans="1:16" ht="13.5" thickBot="1" x14ac:dyDescent="0.25">
      <c r="A9" s="551" t="s">
        <v>568</v>
      </c>
      <c r="B9" s="552" t="s">
        <v>569</v>
      </c>
      <c r="C9" s="553" t="s">
        <v>0</v>
      </c>
      <c r="D9" s="554" t="s">
        <v>570</v>
      </c>
      <c r="E9" s="555" t="s">
        <v>571</v>
      </c>
      <c r="F9" s="556" t="s">
        <v>572</v>
      </c>
      <c r="G9" s="557"/>
      <c r="H9" s="557"/>
      <c r="I9" s="558"/>
      <c r="J9" s="554" t="s">
        <v>640</v>
      </c>
      <c r="K9" s="559" t="s">
        <v>574</v>
      </c>
      <c r="L9" s="560"/>
      <c r="M9" s="554" t="s">
        <v>575</v>
      </c>
      <c r="N9" s="554" t="s">
        <v>576</v>
      </c>
      <c r="O9" s="561" t="s">
        <v>575</v>
      </c>
    </row>
    <row r="10" spans="1:16" ht="13.5" thickBot="1" x14ac:dyDescent="0.25">
      <c r="A10" s="562"/>
      <c r="B10" s="563"/>
      <c r="C10" s="564" t="s">
        <v>641</v>
      </c>
      <c r="D10" s="565">
        <v>2019</v>
      </c>
      <c r="E10" s="566">
        <v>2019</v>
      </c>
      <c r="F10" s="567" t="s">
        <v>578</v>
      </c>
      <c r="G10" s="568" t="s">
        <v>579</v>
      </c>
      <c r="H10" s="569" t="s">
        <v>580</v>
      </c>
      <c r="I10" s="567" t="s">
        <v>581</v>
      </c>
      <c r="J10" s="565" t="s">
        <v>582</v>
      </c>
      <c r="K10" s="564" t="s">
        <v>583</v>
      </c>
      <c r="L10" s="560"/>
      <c r="M10" s="570" t="s">
        <v>642</v>
      </c>
      <c r="N10" s="565" t="s">
        <v>643</v>
      </c>
      <c r="O10" s="571" t="s">
        <v>644</v>
      </c>
    </row>
    <row r="11" spans="1:16" x14ac:dyDescent="0.2">
      <c r="A11" s="572" t="s">
        <v>645</v>
      </c>
      <c r="B11" s="573"/>
      <c r="C11" s="574">
        <v>23</v>
      </c>
      <c r="D11" s="575">
        <v>23</v>
      </c>
      <c r="E11" s="576">
        <v>23</v>
      </c>
      <c r="F11" s="577">
        <v>23</v>
      </c>
      <c r="G11" s="578">
        <f>M11</f>
        <v>23</v>
      </c>
      <c r="H11" s="579">
        <f>N11</f>
        <v>23</v>
      </c>
      <c r="I11" s="580">
        <f>O11</f>
        <v>23</v>
      </c>
      <c r="J11" s="581" t="s">
        <v>588</v>
      </c>
      <c r="K11" s="582" t="s">
        <v>588</v>
      </c>
      <c r="L11" s="583"/>
      <c r="M11" s="584">
        <v>23</v>
      </c>
      <c r="N11" s="585">
        <v>23</v>
      </c>
      <c r="O11" s="586">
        <v>23</v>
      </c>
    </row>
    <row r="12" spans="1:16" ht="13.5" thickBot="1" x14ac:dyDescent="0.25">
      <c r="A12" s="587" t="s">
        <v>646</v>
      </c>
      <c r="B12" s="588"/>
      <c r="C12" s="589">
        <v>21.7</v>
      </c>
      <c r="D12" s="589">
        <v>21.7</v>
      </c>
      <c r="E12" s="590">
        <v>21.7</v>
      </c>
      <c r="F12" s="591">
        <v>21.7</v>
      </c>
      <c r="G12" s="592">
        <f>M12</f>
        <v>21.7</v>
      </c>
      <c r="H12" s="593">
        <f t="shared" ref="H12:I23" si="0">N12</f>
        <v>21.7</v>
      </c>
      <c r="I12" s="592">
        <f>O12</f>
        <v>21.7</v>
      </c>
      <c r="J12" s="591"/>
      <c r="K12" s="594" t="s">
        <v>588</v>
      </c>
      <c r="L12" s="583"/>
      <c r="M12" s="595">
        <v>21.7</v>
      </c>
      <c r="N12" s="596">
        <v>21.7</v>
      </c>
      <c r="O12" s="597">
        <v>21.7</v>
      </c>
    </row>
    <row r="13" spans="1:16" x14ac:dyDescent="0.2">
      <c r="A13" s="598" t="s">
        <v>647</v>
      </c>
      <c r="B13" s="599" t="s">
        <v>648</v>
      </c>
      <c r="C13" s="600">
        <v>7283</v>
      </c>
      <c r="D13" s="601" t="s">
        <v>588</v>
      </c>
      <c r="E13" s="601" t="s">
        <v>588</v>
      </c>
      <c r="F13" s="602">
        <v>7361</v>
      </c>
      <c r="G13" s="603">
        <f>M13</f>
        <v>7425</v>
      </c>
      <c r="H13" s="604">
        <f t="shared" si="0"/>
        <v>7850</v>
      </c>
      <c r="I13" s="603">
        <f>O13</f>
        <v>7997</v>
      </c>
      <c r="J13" s="605" t="s">
        <v>588</v>
      </c>
      <c r="K13" s="606" t="s">
        <v>588</v>
      </c>
      <c r="L13" s="583"/>
      <c r="M13" s="607">
        <v>7425</v>
      </c>
      <c r="N13" s="608">
        <v>7850</v>
      </c>
      <c r="O13" s="609">
        <v>7997</v>
      </c>
    </row>
    <row r="14" spans="1:16" x14ac:dyDescent="0.2">
      <c r="A14" s="610" t="s">
        <v>649</v>
      </c>
      <c r="B14" s="599" t="s">
        <v>650</v>
      </c>
      <c r="C14" s="600">
        <v>7263</v>
      </c>
      <c r="D14" s="611" t="s">
        <v>588</v>
      </c>
      <c r="E14" s="611" t="s">
        <v>588</v>
      </c>
      <c r="F14" s="612">
        <v>7342</v>
      </c>
      <c r="G14" s="603">
        <f t="shared" ref="G14:G23" si="1">M14</f>
        <v>7407</v>
      </c>
      <c r="H14" s="608">
        <f t="shared" si="0"/>
        <v>7634</v>
      </c>
      <c r="I14" s="603">
        <f>O14</f>
        <v>7785</v>
      </c>
      <c r="J14" s="605" t="s">
        <v>588</v>
      </c>
      <c r="K14" s="606" t="s">
        <v>588</v>
      </c>
      <c r="L14" s="583"/>
      <c r="M14" s="612">
        <v>7407</v>
      </c>
      <c r="N14" s="608">
        <v>7634</v>
      </c>
      <c r="O14" s="609">
        <v>7785</v>
      </c>
    </row>
    <row r="15" spans="1:16" x14ac:dyDescent="0.2">
      <c r="A15" s="610" t="s">
        <v>594</v>
      </c>
      <c r="B15" s="599" t="s">
        <v>595</v>
      </c>
      <c r="C15" s="600">
        <v>36</v>
      </c>
      <c r="D15" s="611" t="s">
        <v>588</v>
      </c>
      <c r="E15" s="611" t="s">
        <v>588</v>
      </c>
      <c r="F15" s="612">
        <v>58</v>
      </c>
      <c r="G15" s="603">
        <f t="shared" si="1"/>
        <v>70</v>
      </c>
      <c r="H15" s="608">
        <f t="shared" si="0"/>
        <v>71</v>
      </c>
      <c r="I15" s="603">
        <f t="shared" si="0"/>
        <v>56</v>
      </c>
      <c r="J15" s="605" t="s">
        <v>588</v>
      </c>
      <c r="K15" s="606" t="s">
        <v>588</v>
      </c>
      <c r="L15" s="583"/>
      <c r="M15" s="612">
        <v>70</v>
      </c>
      <c r="N15" s="608">
        <v>71</v>
      </c>
      <c r="O15" s="609">
        <v>56</v>
      </c>
    </row>
    <row r="16" spans="1:16" x14ac:dyDescent="0.2">
      <c r="A16" s="610" t="s">
        <v>596</v>
      </c>
      <c r="B16" s="599" t="s">
        <v>588</v>
      </c>
      <c r="C16" s="600">
        <v>651</v>
      </c>
      <c r="D16" s="611" t="s">
        <v>588</v>
      </c>
      <c r="E16" s="611" t="s">
        <v>588</v>
      </c>
      <c r="F16" s="612">
        <v>9871</v>
      </c>
      <c r="G16" s="603">
        <f t="shared" si="1"/>
        <v>3489</v>
      </c>
      <c r="H16" s="608">
        <f t="shared" si="0"/>
        <v>872</v>
      </c>
      <c r="I16" s="603">
        <f t="shared" si="0"/>
        <v>665</v>
      </c>
      <c r="J16" s="605" t="s">
        <v>588</v>
      </c>
      <c r="K16" s="606" t="s">
        <v>588</v>
      </c>
      <c r="L16" s="583"/>
      <c r="M16" s="612">
        <v>3489</v>
      </c>
      <c r="N16" s="608">
        <v>872</v>
      </c>
      <c r="O16" s="609">
        <v>665</v>
      </c>
    </row>
    <row r="17" spans="1:15" ht="13.5" thickBot="1" x14ac:dyDescent="0.25">
      <c r="A17" s="572" t="s">
        <v>597</v>
      </c>
      <c r="B17" s="613" t="s">
        <v>598</v>
      </c>
      <c r="C17" s="614">
        <v>2453</v>
      </c>
      <c r="D17" s="615" t="s">
        <v>588</v>
      </c>
      <c r="E17" s="615" t="s">
        <v>588</v>
      </c>
      <c r="F17" s="616">
        <v>3461</v>
      </c>
      <c r="G17" s="617">
        <f t="shared" si="1"/>
        <v>6915</v>
      </c>
      <c r="H17" s="608">
        <f t="shared" si="0"/>
        <v>6145</v>
      </c>
      <c r="I17" s="603">
        <f t="shared" si="0"/>
        <v>2460</v>
      </c>
      <c r="J17" s="618" t="s">
        <v>588</v>
      </c>
      <c r="K17" s="582" t="s">
        <v>588</v>
      </c>
      <c r="L17" s="583"/>
      <c r="M17" s="619">
        <v>6915</v>
      </c>
      <c r="N17" s="620">
        <v>6145</v>
      </c>
      <c r="O17" s="621">
        <v>2460</v>
      </c>
    </row>
    <row r="18" spans="1:15" ht="13.5" thickBot="1" x14ac:dyDescent="0.25">
      <c r="A18" s="622" t="s">
        <v>599</v>
      </c>
      <c r="B18" s="568"/>
      <c r="C18" s="623">
        <v>3161</v>
      </c>
      <c r="D18" s="624" t="s">
        <v>588</v>
      </c>
      <c r="E18" s="624" t="s">
        <v>588</v>
      </c>
      <c r="F18" s="625">
        <v>13409</v>
      </c>
      <c r="G18" s="626">
        <f>G13-G14+G15+G16+G17</f>
        <v>10492</v>
      </c>
      <c r="H18" s="627">
        <f>H13-H14+H15+H16+H17</f>
        <v>7304</v>
      </c>
      <c r="I18" s="627">
        <f>I13-I14+I15+I16+I17</f>
        <v>3393</v>
      </c>
      <c r="J18" s="625" t="s">
        <v>588</v>
      </c>
      <c r="K18" s="628" t="s">
        <v>588</v>
      </c>
      <c r="L18" s="583"/>
      <c r="M18" s="625">
        <f>M13-M14+M15+M16+M17</f>
        <v>10492</v>
      </c>
      <c r="N18" s="625">
        <f t="shared" ref="N18:O18" si="2">N13-N14+N15+N16+N17</f>
        <v>7304</v>
      </c>
      <c r="O18" s="625">
        <f t="shared" si="2"/>
        <v>3393</v>
      </c>
    </row>
    <row r="19" spans="1:15" x14ac:dyDescent="0.2">
      <c r="A19" s="572" t="s">
        <v>600</v>
      </c>
      <c r="B19" s="613">
        <v>401</v>
      </c>
      <c r="C19" s="614">
        <v>32</v>
      </c>
      <c r="D19" s="601" t="s">
        <v>588</v>
      </c>
      <c r="E19" s="601" t="s">
        <v>588</v>
      </c>
      <c r="F19" s="616">
        <v>33</v>
      </c>
      <c r="G19" s="629">
        <f t="shared" si="1"/>
        <v>32</v>
      </c>
      <c r="H19" s="608">
        <f t="shared" si="0"/>
        <v>230</v>
      </c>
      <c r="I19" s="603">
        <f t="shared" si="0"/>
        <v>226</v>
      </c>
      <c r="J19" s="618" t="s">
        <v>588</v>
      </c>
      <c r="K19" s="582" t="s">
        <v>588</v>
      </c>
      <c r="L19" s="583"/>
      <c r="M19" s="602">
        <v>32</v>
      </c>
      <c r="N19" s="630">
        <v>230</v>
      </c>
      <c r="O19" s="631">
        <v>226</v>
      </c>
    </row>
    <row r="20" spans="1:15" x14ac:dyDescent="0.2">
      <c r="A20" s="610" t="s">
        <v>601</v>
      </c>
      <c r="B20" s="599" t="s">
        <v>602</v>
      </c>
      <c r="C20" s="600">
        <v>1614</v>
      </c>
      <c r="D20" s="611" t="s">
        <v>588</v>
      </c>
      <c r="E20" s="611" t="s">
        <v>588</v>
      </c>
      <c r="F20" s="612">
        <v>1620</v>
      </c>
      <c r="G20" s="603">
        <f t="shared" si="1"/>
        <v>1653</v>
      </c>
      <c r="H20" s="608">
        <f t="shared" si="0"/>
        <v>1443</v>
      </c>
      <c r="I20" s="603">
        <f t="shared" si="0"/>
        <v>1643</v>
      </c>
      <c r="J20" s="605" t="s">
        <v>588</v>
      </c>
      <c r="K20" s="606" t="s">
        <v>588</v>
      </c>
      <c r="L20" s="583"/>
      <c r="M20" s="612">
        <v>1653</v>
      </c>
      <c r="N20" s="608">
        <v>1443</v>
      </c>
      <c r="O20" s="609">
        <v>1643</v>
      </c>
    </row>
    <row r="21" spans="1:15" x14ac:dyDescent="0.2">
      <c r="A21" s="610" t="s">
        <v>603</v>
      </c>
      <c r="B21" s="599" t="s">
        <v>588</v>
      </c>
      <c r="C21" s="600">
        <v>0</v>
      </c>
      <c r="D21" s="611" t="s">
        <v>588</v>
      </c>
      <c r="E21" s="611" t="s">
        <v>588</v>
      </c>
      <c r="F21" s="612">
        <v>0</v>
      </c>
      <c r="G21" s="603">
        <f t="shared" si="1"/>
        <v>0</v>
      </c>
      <c r="H21" s="608">
        <f t="shared" si="0"/>
        <v>0</v>
      </c>
      <c r="I21" s="603">
        <f t="shared" si="0"/>
        <v>0</v>
      </c>
      <c r="J21" s="605" t="s">
        <v>588</v>
      </c>
      <c r="K21" s="606" t="s">
        <v>588</v>
      </c>
      <c r="L21" s="583"/>
      <c r="M21" s="612">
        <v>0</v>
      </c>
      <c r="N21" s="608">
        <v>0</v>
      </c>
      <c r="O21" s="609">
        <v>0</v>
      </c>
    </row>
    <row r="22" spans="1:15" x14ac:dyDescent="0.2">
      <c r="A22" s="610" t="s">
        <v>604</v>
      </c>
      <c r="B22" s="599" t="s">
        <v>588</v>
      </c>
      <c r="C22" s="600">
        <v>1485</v>
      </c>
      <c r="D22" s="611" t="s">
        <v>588</v>
      </c>
      <c r="E22" s="611" t="s">
        <v>588</v>
      </c>
      <c r="F22" s="612">
        <v>10941</v>
      </c>
      <c r="G22" s="603">
        <f t="shared" si="1"/>
        <v>7986</v>
      </c>
      <c r="H22" s="608">
        <f t="shared" si="0"/>
        <v>4424</v>
      </c>
      <c r="I22" s="603">
        <f t="shared" si="0"/>
        <v>1497</v>
      </c>
      <c r="J22" s="605" t="s">
        <v>588</v>
      </c>
      <c r="K22" s="606" t="s">
        <v>588</v>
      </c>
      <c r="L22" s="583"/>
      <c r="M22" s="612">
        <v>7986</v>
      </c>
      <c r="N22" s="608">
        <v>4424</v>
      </c>
      <c r="O22" s="609">
        <v>1497</v>
      </c>
    </row>
    <row r="23" spans="1:15" ht="13.5" thickBot="1" x14ac:dyDescent="0.25">
      <c r="A23" s="587" t="s">
        <v>605</v>
      </c>
      <c r="B23" s="632" t="s">
        <v>588</v>
      </c>
      <c r="C23" s="600">
        <v>0</v>
      </c>
      <c r="D23" s="615" t="s">
        <v>588</v>
      </c>
      <c r="E23" s="615" t="s">
        <v>588</v>
      </c>
      <c r="F23" s="633">
        <v>0</v>
      </c>
      <c r="G23" s="617">
        <f t="shared" si="1"/>
        <v>0</v>
      </c>
      <c r="H23" s="634">
        <f t="shared" si="0"/>
        <v>0</v>
      </c>
      <c r="I23" s="617">
        <f t="shared" si="0"/>
        <v>0</v>
      </c>
      <c r="J23" s="635" t="s">
        <v>588</v>
      </c>
      <c r="K23" s="636" t="s">
        <v>588</v>
      </c>
      <c r="L23" s="583"/>
      <c r="M23" s="633">
        <v>0</v>
      </c>
      <c r="N23" s="620">
        <v>0</v>
      </c>
      <c r="O23" s="637">
        <v>0</v>
      </c>
    </row>
    <row r="24" spans="1:15" x14ac:dyDescent="0.2">
      <c r="A24" s="598" t="s">
        <v>606</v>
      </c>
      <c r="B24" s="638" t="s">
        <v>588</v>
      </c>
      <c r="C24" s="639">
        <v>12824</v>
      </c>
      <c r="D24" s="640">
        <v>13231</v>
      </c>
      <c r="E24" s="641">
        <v>13342</v>
      </c>
      <c r="F24" s="642">
        <v>3724</v>
      </c>
      <c r="G24" s="604">
        <f>M24-F24</f>
        <v>3288</v>
      </c>
      <c r="H24" s="642">
        <f>N24-M24</f>
        <v>3404</v>
      </c>
      <c r="I24" s="643">
        <f>O24-N24</f>
        <v>2926</v>
      </c>
      <c r="J24" s="644">
        <f t="shared" ref="J24:J47" si="3">SUM(F24:I24)</f>
        <v>13342</v>
      </c>
      <c r="K24" s="645">
        <f t="shared" ref="K24:K47" si="4">(J24/E24)*100</f>
        <v>100</v>
      </c>
      <c r="L24" s="583"/>
      <c r="M24" s="646">
        <v>7012</v>
      </c>
      <c r="N24" s="643">
        <v>10416</v>
      </c>
      <c r="O24" s="647">
        <v>13342</v>
      </c>
    </row>
    <row r="25" spans="1:15" x14ac:dyDescent="0.2">
      <c r="A25" s="610" t="s">
        <v>607</v>
      </c>
      <c r="B25" s="599" t="s">
        <v>588</v>
      </c>
      <c r="C25" s="600">
        <v>0</v>
      </c>
      <c r="D25" s="648">
        <v>0</v>
      </c>
      <c r="E25" s="649">
        <v>300</v>
      </c>
      <c r="F25" s="650">
        <v>0</v>
      </c>
      <c r="G25" s="608">
        <f t="shared" ref="G25:G42" si="5">M25-F25</f>
        <v>0</v>
      </c>
      <c r="H25" s="651">
        <f t="shared" ref="H25:I42" si="6">N25-M25</f>
        <v>0</v>
      </c>
      <c r="I25" s="652">
        <f t="shared" si="6"/>
        <v>300</v>
      </c>
      <c r="J25" s="606">
        <f t="shared" si="3"/>
        <v>300</v>
      </c>
      <c r="K25" s="653">
        <f t="shared" si="4"/>
        <v>100</v>
      </c>
      <c r="L25" s="583"/>
      <c r="M25" s="605">
        <v>0</v>
      </c>
      <c r="N25" s="652">
        <v>0</v>
      </c>
      <c r="O25" s="654">
        <v>300</v>
      </c>
    </row>
    <row r="26" spans="1:15" ht="13.5" thickBot="1" x14ac:dyDescent="0.25">
      <c r="A26" s="587" t="s">
        <v>608</v>
      </c>
      <c r="B26" s="632">
        <v>672</v>
      </c>
      <c r="C26" s="655">
        <v>10964</v>
      </c>
      <c r="D26" s="656">
        <v>11339</v>
      </c>
      <c r="E26" s="657">
        <v>11593</v>
      </c>
      <c r="F26" s="658">
        <v>2850</v>
      </c>
      <c r="G26" s="634">
        <f t="shared" si="5"/>
        <v>2850</v>
      </c>
      <c r="H26" s="658">
        <f t="shared" si="6"/>
        <v>3404</v>
      </c>
      <c r="I26" s="659">
        <f t="shared" si="6"/>
        <v>2489</v>
      </c>
      <c r="J26" s="636">
        <f t="shared" si="3"/>
        <v>11593</v>
      </c>
      <c r="K26" s="660">
        <f t="shared" si="4"/>
        <v>100</v>
      </c>
      <c r="L26" s="583"/>
      <c r="M26" s="661">
        <v>5700</v>
      </c>
      <c r="N26" s="659">
        <v>9104</v>
      </c>
      <c r="O26" s="662">
        <v>11593</v>
      </c>
    </row>
    <row r="27" spans="1:15" x14ac:dyDescent="0.2">
      <c r="A27" s="598" t="s">
        <v>609</v>
      </c>
      <c r="B27" s="638">
        <v>501</v>
      </c>
      <c r="C27" s="600">
        <v>1798</v>
      </c>
      <c r="D27" s="663">
        <v>1570</v>
      </c>
      <c r="E27" s="664">
        <v>1883</v>
      </c>
      <c r="F27" s="651">
        <v>535</v>
      </c>
      <c r="G27" s="604">
        <f t="shared" si="5"/>
        <v>385</v>
      </c>
      <c r="H27" s="604">
        <f t="shared" si="6"/>
        <v>312</v>
      </c>
      <c r="I27" s="629">
        <f>O27-N27</f>
        <v>754</v>
      </c>
      <c r="J27" s="646">
        <f t="shared" si="3"/>
        <v>1986</v>
      </c>
      <c r="K27" s="645">
        <f t="shared" si="4"/>
        <v>105.46999468932555</v>
      </c>
      <c r="L27" s="583"/>
      <c r="M27" s="602">
        <v>920</v>
      </c>
      <c r="N27" s="665">
        <v>1232</v>
      </c>
      <c r="O27" s="666">
        <v>1986</v>
      </c>
    </row>
    <row r="28" spans="1:15" x14ac:dyDescent="0.2">
      <c r="A28" s="610" t="s">
        <v>610</v>
      </c>
      <c r="B28" s="599">
        <v>502</v>
      </c>
      <c r="C28" s="600">
        <v>713</v>
      </c>
      <c r="D28" s="648">
        <v>812</v>
      </c>
      <c r="E28" s="649">
        <v>750</v>
      </c>
      <c r="F28" s="650">
        <v>135</v>
      </c>
      <c r="G28" s="608">
        <f t="shared" si="5"/>
        <v>348</v>
      </c>
      <c r="H28" s="630">
        <f t="shared" si="6"/>
        <v>-11</v>
      </c>
      <c r="I28" s="603">
        <f>O28-N28</f>
        <v>222</v>
      </c>
      <c r="J28" s="605">
        <f t="shared" si="3"/>
        <v>694</v>
      </c>
      <c r="K28" s="653">
        <f t="shared" si="4"/>
        <v>92.533333333333331</v>
      </c>
      <c r="L28" s="583"/>
      <c r="M28" s="612">
        <v>483</v>
      </c>
      <c r="N28" s="667">
        <v>472</v>
      </c>
      <c r="O28" s="668">
        <v>694</v>
      </c>
    </row>
    <row r="29" spans="1:15" x14ac:dyDescent="0.2">
      <c r="A29" s="610" t="s">
        <v>611</v>
      </c>
      <c r="B29" s="599">
        <v>504</v>
      </c>
      <c r="C29" s="600">
        <v>0</v>
      </c>
      <c r="D29" s="648">
        <v>0</v>
      </c>
      <c r="E29" s="649">
        <v>0</v>
      </c>
      <c r="F29" s="650">
        <v>0</v>
      </c>
      <c r="G29" s="608">
        <f t="shared" si="5"/>
        <v>0</v>
      </c>
      <c r="H29" s="630">
        <f t="shared" si="6"/>
        <v>0</v>
      </c>
      <c r="I29" s="603">
        <f t="shared" si="6"/>
        <v>0</v>
      </c>
      <c r="J29" s="605">
        <f t="shared" si="3"/>
        <v>0</v>
      </c>
      <c r="K29" s="653" t="e">
        <f t="shared" si="4"/>
        <v>#DIV/0!</v>
      </c>
      <c r="L29" s="583"/>
      <c r="M29" s="612">
        <v>0</v>
      </c>
      <c r="N29" s="667">
        <v>0</v>
      </c>
      <c r="O29" s="668">
        <v>0</v>
      </c>
    </row>
    <row r="30" spans="1:15" x14ac:dyDescent="0.2">
      <c r="A30" s="610" t="s">
        <v>612</v>
      </c>
      <c r="B30" s="599">
        <v>511</v>
      </c>
      <c r="C30" s="600">
        <v>334</v>
      </c>
      <c r="D30" s="648">
        <v>294</v>
      </c>
      <c r="E30" s="649">
        <v>150</v>
      </c>
      <c r="F30" s="650">
        <v>7</v>
      </c>
      <c r="G30" s="608">
        <f t="shared" si="5"/>
        <v>5</v>
      </c>
      <c r="H30" s="630">
        <f t="shared" si="6"/>
        <v>25</v>
      </c>
      <c r="I30" s="603">
        <f t="shared" si="6"/>
        <v>104</v>
      </c>
      <c r="J30" s="605">
        <f t="shared" si="3"/>
        <v>141</v>
      </c>
      <c r="K30" s="653">
        <f t="shared" si="4"/>
        <v>94</v>
      </c>
      <c r="L30" s="583"/>
      <c r="M30" s="612">
        <v>12</v>
      </c>
      <c r="N30" s="667">
        <v>37</v>
      </c>
      <c r="O30" s="668">
        <v>141</v>
      </c>
    </row>
    <row r="31" spans="1:15" x14ac:dyDescent="0.2">
      <c r="A31" s="610" t="s">
        <v>613</v>
      </c>
      <c r="B31" s="599">
        <v>518</v>
      </c>
      <c r="C31" s="600">
        <v>783</v>
      </c>
      <c r="D31" s="648">
        <v>818</v>
      </c>
      <c r="E31" s="649">
        <v>565</v>
      </c>
      <c r="F31" s="650">
        <v>129</v>
      </c>
      <c r="G31" s="608">
        <f t="shared" si="5"/>
        <v>145</v>
      </c>
      <c r="H31" s="630">
        <f t="shared" si="6"/>
        <v>109</v>
      </c>
      <c r="I31" s="603">
        <f t="shared" si="6"/>
        <v>156</v>
      </c>
      <c r="J31" s="605">
        <f t="shared" si="3"/>
        <v>539</v>
      </c>
      <c r="K31" s="653">
        <f t="shared" si="4"/>
        <v>95.398230088495566</v>
      </c>
      <c r="L31" s="583"/>
      <c r="M31" s="612">
        <v>274</v>
      </c>
      <c r="N31" s="667">
        <v>383</v>
      </c>
      <c r="O31" s="668">
        <v>539</v>
      </c>
    </row>
    <row r="32" spans="1:15" x14ac:dyDescent="0.2">
      <c r="A32" s="610" t="s">
        <v>614</v>
      </c>
      <c r="B32" s="599">
        <v>521</v>
      </c>
      <c r="C32" s="600">
        <v>6613</v>
      </c>
      <c r="D32" s="648">
        <v>6702</v>
      </c>
      <c r="E32" s="649">
        <v>7110</v>
      </c>
      <c r="F32" s="650">
        <v>1655</v>
      </c>
      <c r="G32" s="608">
        <f t="shared" si="5"/>
        <v>1806</v>
      </c>
      <c r="H32" s="630">
        <f t="shared" si="6"/>
        <v>1729</v>
      </c>
      <c r="I32" s="603">
        <f t="shared" si="6"/>
        <v>1917</v>
      </c>
      <c r="J32" s="605">
        <f t="shared" si="3"/>
        <v>7107</v>
      </c>
      <c r="K32" s="653">
        <f t="shared" si="4"/>
        <v>99.957805907172997</v>
      </c>
      <c r="L32" s="583"/>
      <c r="M32" s="612">
        <v>3461</v>
      </c>
      <c r="N32" s="667">
        <v>5190</v>
      </c>
      <c r="O32" s="668">
        <v>7107</v>
      </c>
    </row>
    <row r="33" spans="1:15" x14ac:dyDescent="0.2">
      <c r="A33" s="610" t="s">
        <v>615</v>
      </c>
      <c r="B33" s="599" t="s">
        <v>616</v>
      </c>
      <c r="C33" s="600">
        <v>2488</v>
      </c>
      <c r="D33" s="648">
        <v>2576</v>
      </c>
      <c r="E33" s="649">
        <v>2576</v>
      </c>
      <c r="F33" s="650">
        <v>631</v>
      </c>
      <c r="G33" s="608">
        <f t="shared" si="5"/>
        <v>687</v>
      </c>
      <c r="H33" s="630">
        <f t="shared" si="6"/>
        <v>649</v>
      </c>
      <c r="I33" s="603">
        <f t="shared" si="6"/>
        <v>715</v>
      </c>
      <c r="J33" s="605">
        <f t="shared" si="3"/>
        <v>2682</v>
      </c>
      <c r="K33" s="653">
        <f t="shared" si="4"/>
        <v>104.11490683229813</v>
      </c>
      <c r="L33" s="583"/>
      <c r="M33" s="612">
        <v>1318</v>
      </c>
      <c r="N33" s="667">
        <v>1967</v>
      </c>
      <c r="O33" s="668">
        <v>2682</v>
      </c>
    </row>
    <row r="34" spans="1:15" x14ac:dyDescent="0.2">
      <c r="A34" s="610" t="s">
        <v>617</v>
      </c>
      <c r="B34" s="599">
        <v>557</v>
      </c>
      <c r="C34" s="600">
        <v>0</v>
      </c>
      <c r="D34" s="648">
        <v>0</v>
      </c>
      <c r="E34" s="649">
        <v>0</v>
      </c>
      <c r="F34" s="650">
        <v>0</v>
      </c>
      <c r="G34" s="608">
        <f t="shared" si="5"/>
        <v>0</v>
      </c>
      <c r="H34" s="630">
        <f t="shared" si="6"/>
        <v>0</v>
      </c>
      <c r="I34" s="603">
        <f t="shared" si="6"/>
        <v>0</v>
      </c>
      <c r="J34" s="605">
        <f t="shared" si="3"/>
        <v>0</v>
      </c>
      <c r="K34" s="653" t="e">
        <f t="shared" si="4"/>
        <v>#DIV/0!</v>
      </c>
      <c r="L34" s="583"/>
      <c r="M34" s="612">
        <v>0</v>
      </c>
      <c r="N34" s="667">
        <v>0</v>
      </c>
      <c r="O34" s="668">
        <v>0</v>
      </c>
    </row>
    <row r="35" spans="1:15" x14ac:dyDescent="0.2">
      <c r="A35" s="610" t="s">
        <v>618</v>
      </c>
      <c r="B35" s="599">
        <v>551</v>
      </c>
      <c r="C35" s="600">
        <v>4</v>
      </c>
      <c r="D35" s="648">
        <v>4</v>
      </c>
      <c r="E35" s="649">
        <v>7</v>
      </c>
      <c r="F35" s="650">
        <v>1</v>
      </c>
      <c r="G35" s="608">
        <f t="shared" si="5"/>
        <v>1</v>
      </c>
      <c r="H35" s="630">
        <f t="shared" si="6"/>
        <v>1</v>
      </c>
      <c r="I35" s="603">
        <f t="shared" si="6"/>
        <v>4</v>
      </c>
      <c r="J35" s="605">
        <f t="shared" si="3"/>
        <v>7</v>
      </c>
      <c r="K35" s="653">
        <f t="shared" si="4"/>
        <v>100</v>
      </c>
      <c r="L35" s="583"/>
      <c r="M35" s="612">
        <v>2</v>
      </c>
      <c r="N35" s="667">
        <v>3</v>
      </c>
      <c r="O35" s="668">
        <v>7</v>
      </c>
    </row>
    <row r="36" spans="1:15" ht="13.5" thickBot="1" x14ac:dyDescent="0.25">
      <c r="A36" s="572" t="s">
        <v>619</v>
      </c>
      <c r="B36" s="669" t="s">
        <v>620</v>
      </c>
      <c r="C36" s="614">
        <v>823</v>
      </c>
      <c r="D36" s="670">
        <v>1130</v>
      </c>
      <c r="E36" s="671">
        <v>976</v>
      </c>
      <c r="F36" s="672">
        <v>86</v>
      </c>
      <c r="G36" s="608">
        <f t="shared" si="5"/>
        <v>88</v>
      </c>
      <c r="H36" s="630">
        <f t="shared" si="6"/>
        <v>337</v>
      </c>
      <c r="I36" s="603">
        <f t="shared" si="6"/>
        <v>400</v>
      </c>
      <c r="J36" s="661">
        <f t="shared" si="3"/>
        <v>911</v>
      </c>
      <c r="K36" s="673">
        <f t="shared" si="4"/>
        <v>93.340163934426229</v>
      </c>
      <c r="L36" s="583"/>
      <c r="M36" s="633">
        <v>174</v>
      </c>
      <c r="N36" s="674">
        <v>511</v>
      </c>
      <c r="O36" s="675">
        <v>911</v>
      </c>
    </row>
    <row r="37" spans="1:15" ht="13.5" thickBot="1" x14ac:dyDescent="0.25">
      <c r="A37" s="622" t="s">
        <v>621</v>
      </c>
      <c r="B37" s="568"/>
      <c r="C37" s="624">
        <f t="shared" ref="C37:I37" si="7">SUM(C27:C36)</f>
        <v>13556</v>
      </c>
      <c r="D37" s="676">
        <f t="shared" si="7"/>
        <v>13906</v>
      </c>
      <c r="E37" s="676">
        <f t="shared" si="7"/>
        <v>14017</v>
      </c>
      <c r="F37" s="624">
        <f t="shared" si="7"/>
        <v>3179</v>
      </c>
      <c r="G37" s="624">
        <f t="shared" si="7"/>
        <v>3465</v>
      </c>
      <c r="H37" s="625">
        <f t="shared" si="7"/>
        <v>3151</v>
      </c>
      <c r="I37" s="625">
        <f t="shared" si="7"/>
        <v>4272</v>
      </c>
      <c r="J37" s="677">
        <f t="shared" si="3"/>
        <v>14067</v>
      </c>
      <c r="K37" s="678">
        <f t="shared" si="4"/>
        <v>100.35670970963831</v>
      </c>
      <c r="L37" s="583"/>
      <c r="M37" s="625">
        <f>SUM(M27:M36)</f>
        <v>6644</v>
      </c>
      <c r="N37" s="625">
        <f t="shared" ref="N37:O37" si="8">SUM(N27:N36)</f>
        <v>9795</v>
      </c>
      <c r="O37" s="625">
        <f t="shared" si="8"/>
        <v>14067</v>
      </c>
    </row>
    <row r="38" spans="1:15" x14ac:dyDescent="0.2">
      <c r="A38" s="598" t="s">
        <v>622</v>
      </c>
      <c r="B38" s="638">
        <v>601</v>
      </c>
      <c r="C38" s="679">
        <v>0</v>
      </c>
      <c r="D38" s="663">
        <v>0</v>
      </c>
      <c r="E38" s="664">
        <v>0</v>
      </c>
      <c r="F38" s="642">
        <v>0</v>
      </c>
      <c r="G38" s="608">
        <f t="shared" si="5"/>
        <v>0</v>
      </c>
      <c r="H38" s="680">
        <f t="shared" si="6"/>
        <v>0</v>
      </c>
      <c r="I38" s="603">
        <f t="shared" si="6"/>
        <v>0</v>
      </c>
      <c r="J38" s="646">
        <f t="shared" si="3"/>
        <v>0</v>
      </c>
      <c r="K38" s="681" t="e">
        <f t="shared" si="4"/>
        <v>#DIV/0!</v>
      </c>
      <c r="L38" s="583"/>
      <c r="M38" s="602">
        <v>0</v>
      </c>
      <c r="N38" s="665">
        <v>0</v>
      </c>
      <c r="O38" s="666">
        <v>0</v>
      </c>
    </row>
    <row r="39" spans="1:15" x14ac:dyDescent="0.2">
      <c r="A39" s="610" t="s">
        <v>623</v>
      </c>
      <c r="B39" s="599">
        <v>602</v>
      </c>
      <c r="C39" s="600">
        <v>463</v>
      </c>
      <c r="D39" s="648">
        <v>490</v>
      </c>
      <c r="E39" s="649">
        <v>450</v>
      </c>
      <c r="F39" s="650">
        <v>149</v>
      </c>
      <c r="G39" s="608">
        <f t="shared" si="5"/>
        <v>107</v>
      </c>
      <c r="H39" s="680">
        <f t="shared" si="6"/>
        <v>95</v>
      </c>
      <c r="I39" s="603">
        <f t="shared" si="6"/>
        <v>141</v>
      </c>
      <c r="J39" s="605">
        <f t="shared" si="3"/>
        <v>492</v>
      </c>
      <c r="K39" s="653">
        <f t="shared" si="4"/>
        <v>109.33333333333333</v>
      </c>
      <c r="L39" s="583"/>
      <c r="M39" s="612">
        <v>256</v>
      </c>
      <c r="N39" s="667">
        <v>351</v>
      </c>
      <c r="O39" s="668">
        <v>492</v>
      </c>
    </row>
    <row r="40" spans="1:15" x14ac:dyDescent="0.2">
      <c r="A40" s="610" t="s">
        <v>624</v>
      </c>
      <c r="B40" s="599">
        <v>604</v>
      </c>
      <c r="C40" s="600">
        <v>0</v>
      </c>
      <c r="D40" s="648">
        <v>0</v>
      </c>
      <c r="E40" s="649">
        <v>0</v>
      </c>
      <c r="F40" s="650">
        <v>0</v>
      </c>
      <c r="G40" s="608">
        <f t="shared" si="5"/>
        <v>0</v>
      </c>
      <c r="H40" s="680">
        <f t="shared" si="6"/>
        <v>0</v>
      </c>
      <c r="I40" s="603">
        <f t="shared" si="6"/>
        <v>0</v>
      </c>
      <c r="J40" s="605">
        <f t="shared" si="3"/>
        <v>0</v>
      </c>
      <c r="K40" s="653" t="e">
        <f t="shared" si="4"/>
        <v>#DIV/0!</v>
      </c>
      <c r="L40" s="583"/>
      <c r="M40" s="612">
        <v>0</v>
      </c>
      <c r="N40" s="667">
        <v>0</v>
      </c>
      <c r="O40" s="668">
        <v>0</v>
      </c>
    </row>
    <row r="41" spans="1:15" x14ac:dyDescent="0.2">
      <c r="A41" s="610" t="s">
        <v>625</v>
      </c>
      <c r="B41" s="599" t="s">
        <v>626</v>
      </c>
      <c r="C41" s="600">
        <v>12824</v>
      </c>
      <c r="D41" s="648">
        <v>13231</v>
      </c>
      <c r="E41" s="649">
        <v>13342</v>
      </c>
      <c r="F41" s="650">
        <v>3724</v>
      </c>
      <c r="G41" s="608">
        <f t="shared" si="5"/>
        <v>3287</v>
      </c>
      <c r="H41" s="680">
        <f t="shared" si="6"/>
        <v>3404</v>
      </c>
      <c r="I41" s="603">
        <f t="shared" si="6"/>
        <v>2927</v>
      </c>
      <c r="J41" s="605">
        <f t="shared" si="3"/>
        <v>13342</v>
      </c>
      <c r="K41" s="653">
        <f t="shared" si="4"/>
        <v>100</v>
      </c>
      <c r="L41" s="583"/>
      <c r="M41" s="612">
        <v>7011</v>
      </c>
      <c r="N41" s="667">
        <v>10415</v>
      </c>
      <c r="O41" s="668">
        <v>13342</v>
      </c>
    </row>
    <row r="42" spans="1:15" ht="13.5" thickBot="1" x14ac:dyDescent="0.25">
      <c r="A42" s="572" t="s">
        <v>627</v>
      </c>
      <c r="B42" s="669" t="s">
        <v>628</v>
      </c>
      <c r="C42" s="614">
        <v>296</v>
      </c>
      <c r="D42" s="670">
        <v>185</v>
      </c>
      <c r="E42" s="671">
        <v>225</v>
      </c>
      <c r="F42" s="672">
        <v>94</v>
      </c>
      <c r="G42" s="634">
        <f t="shared" si="5"/>
        <v>103</v>
      </c>
      <c r="H42" s="680">
        <f t="shared" si="6"/>
        <v>39</v>
      </c>
      <c r="I42" s="603">
        <f t="shared" si="6"/>
        <v>23</v>
      </c>
      <c r="J42" s="635">
        <f t="shared" si="3"/>
        <v>259</v>
      </c>
      <c r="K42" s="660">
        <f t="shared" si="4"/>
        <v>115.11111111111111</v>
      </c>
      <c r="L42" s="583"/>
      <c r="M42" s="633">
        <v>197</v>
      </c>
      <c r="N42" s="674">
        <v>236</v>
      </c>
      <c r="O42" s="675">
        <v>259</v>
      </c>
    </row>
    <row r="43" spans="1:15" ht="13.5" thickBot="1" x14ac:dyDescent="0.25">
      <c r="A43" s="622" t="s">
        <v>629</v>
      </c>
      <c r="B43" s="568" t="s">
        <v>588</v>
      </c>
      <c r="C43" s="624">
        <f t="shared" ref="C43:I43" si="9">SUM(C38:C42)</f>
        <v>13583</v>
      </c>
      <c r="D43" s="676">
        <f t="shared" si="9"/>
        <v>13906</v>
      </c>
      <c r="E43" s="676">
        <f t="shared" si="9"/>
        <v>14017</v>
      </c>
      <c r="F43" s="625">
        <f t="shared" si="9"/>
        <v>3967</v>
      </c>
      <c r="G43" s="682">
        <f t="shared" si="9"/>
        <v>3497</v>
      </c>
      <c r="H43" s="625">
        <f t="shared" si="9"/>
        <v>3538</v>
      </c>
      <c r="I43" s="683">
        <f t="shared" si="9"/>
        <v>3091</v>
      </c>
      <c r="J43" s="625">
        <f t="shared" si="3"/>
        <v>14093</v>
      </c>
      <c r="K43" s="684">
        <f t="shared" si="4"/>
        <v>100.5421987586502</v>
      </c>
      <c r="L43" s="583"/>
      <c r="M43" s="625">
        <f>SUM(M38:M42)</f>
        <v>7464</v>
      </c>
      <c r="N43" s="628">
        <f>SUM(N38:N42)</f>
        <v>11002</v>
      </c>
      <c r="O43" s="625">
        <f>SUM(O38:O42)</f>
        <v>14093</v>
      </c>
    </row>
    <row r="44" spans="1:15" ht="5.25" customHeight="1" thickBot="1" x14ac:dyDescent="0.25">
      <c r="A44" s="572"/>
      <c r="B44" s="685"/>
      <c r="C44" s="614"/>
      <c r="D44" s="686"/>
      <c r="E44" s="686"/>
      <c r="F44" s="616"/>
      <c r="G44" s="687"/>
      <c r="H44" s="688"/>
      <c r="I44" s="687"/>
      <c r="J44" s="689"/>
      <c r="K44" s="645"/>
      <c r="L44" s="583"/>
      <c r="M44" s="616"/>
      <c r="N44" s="628"/>
      <c r="O44" s="628"/>
    </row>
    <row r="45" spans="1:15" ht="13.5" thickBot="1" x14ac:dyDescent="0.25">
      <c r="A45" s="690" t="s">
        <v>630</v>
      </c>
      <c r="B45" s="568" t="s">
        <v>588</v>
      </c>
      <c r="C45" s="625">
        <f t="shared" ref="C45:I45" si="10">C43-C41</f>
        <v>759</v>
      </c>
      <c r="D45" s="624">
        <f t="shared" si="10"/>
        <v>675</v>
      </c>
      <c r="E45" s="624">
        <f t="shared" si="10"/>
        <v>675</v>
      </c>
      <c r="F45" s="625">
        <f t="shared" si="10"/>
        <v>243</v>
      </c>
      <c r="G45" s="683">
        <f t="shared" si="10"/>
        <v>210</v>
      </c>
      <c r="H45" s="625">
        <f t="shared" si="10"/>
        <v>134</v>
      </c>
      <c r="I45" s="628">
        <f t="shared" si="10"/>
        <v>164</v>
      </c>
      <c r="J45" s="689">
        <f t="shared" si="3"/>
        <v>751</v>
      </c>
      <c r="K45" s="645">
        <f t="shared" si="4"/>
        <v>111.25925925925925</v>
      </c>
      <c r="L45" s="583"/>
      <c r="M45" s="625">
        <f>M43-M41</f>
        <v>453</v>
      </c>
      <c r="N45" s="628">
        <f>N43-N41</f>
        <v>587</v>
      </c>
      <c r="O45" s="625">
        <f>O43-O41</f>
        <v>751</v>
      </c>
    </row>
    <row r="46" spans="1:15" ht="13.5" thickBot="1" x14ac:dyDescent="0.25">
      <c r="A46" s="622" t="s">
        <v>631</v>
      </c>
      <c r="B46" s="568" t="s">
        <v>588</v>
      </c>
      <c r="C46" s="625">
        <f t="shared" ref="C46:I46" si="11">C43-C37</f>
        <v>27</v>
      </c>
      <c r="D46" s="624">
        <f t="shared" si="11"/>
        <v>0</v>
      </c>
      <c r="E46" s="624">
        <f t="shared" si="11"/>
        <v>0</v>
      </c>
      <c r="F46" s="625">
        <f t="shared" si="11"/>
        <v>788</v>
      </c>
      <c r="G46" s="683">
        <f t="shared" si="11"/>
        <v>32</v>
      </c>
      <c r="H46" s="625">
        <f t="shared" si="11"/>
        <v>387</v>
      </c>
      <c r="I46" s="628">
        <f t="shared" si="11"/>
        <v>-1181</v>
      </c>
      <c r="J46" s="689">
        <f t="shared" si="3"/>
        <v>26</v>
      </c>
      <c r="K46" s="645" t="e">
        <f t="shared" si="4"/>
        <v>#DIV/0!</v>
      </c>
      <c r="L46" s="583"/>
      <c r="M46" s="625">
        <f>M43-M37</f>
        <v>820</v>
      </c>
      <c r="N46" s="628">
        <f>N43-N37</f>
        <v>1207</v>
      </c>
      <c r="O46" s="625">
        <f>O43-O37</f>
        <v>26</v>
      </c>
    </row>
    <row r="47" spans="1:15" ht="13.5" thickBot="1" x14ac:dyDescent="0.25">
      <c r="A47" s="691" t="s">
        <v>632</v>
      </c>
      <c r="B47" s="692" t="s">
        <v>588</v>
      </c>
      <c r="C47" s="625">
        <f t="shared" ref="C47:I47" si="12">C46-C41</f>
        <v>-12797</v>
      </c>
      <c r="D47" s="624">
        <f t="shared" si="12"/>
        <v>-13231</v>
      </c>
      <c r="E47" s="624">
        <f t="shared" si="12"/>
        <v>-13342</v>
      </c>
      <c r="F47" s="625">
        <f t="shared" si="12"/>
        <v>-2936</v>
      </c>
      <c r="G47" s="683">
        <f t="shared" si="12"/>
        <v>-3255</v>
      </c>
      <c r="H47" s="625">
        <f t="shared" si="12"/>
        <v>-3017</v>
      </c>
      <c r="I47" s="628">
        <f t="shared" si="12"/>
        <v>-4108</v>
      </c>
      <c r="J47" s="689">
        <f t="shared" si="3"/>
        <v>-13316</v>
      </c>
      <c r="K47" s="678">
        <f t="shared" si="4"/>
        <v>99.805126667666016</v>
      </c>
      <c r="L47" s="583"/>
      <c r="M47" s="625">
        <f>M46-M41</f>
        <v>-6191</v>
      </c>
      <c r="N47" s="628">
        <f>N46-N41</f>
        <v>-9208</v>
      </c>
      <c r="O47" s="625">
        <f>O46-O41</f>
        <v>-13316</v>
      </c>
    </row>
    <row r="50" spans="1:10" x14ac:dyDescent="0.2">
      <c r="A50" s="693" t="s">
        <v>633</v>
      </c>
    </row>
    <row r="51" spans="1:10" x14ac:dyDescent="0.2">
      <c r="A51" s="696" t="s">
        <v>634</v>
      </c>
    </row>
    <row r="52" spans="1:10" x14ac:dyDescent="0.2">
      <c r="A52" s="697" t="s">
        <v>635</v>
      </c>
    </row>
    <row r="53" spans="1:10" s="560" customFormat="1" x14ac:dyDescent="0.2">
      <c r="A53" s="697" t="s">
        <v>636</v>
      </c>
      <c r="B53" s="698"/>
      <c r="E53" s="699"/>
      <c r="F53" s="699"/>
      <c r="G53" s="699"/>
      <c r="H53" s="699"/>
      <c r="I53" s="699"/>
      <c r="J53" s="699"/>
    </row>
    <row r="56" spans="1:10" x14ac:dyDescent="0.2">
      <c r="A56" s="700" t="s">
        <v>651</v>
      </c>
    </row>
    <row r="58" spans="1:10" x14ac:dyDescent="0.2">
      <c r="A58" s="700" t="s">
        <v>652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8"/>
  <sheetViews>
    <sheetView topLeftCell="A22" zoomScaleNormal="100" zoomScaleSheetLayoutView="100" workbookViewId="0">
      <selection activeCell="E43" sqref="E43"/>
    </sheetView>
  </sheetViews>
  <sheetFormatPr defaultColWidth="8.7109375" defaultRowHeight="12.75" x14ac:dyDescent="0.2"/>
  <cols>
    <col min="1" max="1" width="37.7109375" style="700" customWidth="1"/>
    <col min="2" max="2" width="7.28515625" style="694" customWidth="1"/>
    <col min="3" max="4" width="11.5703125" style="542" customWidth="1"/>
    <col min="5" max="5" width="11.5703125" style="695" customWidth="1"/>
    <col min="6" max="6" width="11.42578125" style="695" customWidth="1"/>
    <col min="7" max="7" width="9.85546875" style="695" customWidth="1"/>
    <col min="8" max="8" width="9.140625" style="695" customWidth="1"/>
    <col min="9" max="9" width="9.28515625" style="695" customWidth="1"/>
    <col min="10" max="10" width="9.140625" style="695" customWidth="1"/>
    <col min="11" max="11" width="12" style="542" customWidth="1"/>
    <col min="12" max="12" width="8.7109375" style="542"/>
    <col min="13" max="13" width="11.85546875" style="542" customWidth="1"/>
    <col min="14" max="14" width="12.5703125" style="542" customWidth="1"/>
    <col min="15" max="15" width="11.85546875" style="542" customWidth="1"/>
    <col min="16" max="16" width="12" style="542" customWidth="1"/>
    <col min="17" max="16384" width="8.7109375" style="542"/>
  </cols>
  <sheetData>
    <row r="1" spans="1:16" ht="24" customHeight="1" x14ac:dyDescent="0.2">
      <c r="A1" s="539"/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1"/>
    </row>
    <row r="2" spans="1:16" x14ac:dyDescent="0.2">
      <c r="A2" s="363"/>
      <c r="B2" s="363"/>
      <c r="C2" s="363"/>
      <c r="D2" s="363"/>
      <c r="E2" s="543"/>
      <c r="F2" s="543"/>
      <c r="G2" s="543"/>
      <c r="H2" s="543"/>
      <c r="I2" s="543"/>
      <c r="J2" s="543"/>
      <c r="K2" s="363"/>
      <c r="L2" s="363"/>
      <c r="M2" s="363"/>
      <c r="N2" s="363"/>
      <c r="O2" s="544"/>
    </row>
    <row r="3" spans="1:16" ht="23.25" x14ac:dyDescent="0.2">
      <c r="A3" s="367" t="s">
        <v>564</v>
      </c>
      <c r="B3" s="363"/>
      <c r="C3" s="363"/>
      <c r="D3" s="363"/>
      <c r="E3" s="543"/>
      <c r="F3" s="546"/>
      <c r="G3" s="546"/>
      <c r="H3" s="543"/>
      <c r="I3" s="543"/>
      <c r="J3" s="543"/>
      <c r="K3" s="363"/>
      <c r="L3" s="363"/>
      <c r="M3" s="363"/>
      <c r="N3" s="363"/>
      <c r="O3" s="363"/>
    </row>
    <row r="4" spans="1:16" ht="21.75" customHeight="1" x14ac:dyDescent="0.2">
      <c r="A4" s="369"/>
      <c r="B4" s="363"/>
      <c r="C4" s="363"/>
      <c r="D4" s="363"/>
      <c r="E4" s="543"/>
      <c r="F4" s="546"/>
      <c r="G4" s="546"/>
      <c r="H4" s="543"/>
      <c r="I4" s="543"/>
      <c r="J4" s="543"/>
      <c r="K4" s="363"/>
      <c r="L4" s="363"/>
      <c r="M4" s="363"/>
      <c r="N4" s="363"/>
      <c r="O4" s="363"/>
    </row>
    <row r="5" spans="1:16" x14ac:dyDescent="0.2">
      <c r="A5" s="370"/>
      <c r="B5" s="363"/>
      <c r="C5" s="363"/>
      <c r="D5" s="363"/>
      <c r="E5" s="543"/>
      <c r="F5" s="546"/>
      <c r="G5" s="546"/>
      <c r="H5" s="543"/>
      <c r="I5" s="543"/>
      <c r="J5" s="543"/>
      <c r="K5" s="363"/>
      <c r="L5" s="363"/>
      <c r="M5" s="363"/>
      <c r="N5" s="363"/>
      <c r="O5" s="363"/>
    </row>
    <row r="6" spans="1:16" ht="6" customHeight="1" x14ac:dyDescent="0.2">
      <c r="A6" s="363"/>
      <c r="B6" s="547"/>
      <c r="C6" s="547"/>
      <c r="D6" s="363"/>
      <c r="E6" s="543"/>
      <c r="F6" s="546"/>
      <c r="G6" s="546"/>
      <c r="H6" s="543"/>
      <c r="I6" s="543"/>
      <c r="J6" s="543"/>
      <c r="K6" s="363"/>
      <c r="L6" s="363"/>
      <c r="M6" s="363"/>
      <c r="N6" s="363"/>
      <c r="O6" s="363"/>
    </row>
    <row r="7" spans="1:16" ht="24.75" customHeight="1" x14ac:dyDescent="0.2">
      <c r="A7" s="370" t="s">
        <v>565</v>
      </c>
      <c r="B7" s="548"/>
      <c r="C7" s="701" t="s">
        <v>653</v>
      </c>
      <c r="D7" s="701"/>
      <c r="E7" s="701"/>
      <c r="F7" s="701"/>
      <c r="G7" s="702"/>
      <c r="H7" s="702"/>
      <c r="I7" s="702"/>
      <c r="J7" s="702"/>
      <c r="K7" s="702"/>
      <c r="L7" s="702"/>
      <c r="M7" s="702"/>
      <c r="N7" s="702"/>
      <c r="O7" s="702"/>
    </row>
    <row r="8" spans="1:16" ht="23.25" customHeight="1" thickBot="1" x14ac:dyDescent="0.25">
      <c r="A8" s="370" t="s">
        <v>567</v>
      </c>
      <c r="B8" s="363"/>
      <c r="C8" s="363"/>
      <c r="D8" s="363"/>
      <c r="E8" s="543"/>
      <c r="F8" s="546"/>
      <c r="G8" s="546"/>
      <c r="H8" s="543"/>
      <c r="I8" s="543"/>
      <c r="J8" s="543"/>
      <c r="K8" s="363"/>
      <c r="L8" s="363"/>
      <c r="M8" s="363"/>
      <c r="N8" s="363"/>
      <c r="O8" s="363"/>
    </row>
    <row r="9" spans="1:16" ht="13.5" thickBot="1" x14ac:dyDescent="0.25">
      <c r="A9" s="703" t="s">
        <v>568</v>
      </c>
      <c r="B9" s="704" t="s">
        <v>569</v>
      </c>
      <c r="C9" s="705" t="s">
        <v>0</v>
      </c>
      <c r="D9" s="706" t="s">
        <v>570</v>
      </c>
      <c r="E9" s="555" t="s">
        <v>571</v>
      </c>
      <c r="F9" s="707" t="s">
        <v>572</v>
      </c>
      <c r="G9" s="708"/>
      <c r="H9" s="708"/>
      <c r="I9" s="709"/>
      <c r="J9" s="706" t="s">
        <v>640</v>
      </c>
      <c r="K9" s="710" t="s">
        <v>574</v>
      </c>
      <c r="M9" s="706" t="s">
        <v>575</v>
      </c>
      <c r="N9" s="706" t="s">
        <v>576</v>
      </c>
      <c r="O9" s="561" t="s">
        <v>575</v>
      </c>
    </row>
    <row r="10" spans="1:16" ht="13.5" thickBot="1" x14ac:dyDescent="0.25">
      <c r="A10" s="711"/>
      <c r="B10" s="712"/>
      <c r="C10" s="713" t="s">
        <v>641</v>
      </c>
      <c r="D10" s="714">
        <v>2019</v>
      </c>
      <c r="E10" s="566">
        <v>2019</v>
      </c>
      <c r="F10" s="715" t="s">
        <v>578</v>
      </c>
      <c r="G10" s="716" t="s">
        <v>579</v>
      </c>
      <c r="H10" s="717" t="s">
        <v>580</v>
      </c>
      <c r="I10" s="715" t="s">
        <v>581</v>
      </c>
      <c r="J10" s="714" t="s">
        <v>582</v>
      </c>
      <c r="K10" s="713" t="s">
        <v>583</v>
      </c>
      <c r="M10" s="718" t="s">
        <v>642</v>
      </c>
      <c r="N10" s="714" t="s">
        <v>643</v>
      </c>
      <c r="O10" s="571" t="s">
        <v>644</v>
      </c>
    </row>
    <row r="11" spans="1:16" x14ac:dyDescent="0.2">
      <c r="A11" s="719" t="s">
        <v>645</v>
      </c>
      <c r="B11" s="720"/>
      <c r="C11" s="721">
        <v>75</v>
      </c>
      <c r="D11" s="722">
        <v>58</v>
      </c>
      <c r="E11" s="723">
        <v>38</v>
      </c>
      <c r="F11" s="724">
        <v>54</v>
      </c>
      <c r="G11" s="725">
        <f>M11</f>
        <v>63</v>
      </c>
      <c r="H11" s="726">
        <f>N11</f>
        <v>38</v>
      </c>
      <c r="I11" s="727">
        <f>O11</f>
        <v>49</v>
      </c>
      <c r="J11" s="728" t="s">
        <v>588</v>
      </c>
      <c r="K11" s="729" t="s">
        <v>588</v>
      </c>
      <c r="L11" s="583"/>
      <c r="M11" s="730">
        <v>63</v>
      </c>
      <c r="N11" s="731">
        <v>38</v>
      </c>
      <c r="O11" s="732">
        <v>49</v>
      </c>
    </row>
    <row r="12" spans="1:16" ht="13.5" thickBot="1" x14ac:dyDescent="0.25">
      <c r="A12" s="733" t="s">
        <v>646</v>
      </c>
      <c r="B12" s="734"/>
      <c r="C12" s="735">
        <v>59</v>
      </c>
      <c r="D12" s="722">
        <v>55</v>
      </c>
      <c r="E12" s="723">
        <v>35</v>
      </c>
      <c r="F12" s="736">
        <v>52.4</v>
      </c>
      <c r="G12" s="737">
        <f>M12</f>
        <v>59.5</v>
      </c>
      <c r="H12" s="738">
        <f t="shared" ref="H12:I23" si="0">N12</f>
        <v>35</v>
      </c>
      <c r="I12" s="737">
        <f t="shared" si="0"/>
        <v>35</v>
      </c>
      <c r="J12" s="739"/>
      <c r="K12" s="740" t="s">
        <v>588</v>
      </c>
      <c r="L12" s="583"/>
      <c r="M12" s="741">
        <v>59.5</v>
      </c>
      <c r="N12" s="742">
        <v>35</v>
      </c>
      <c r="O12" s="743">
        <v>35</v>
      </c>
    </row>
    <row r="13" spans="1:16" x14ac:dyDescent="0.2">
      <c r="A13" s="744" t="s">
        <v>647</v>
      </c>
      <c r="B13" s="745" t="s">
        <v>648</v>
      </c>
      <c r="C13" s="746">
        <v>25342</v>
      </c>
      <c r="D13" s="747" t="s">
        <v>588</v>
      </c>
      <c r="E13" s="747" t="s">
        <v>588</v>
      </c>
      <c r="F13" s="748">
        <v>25410</v>
      </c>
      <c r="G13" s="749">
        <f>M13</f>
        <v>25624</v>
      </c>
      <c r="H13" s="750">
        <f t="shared" si="0"/>
        <v>19783</v>
      </c>
      <c r="I13" s="749">
        <f t="shared" si="0"/>
        <v>20004</v>
      </c>
      <c r="J13" s="751" t="s">
        <v>588</v>
      </c>
      <c r="K13" s="752" t="s">
        <v>588</v>
      </c>
      <c r="L13" s="583"/>
      <c r="M13" s="753">
        <v>25624</v>
      </c>
      <c r="N13" s="754">
        <v>19783</v>
      </c>
      <c r="O13" s="755">
        <v>20004</v>
      </c>
    </row>
    <row r="14" spans="1:16" x14ac:dyDescent="0.2">
      <c r="A14" s="756" t="s">
        <v>649</v>
      </c>
      <c r="B14" s="745" t="s">
        <v>650</v>
      </c>
      <c r="C14" s="746">
        <v>19296</v>
      </c>
      <c r="D14" s="757" t="s">
        <v>588</v>
      </c>
      <c r="E14" s="758" t="s">
        <v>588</v>
      </c>
      <c r="F14" s="759">
        <v>19788</v>
      </c>
      <c r="G14" s="749">
        <f t="shared" ref="G14:G23" si="1">M14</f>
        <v>20324</v>
      </c>
      <c r="H14" s="760">
        <f t="shared" si="0"/>
        <v>14862</v>
      </c>
      <c r="I14" s="749">
        <f t="shared" si="0"/>
        <v>15142</v>
      </c>
      <c r="J14" s="751" t="s">
        <v>588</v>
      </c>
      <c r="K14" s="752" t="s">
        <v>588</v>
      </c>
      <c r="L14" s="583"/>
      <c r="M14" s="759">
        <v>20324</v>
      </c>
      <c r="N14" s="754">
        <v>14862</v>
      </c>
      <c r="O14" s="755">
        <v>15142</v>
      </c>
    </row>
    <row r="15" spans="1:16" x14ac:dyDescent="0.2">
      <c r="A15" s="756" t="s">
        <v>594</v>
      </c>
      <c r="B15" s="745" t="s">
        <v>595</v>
      </c>
      <c r="C15" s="746">
        <v>27</v>
      </c>
      <c r="D15" s="757" t="s">
        <v>588</v>
      </c>
      <c r="E15" s="758" t="s">
        <v>588</v>
      </c>
      <c r="F15" s="759">
        <v>28</v>
      </c>
      <c r="G15" s="749">
        <f t="shared" si="1"/>
        <v>28</v>
      </c>
      <c r="H15" s="760">
        <f t="shared" si="0"/>
        <v>28</v>
      </c>
      <c r="I15" s="749">
        <f t="shared" si="0"/>
        <v>12</v>
      </c>
      <c r="J15" s="751" t="s">
        <v>588</v>
      </c>
      <c r="K15" s="752" t="s">
        <v>588</v>
      </c>
      <c r="L15" s="583"/>
      <c r="M15" s="759">
        <v>28</v>
      </c>
      <c r="N15" s="754">
        <v>28</v>
      </c>
      <c r="O15" s="755">
        <v>12</v>
      </c>
    </row>
    <row r="16" spans="1:16" x14ac:dyDescent="0.2">
      <c r="A16" s="756" t="s">
        <v>596</v>
      </c>
      <c r="B16" s="745" t="s">
        <v>588</v>
      </c>
      <c r="C16" s="746">
        <v>5238</v>
      </c>
      <c r="D16" s="757" t="s">
        <v>588</v>
      </c>
      <c r="E16" s="758" t="s">
        <v>588</v>
      </c>
      <c r="F16" s="759">
        <v>3109</v>
      </c>
      <c r="G16" s="749">
        <f t="shared" si="1"/>
        <v>3039</v>
      </c>
      <c r="H16" s="760">
        <f t="shared" si="0"/>
        <v>-989</v>
      </c>
      <c r="I16" s="749">
        <f t="shared" si="0"/>
        <v>4848</v>
      </c>
      <c r="J16" s="751" t="s">
        <v>588</v>
      </c>
      <c r="K16" s="752" t="s">
        <v>588</v>
      </c>
      <c r="L16" s="583"/>
      <c r="M16" s="759">
        <v>3039</v>
      </c>
      <c r="N16" s="754">
        <v>-989</v>
      </c>
      <c r="O16" s="755">
        <v>4848</v>
      </c>
    </row>
    <row r="17" spans="1:15" ht="13.5" thickBot="1" x14ac:dyDescent="0.25">
      <c r="A17" s="719" t="s">
        <v>597</v>
      </c>
      <c r="B17" s="761" t="s">
        <v>598</v>
      </c>
      <c r="C17" s="762">
        <v>7103</v>
      </c>
      <c r="D17" s="763" t="s">
        <v>588</v>
      </c>
      <c r="E17" s="763" t="s">
        <v>588</v>
      </c>
      <c r="F17" s="764">
        <v>7433</v>
      </c>
      <c r="G17" s="749">
        <f t="shared" si="1"/>
        <v>9295</v>
      </c>
      <c r="H17" s="760">
        <f t="shared" si="0"/>
        <v>13307</v>
      </c>
      <c r="I17" s="765">
        <f t="shared" si="0"/>
        <v>8246</v>
      </c>
      <c r="J17" s="766" t="s">
        <v>588</v>
      </c>
      <c r="K17" s="729" t="s">
        <v>588</v>
      </c>
      <c r="L17" s="583"/>
      <c r="M17" s="767">
        <v>9295</v>
      </c>
      <c r="N17" s="768">
        <v>13307</v>
      </c>
      <c r="O17" s="769">
        <v>8246</v>
      </c>
    </row>
    <row r="18" spans="1:15" ht="13.5" thickBot="1" x14ac:dyDescent="0.25">
      <c r="A18" s="770" t="s">
        <v>599</v>
      </c>
      <c r="B18" s="716"/>
      <c r="C18" s="771"/>
      <c r="D18" s="772" t="s">
        <v>588</v>
      </c>
      <c r="E18" s="772" t="s">
        <v>588</v>
      </c>
      <c r="F18" s="773">
        <f>F13-F14+F15+F16+F17</f>
        <v>16192</v>
      </c>
      <c r="G18" s="772">
        <f t="shared" ref="G18:H18" si="2">G13-G14+G15+G16+G17</f>
        <v>17662</v>
      </c>
      <c r="H18" s="773">
        <f t="shared" si="2"/>
        <v>17267</v>
      </c>
      <c r="I18" s="774"/>
      <c r="J18" s="773" t="s">
        <v>588</v>
      </c>
      <c r="K18" s="774" t="s">
        <v>588</v>
      </c>
      <c r="L18" s="583"/>
      <c r="M18" s="773">
        <f>M13-M14+M15+M16+M17</f>
        <v>17662</v>
      </c>
      <c r="N18" s="773">
        <f>N13-N14+N15+N16+N17</f>
        <v>17267</v>
      </c>
      <c r="O18" s="773">
        <f>O13-O14+O15+O16+O17</f>
        <v>17968</v>
      </c>
    </row>
    <row r="19" spans="1:15" x14ac:dyDescent="0.2">
      <c r="A19" s="719" t="s">
        <v>600</v>
      </c>
      <c r="B19" s="761">
        <v>401</v>
      </c>
      <c r="C19" s="762">
        <v>6114</v>
      </c>
      <c r="D19" s="747" t="s">
        <v>588</v>
      </c>
      <c r="E19" s="747" t="s">
        <v>588</v>
      </c>
      <c r="F19" s="764">
        <v>5762</v>
      </c>
      <c r="G19" s="749">
        <f t="shared" si="1"/>
        <v>5441</v>
      </c>
      <c r="H19" s="750">
        <f t="shared" si="0"/>
        <v>4997</v>
      </c>
      <c r="I19" s="775">
        <f>O19</f>
        <v>5001</v>
      </c>
      <c r="J19" s="766" t="s">
        <v>588</v>
      </c>
      <c r="K19" s="729" t="s">
        <v>588</v>
      </c>
      <c r="L19" s="583"/>
      <c r="M19" s="748">
        <v>5441</v>
      </c>
      <c r="N19" s="768">
        <v>4997</v>
      </c>
      <c r="O19" s="769">
        <v>5001</v>
      </c>
    </row>
    <row r="20" spans="1:15" x14ac:dyDescent="0.2">
      <c r="A20" s="756" t="s">
        <v>601</v>
      </c>
      <c r="B20" s="745" t="s">
        <v>602</v>
      </c>
      <c r="C20" s="746">
        <v>3903</v>
      </c>
      <c r="D20" s="758" t="s">
        <v>588</v>
      </c>
      <c r="E20" s="758" t="s">
        <v>588</v>
      </c>
      <c r="F20" s="759">
        <v>4404</v>
      </c>
      <c r="G20" s="749">
        <f t="shared" si="1"/>
        <v>4885</v>
      </c>
      <c r="H20" s="760">
        <f t="shared" si="0"/>
        <v>4749</v>
      </c>
      <c r="I20" s="749">
        <f>O20</f>
        <v>4663</v>
      </c>
      <c r="J20" s="751" t="s">
        <v>588</v>
      </c>
      <c r="K20" s="752" t="s">
        <v>588</v>
      </c>
      <c r="L20" s="583"/>
      <c r="M20" s="759">
        <v>4885</v>
      </c>
      <c r="N20" s="754">
        <v>4749</v>
      </c>
      <c r="O20" s="755">
        <v>4663</v>
      </c>
    </row>
    <row r="21" spans="1:15" x14ac:dyDescent="0.2">
      <c r="A21" s="756" t="s">
        <v>603</v>
      </c>
      <c r="B21" s="745" t="s">
        <v>588</v>
      </c>
      <c r="C21" s="746"/>
      <c r="D21" s="758" t="s">
        <v>588</v>
      </c>
      <c r="E21" s="758" t="s">
        <v>588</v>
      </c>
      <c r="F21" s="759"/>
      <c r="G21" s="749">
        <f t="shared" si="1"/>
        <v>0</v>
      </c>
      <c r="H21" s="760">
        <f t="shared" si="0"/>
        <v>0</v>
      </c>
      <c r="I21" s="749">
        <f>O21</f>
        <v>0</v>
      </c>
      <c r="J21" s="751" t="s">
        <v>588</v>
      </c>
      <c r="K21" s="752" t="s">
        <v>588</v>
      </c>
      <c r="L21" s="583"/>
      <c r="M21" s="759"/>
      <c r="N21" s="754"/>
      <c r="O21" s="755"/>
    </row>
    <row r="22" spans="1:15" x14ac:dyDescent="0.2">
      <c r="A22" s="756" t="s">
        <v>604</v>
      </c>
      <c r="B22" s="745" t="s">
        <v>588</v>
      </c>
      <c r="C22" s="746">
        <v>7868</v>
      </c>
      <c r="D22" s="758" t="s">
        <v>588</v>
      </c>
      <c r="E22" s="758" t="s">
        <v>588</v>
      </c>
      <c r="F22" s="759">
        <v>4616</v>
      </c>
      <c r="G22" s="749">
        <f t="shared" si="1"/>
        <v>5700</v>
      </c>
      <c r="H22" s="760">
        <f t="shared" si="0"/>
        <v>5239</v>
      </c>
      <c r="I22" s="749">
        <f>O22</f>
        <v>7811</v>
      </c>
      <c r="J22" s="751" t="s">
        <v>588</v>
      </c>
      <c r="K22" s="752" t="s">
        <v>588</v>
      </c>
      <c r="L22" s="583"/>
      <c r="M22" s="759">
        <v>5700</v>
      </c>
      <c r="N22" s="754">
        <v>5239</v>
      </c>
      <c r="O22" s="755">
        <v>7811</v>
      </c>
    </row>
    <row r="23" spans="1:15" ht="13.5" thickBot="1" x14ac:dyDescent="0.25">
      <c r="A23" s="733" t="s">
        <v>605</v>
      </c>
      <c r="B23" s="776" t="s">
        <v>588</v>
      </c>
      <c r="C23" s="746"/>
      <c r="D23" s="763" t="s">
        <v>588</v>
      </c>
      <c r="E23" s="763" t="s">
        <v>588</v>
      </c>
      <c r="F23" s="777"/>
      <c r="G23" s="765">
        <f t="shared" si="1"/>
        <v>0</v>
      </c>
      <c r="H23" s="778">
        <f t="shared" si="0"/>
        <v>0</v>
      </c>
      <c r="I23" s="765">
        <f>O23</f>
        <v>0</v>
      </c>
      <c r="J23" s="779" t="s">
        <v>588</v>
      </c>
      <c r="K23" s="780" t="s">
        <v>588</v>
      </c>
      <c r="L23" s="583"/>
      <c r="M23" s="777"/>
      <c r="N23" s="781"/>
      <c r="O23" s="782"/>
    </row>
    <row r="24" spans="1:15" ht="13.5" thickBot="1" x14ac:dyDescent="0.25">
      <c r="A24" s="744" t="s">
        <v>606</v>
      </c>
      <c r="B24" s="783" t="s">
        <v>588</v>
      </c>
      <c r="C24" s="784">
        <v>29686</v>
      </c>
      <c r="D24" s="785">
        <v>27770</v>
      </c>
      <c r="E24" s="641">
        <v>24907</v>
      </c>
      <c r="F24" s="786">
        <v>6340</v>
      </c>
      <c r="G24" s="787">
        <f>M24-F24</f>
        <v>7792</v>
      </c>
      <c r="H24" s="786">
        <f>N24-M24</f>
        <v>5649</v>
      </c>
      <c r="I24" s="787">
        <f>O24-N24</f>
        <v>5126</v>
      </c>
      <c r="J24" s="788">
        <f t="shared" ref="J24:J47" si="3">SUM(F24:I24)</f>
        <v>24907</v>
      </c>
      <c r="K24" s="789">
        <f t="shared" ref="K24:K47" si="4">(J24/E24)*100</f>
        <v>100</v>
      </c>
      <c r="L24" s="583"/>
      <c r="M24" s="753">
        <v>14132</v>
      </c>
      <c r="N24" s="790">
        <v>19781</v>
      </c>
      <c r="O24" s="791">
        <v>24907</v>
      </c>
    </row>
    <row r="25" spans="1:15" ht="13.5" thickBot="1" x14ac:dyDescent="0.25">
      <c r="A25" s="756" t="s">
        <v>607</v>
      </c>
      <c r="B25" s="745" t="s">
        <v>588</v>
      </c>
      <c r="C25" s="757"/>
      <c r="D25" s="792"/>
      <c r="E25" s="649"/>
      <c r="F25" s="793"/>
      <c r="G25" s="794">
        <f t="shared" ref="G25:G42" si="5">M25-F25</f>
        <v>0</v>
      </c>
      <c r="H25" s="795">
        <f t="shared" ref="H25:I42" si="6">N25-M25</f>
        <v>0</v>
      </c>
      <c r="I25" s="794">
        <f t="shared" si="6"/>
        <v>0</v>
      </c>
      <c r="J25" s="752">
        <f t="shared" si="3"/>
        <v>0</v>
      </c>
      <c r="K25" s="789" t="e">
        <f t="shared" si="4"/>
        <v>#DIV/0!</v>
      </c>
      <c r="L25" s="583"/>
      <c r="M25" s="759"/>
      <c r="N25" s="754"/>
      <c r="O25" s="668"/>
    </row>
    <row r="26" spans="1:15" ht="13.5" thickBot="1" x14ac:dyDescent="0.25">
      <c r="A26" s="733" t="s">
        <v>608</v>
      </c>
      <c r="B26" s="776">
        <v>672</v>
      </c>
      <c r="C26" s="796">
        <v>29686</v>
      </c>
      <c r="D26" s="797">
        <v>27770</v>
      </c>
      <c r="E26" s="657">
        <v>24448</v>
      </c>
      <c r="F26" s="798">
        <v>6340</v>
      </c>
      <c r="G26" s="799">
        <f t="shared" si="5"/>
        <v>7792</v>
      </c>
      <c r="H26" s="798">
        <f t="shared" si="6"/>
        <v>5190</v>
      </c>
      <c r="I26" s="799">
        <f t="shared" si="6"/>
        <v>5127</v>
      </c>
      <c r="J26" s="740">
        <f t="shared" si="3"/>
        <v>24449</v>
      </c>
      <c r="K26" s="789">
        <f t="shared" si="4"/>
        <v>100.00409031413614</v>
      </c>
      <c r="L26" s="583"/>
      <c r="M26" s="767">
        <v>14132</v>
      </c>
      <c r="N26" s="800">
        <v>19322</v>
      </c>
      <c r="O26" s="801">
        <v>24449</v>
      </c>
    </row>
    <row r="27" spans="1:15" ht="13.5" thickBot="1" x14ac:dyDescent="0.25">
      <c r="A27" s="744" t="s">
        <v>609</v>
      </c>
      <c r="B27" s="783">
        <v>501</v>
      </c>
      <c r="C27" s="746">
        <v>2344</v>
      </c>
      <c r="D27" s="802">
        <v>2163</v>
      </c>
      <c r="E27" s="803">
        <v>2168</v>
      </c>
      <c r="F27" s="804">
        <v>512</v>
      </c>
      <c r="G27" s="750">
        <f t="shared" si="5"/>
        <v>835</v>
      </c>
      <c r="H27" s="805">
        <f t="shared" si="6"/>
        <v>455</v>
      </c>
      <c r="I27" s="750">
        <f t="shared" si="6"/>
        <v>366</v>
      </c>
      <c r="J27" s="788">
        <f t="shared" si="3"/>
        <v>2168</v>
      </c>
      <c r="K27" s="789">
        <f t="shared" si="4"/>
        <v>100</v>
      </c>
      <c r="L27" s="583"/>
      <c r="M27" s="748">
        <v>1347</v>
      </c>
      <c r="N27" s="806">
        <v>1802</v>
      </c>
      <c r="O27" s="666">
        <v>2168</v>
      </c>
    </row>
    <row r="28" spans="1:15" ht="13.5" thickBot="1" x14ac:dyDescent="0.25">
      <c r="A28" s="756" t="s">
        <v>610</v>
      </c>
      <c r="B28" s="745">
        <v>502</v>
      </c>
      <c r="C28" s="746">
        <v>7798</v>
      </c>
      <c r="D28" s="807">
        <v>9696</v>
      </c>
      <c r="E28" s="808">
        <v>9690</v>
      </c>
      <c r="F28" s="809">
        <v>2375</v>
      </c>
      <c r="G28" s="760">
        <f t="shared" si="5"/>
        <v>1209</v>
      </c>
      <c r="H28" s="804">
        <f t="shared" si="6"/>
        <v>1412</v>
      </c>
      <c r="I28" s="760">
        <f t="shared" si="6"/>
        <v>2318</v>
      </c>
      <c r="J28" s="752">
        <f t="shared" si="3"/>
        <v>7314</v>
      </c>
      <c r="K28" s="789">
        <f t="shared" si="4"/>
        <v>75.479876160990713</v>
      </c>
      <c r="L28" s="583"/>
      <c r="M28" s="759">
        <v>3584</v>
      </c>
      <c r="N28" s="754">
        <v>4996</v>
      </c>
      <c r="O28" s="668">
        <v>7314</v>
      </c>
    </row>
    <row r="29" spans="1:15" ht="13.5" thickBot="1" x14ac:dyDescent="0.25">
      <c r="A29" s="756" t="s">
        <v>611</v>
      </c>
      <c r="B29" s="745">
        <v>504</v>
      </c>
      <c r="C29" s="746">
        <v>8</v>
      </c>
      <c r="D29" s="807"/>
      <c r="E29" s="808"/>
      <c r="F29" s="809">
        <v>14</v>
      </c>
      <c r="G29" s="760">
        <f t="shared" si="5"/>
        <v>0</v>
      </c>
      <c r="H29" s="804">
        <f t="shared" si="6"/>
        <v>0</v>
      </c>
      <c r="I29" s="760">
        <f t="shared" si="6"/>
        <v>0</v>
      </c>
      <c r="J29" s="752">
        <f t="shared" si="3"/>
        <v>14</v>
      </c>
      <c r="K29" s="789" t="e">
        <f t="shared" si="4"/>
        <v>#DIV/0!</v>
      </c>
      <c r="L29" s="583"/>
      <c r="M29" s="759">
        <v>14</v>
      </c>
      <c r="N29" s="754">
        <v>14</v>
      </c>
      <c r="O29" s="668">
        <v>14</v>
      </c>
    </row>
    <row r="30" spans="1:15" ht="13.5" thickBot="1" x14ac:dyDescent="0.25">
      <c r="A30" s="756" t="s">
        <v>612</v>
      </c>
      <c r="B30" s="745">
        <v>511</v>
      </c>
      <c r="C30" s="746">
        <v>4057</v>
      </c>
      <c r="D30" s="807">
        <v>3783</v>
      </c>
      <c r="E30" s="808">
        <v>3207</v>
      </c>
      <c r="F30" s="809">
        <v>429</v>
      </c>
      <c r="G30" s="760">
        <f t="shared" si="5"/>
        <v>523</v>
      </c>
      <c r="H30" s="804">
        <f t="shared" si="6"/>
        <v>1066</v>
      </c>
      <c r="I30" s="760">
        <f t="shared" si="6"/>
        <v>2068</v>
      </c>
      <c r="J30" s="752">
        <f t="shared" si="3"/>
        <v>4086</v>
      </c>
      <c r="K30" s="789">
        <f t="shared" si="4"/>
        <v>127.4087932647334</v>
      </c>
      <c r="L30" s="583"/>
      <c r="M30" s="759">
        <v>952</v>
      </c>
      <c r="N30" s="754">
        <v>2018</v>
      </c>
      <c r="O30" s="668">
        <v>4086</v>
      </c>
    </row>
    <row r="31" spans="1:15" ht="13.5" thickBot="1" x14ac:dyDescent="0.25">
      <c r="A31" s="756" t="s">
        <v>613</v>
      </c>
      <c r="B31" s="745">
        <v>518</v>
      </c>
      <c r="C31" s="746">
        <v>1674</v>
      </c>
      <c r="D31" s="807">
        <v>1282</v>
      </c>
      <c r="E31" s="808">
        <v>1202</v>
      </c>
      <c r="F31" s="809">
        <v>397</v>
      </c>
      <c r="G31" s="760">
        <f t="shared" si="5"/>
        <v>578</v>
      </c>
      <c r="H31" s="804">
        <f t="shared" si="6"/>
        <v>722</v>
      </c>
      <c r="I31" s="760">
        <f t="shared" si="6"/>
        <v>457</v>
      </c>
      <c r="J31" s="752">
        <f t="shared" si="3"/>
        <v>2154</v>
      </c>
      <c r="K31" s="789">
        <f t="shared" si="4"/>
        <v>179.20133111480865</v>
      </c>
      <c r="L31" s="583"/>
      <c r="M31" s="759">
        <v>975</v>
      </c>
      <c r="N31" s="754">
        <v>1697</v>
      </c>
      <c r="O31" s="668">
        <v>2154</v>
      </c>
    </row>
    <row r="32" spans="1:15" ht="13.5" thickBot="1" x14ac:dyDescent="0.25">
      <c r="A32" s="756" t="s">
        <v>614</v>
      </c>
      <c r="B32" s="745">
        <v>521</v>
      </c>
      <c r="C32" s="746">
        <v>17961</v>
      </c>
      <c r="D32" s="807">
        <v>15593</v>
      </c>
      <c r="E32" s="808">
        <v>14963</v>
      </c>
      <c r="F32" s="809">
        <v>3883</v>
      </c>
      <c r="G32" s="760">
        <f t="shared" si="5"/>
        <v>4455</v>
      </c>
      <c r="H32" s="804">
        <f t="shared" si="6"/>
        <v>3200</v>
      </c>
      <c r="I32" s="760">
        <f t="shared" si="6"/>
        <v>3423</v>
      </c>
      <c r="J32" s="752">
        <f t="shared" si="3"/>
        <v>14961</v>
      </c>
      <c r="K32" s="789">
        <f t="shared" si="4"/>
        <v>99.98663369645125</v>
      </c>
      <c r="L32" s="583"/>
      <c r="M32" s="759">
        <v>8338</v>
      </c>
      <c r="N32" s="754">
        <v>11538</v>
      </c>
      <c r="O32" s="668">
        <v>14961</v>
      </c>
    </row>
    <row r="33" spans="1:15" ht="13.5" thickBot="1" x14ac:dyDescent="0.25">
      <c r="A33" s="756" t="s">
        <v>615</v>
      </c>
      <c r="B33" s="745" t="s">
        <v>616</v>
      </c>
      <c r="C33" s="746">
        <v>6975</v>
      </c>
      <c r="D33" s="807">
        <v>6317</v>
      </c>
      <c r="E33" s="808">
        <v>5737</v>
      </c>
      <c r="F33" s="809">
        <v>1521</v>
      </c>
      <c r="G33" s="760">
        <f t="shared" si="5"/>
        <v>1752</v>
      </c>
      <c r="H33" s="804">
        <f t="shared" si="6"/>
        <v>1172</v>
      </c>
      <c r="I33" s="760">
        <f t="shared" si="6"/>
        <v>1310</v>
      </c>
      <c r="J33" s="752">
        <f t="shared" si="3"/>
        <v>5755</v>
      </c>
      <c r="K33" s="789">
        <f t="shared" si="4"/>
        <v>100.31375283249085</v>
      </c>
      <c r="L33" s="583"/>
      <c r="M33" s="759">
        <v>3273</v>
      </c>
      <c r="N33" s="754">
        <v>4445</v>
      </c>
      <c r="O33" s="668">
        <v>5755</v>
      </c>
    </row>
    <row r="34" spans="1:15" ht="13.5" thickBot="1" x14ac:dyDescent="0.25">
      <c r="A34" s="756" t="s">
        <v>617</v>
      </c>
      <c r="B34" s="745">
        <v>557</v>
      </c>
      <c r="C34" s="746"/>
      <c r="D34" s="807"/>
      <c r="E34" s="808"/>
      <c r="F34" s="809"/>
      <c r="G34" s="760">
        <f t="shared" si="5"/>
        <v>0</v>
      </c>
      <c r="H34" s="804">
        <f t="shared" si="6"/>
        <v>0</v>
      </c>
      <c r="I34" s="760">
        <f t="shared" si="6"/>
        <v>1</v>
      </c>
      <c r="J34" s="752">
        <f t="shared" si="3"/>
        <v>1</v>
      </c>
      <c r="K34" s="789" t="e">
        <f t="shared" si="4"/>
        <v>#DIV/0!</v>
      </c>
      <c r="L34" s="583"/>
      <c r="M34" s="759"/>
      <c r="N34" s="754"/>
      <c r="O34" s="668">
        <v>1</v>
      </c>
    </row>
    <row r="35" spans="1:15" ht="13.5" thickBot="1" x14ac:dyDescent="0.25">
      <c r="A35" s="756" t="s">
        <v>618</v>
      </c>
      <c r="B35" s="745">
        <v>551</v>
      </c>
      <c r="C35" s="746">
        <v>1912</v>
      </c>
      <c r="D35" s="807">
        <v>1476</v>
      </c>
      <c r="E35" s="808">
        <v>1279</v>
      </c>
      <c r="F35" s="809">
        <v>453</v>
      </c>
      <c r="G35" s="760">
        <f t="shared" si="5"/>
        <v>445</v>
      </c>
      <c r="H35" s="804">
        <f t="shared" si="6"/>
        <v>186</v>
      </c>
      <c r="I35" s="760">
        <f t="shared" si="6"/>
        <v>195</v>
      </c>
      <c r="J35" s="752">
        <f t="shared" si="3"/>
        <v>1279</v>
      </c>
      <c r="K35" s="789">
        <f t="shared" si="4"/>
        <v>100</v>
      </c>
      <c r="L35" s="583"/>
      <c r="M35" s="759">
        <v>898</v>
      </c>
      <c r="N35" s="754">
        <v>1084</v>
      </c>
      <c r="O35" s="668">
        <v>1279</v>
      </c>
    </row>
    <row r="36" spans="1:15" ht="13.5" thickBot="1" x14ac:dyDescent="0.25">
      <c r="A36" s="719" t="s">
        <v>619</v>
      </c>
      <c r="B36" s="810" t="s">
        <v>620</v>
      </c>
      <c r="C36" s="762">
        <v>948</v>
      </c>
      <c r="D36" s="811">
        <v>912</v>
      </c>
      <c r="E36" s="812">
        <v>1110</v>
      </c>
      <c r="F36" s="813">
        <v>161</v>
      </c>
      <c r="G36" s="760">
        <f t="shared" si="5"/>
        <v>284</v>
      </c>
      <c r="H36" s="804">
        <f t="shared" si="6"/>
        <v>464</v>
      </c>
      <c r="I36" s="814">
        <f t="shared" si="6"/>
        <v>222</v>
      </c>
      <c r="J36" s="740">
        <f t="shared" si="3"/>
        <v>1131</v>
      </c>
      <c r="K36" s="789">
        <f t="shared" si="4"/>
        <v>101.8918918918919</v>
      </c>
      <c r="L36" s="583"/>
      <c r="M36" s="777">
        <v>445</v>
      </c>
      <c r="N36" s="781">
        <v>909</v>
      </c>
      <c r="O36" s="675">
        <v>1131</v>
      </c>
    </row>
    <row r="37" spans="1:15" ht="13.5" thickBot="1" x14ac:dyDescent="0.25">
      <c r="A37" s="770" t="s">
        <v>621</v>
      </c>
      <c r="B37" s="716"/>
      <c r="C37" s="772">
        <f t="shared" ref="C37:I37" si="7">SUM(C27:C36)</f>
        <v>43677</v>
      </c>
      <c r="D37" s="815">
        <f t="shared" si="7"/>
        <v>41222</v>
      </c>
      <c r="E37" s="815">
        <f t="shared" si="7"/>
        <v>39356</v>
      </c>
      <c r="F37" s="772">
        <f t="shared" si="7"/>
        <v>9745</v>
      </c>
      <c r="G37" s="816">
        <f t="shared" si="7"/>
        <v>10081</v>
      </c>
      <c r="H37" s="817">
        <f t="shared" si="7"/>
        <v>8677</v>
      </c>
      <c r="I37" s="816">
        <f t="shared" si="7"/>
        <v>10360</v>
      </c>
      <c r="J37" s="818">
        <f t="shared" si="3"/>
        <v>38863</v>
      </c>
      <c r="K37" s="789">
        <f t="shared" si="4"/>
        <v>98.747332045939629</v>
      </c>
      <c r="L37" s="583"/>
      <c r="M37" s="773">
        <f>SUM(M27:M36)</f>
        <v>19826</v>
      </c>
      <c r="N37" s="773">
        <f>SUM(N27:N36)</f>
        <v>28503</v>
      </c>
      <c r="O37" s="773">
        <f>SUM(O27:O36)</f>
        <v>38863</v>
      </c>
    </row>
    <row r="38" spans="1:15" ht="13.5" thickBot="1" x14ac:dyDescent="0.25">
      <c r="A38" s="744" t="s">
        <v>622</v>
      </c>
      <c r="B38" s="783">
        <v>601</v>
      </c>
      <c r="C38" s="746"/>
      <c r="D38" s="819"/>
      <c r="E38" s="664"/>
      <c r="F38" s="805"/>
      <c r="G38" s="760">
        <f t="shared" si="5"/>
        <v>0</v>
      </c>
      <c r="H38" s="804">
        <f t="shared" si="6"/>
        <v>0</v>
      </c>
      <c r="I38" s="820">
        <f t="shared" si="6"/>
        <v>0</v>
      </c>
      <c r="J38" s="788">
        <f t="shared" si="3"/>
        <v>0</v>
      </c>
      <c r="K38" s="789" t="e">
        <f t="shared" si="4"/>
        <v>#DIV/0!</v>
      </c>
      <c r="L38" s="583"/>
      <c r="M38" s="748"/>
      <c r="N38" s="806"/>
      <c r="O38" s="666"/>
    </row>
    <row r="39" spans="1:15" ht="13.5" thickBot="1" x14ac:dyDescent="0.25">
      <c r="A39" s="756" t="s">
        <v>623</v>
      </c>
      <c r="B39" s="745">
        <v>602</v>
      </c>
      <c r="C39" s="746">
        <v>11908</v>
      </c>
      <c r="D39" s="807">
        <v>13335</v>
      </c>
      <c r="E39" s="808">
        <v>12693</v>
      </c>
      <c r="F39" s="809">
        <v>4640</v>
      </c>
      <c r="G39" s="760">
        <f t="shared" si="5"/>
        <v>1920</v>
      </c>
      <c r="H39" s="804">
        <f t="shared" si="6"/>
        <v>3048</v>
      </c>
      <c r="I39" s="760">
        <f t="shared" si="6"/>
        <v>3085</v>
      </c>
      <c r="J39" s="752">
        <f t="shared" si="3"/>
        <v>12693</v>
      </c>
      <c r="K39" s="789">
        <f t="shared" si="4"/>
        <v>100</v>
      </c>
      <c r="L39" s="583"/>
      <c r="M39" s="759">
        <v>6560</v>
      </c>
      <c r="N39" s="754">
        <v>9608</v>
      </c>
      <c r="O39" s="668">
        <v>12693</v>
      </c>
    </row>
    <row r="40" spans="1:15" ht="13.5" thickBot="1" x14ac:dyDescent="0.25">
      <c r="A40" s="756" t="s">
        <v>624</v>
      </c>
      <c r="B40" s="745">
        <v>604</v>
      </c>
      <c r="C40" s="746">
        <v>18</v>
      </c>
      <c r="D40" s="807">
        <v>14</v>
      </c>
      <c r="E40" s="808">
        <v>13</v>
      </c>
      <c r="F40" s="809">
        <v>7</v>
      </c>
      <c r="G40" s="760">
        <f t="shared" si="5"/>
        <v>2</v>
      </c>
      <c r="H40" s="804">
        <f t="shared" si="6"/>
        <v>1</v>
      </c>
      <c r="I40" s="760">
        <f t="shared" si="6"/>
        <v>3</v>
      </c>
      <c r="J40" s="752">
        <f t="shared" si="3"/>
        <v>13</v>
      </c>
      <c r="K40" s="789">
        <f t="shared" si="4"/>
        <v>100</v>
      </c>
      <c r="L40" s="583"/>
      <c r="M40" s="759">
        <v>9</v>
      </c>
      <c r="N40" s="754">
        <v>10</v>
      </c>
      <c r="O40" s="668">
        <v>13</v>
      </c>
    </row>
    <row r="41" spans="1:15" ht="13.5" thickBot="1" x14ac:dyDescent="0.25">
      <c r="A41" s="756" t="s">
        <v>625</v>
      </c>
      <c r="B41" s="745" t="s">
        <v>626</v>
      </c>
      <c r="C41" s="746">
        <v>29686</v>
      </c>
      <c r="D41" s="807">
        <v>27770</v>
      </c>
      <c r="E41" s="808">
        <v>24907</v>
      </c>
      <c r="F41" s="809">
        <v>6340</v>
      </c>
      <c r="G41" s="760">
        <f t="shared" si="5"/>
        <v>7792</v>
      </c>
      <c r="H41" s="804">
        <f t="shared" si="6"/>
        <v>5739</v>
      </c>
      <c r="I41" s="760">
        <f t="shared" si="6"/>
        <v>5036</v>
      </c>
      <c r="J41" s="752">
        <f t="shared" si="3"/>
        <v>24907</v>
      </c>
      <c r="K41" s="789">
        <f t="shared" si="4"/>
        <v>100</v>
      </c>
      <c r="L41" s="583"/>
      <c r="M41" s="759">
        <v>14132</v>
      </c>
      <c r="N41" s="754">
        <v>19871</v>
      </c>
      <c r="O41" s="668">
        <v>24907</v>
      </c>
    </row>
    <row r="42" spans="1:15" ht="13.5" thickBot="1" x14ac:dyDescent="0.25">
      <c r="A42" s="719" t="s">
        <v>627</v>
      </c>
      <c r="B42" s="810" t="s">
        <v>628</v>
      </c>
      <c r="C42" s="762">
        <v>2173</v>
      </c>
      <c r="D42" s="811">
        <v>103</v>
      </c>
      <c r="E42" s="812">
        <v>1743</v>
      </c>
      <c r="F42" s="813">
        <v>59</v>
      </c>
      <c r="G42" s="778">
        <f t="shared" si="5"/>
        <v>702</v>
      </c>
      <c r="H42" s="821">
        <f t="shared" si="6"/>
        <v>534</v>
      </c>
      <c r="I42" s="778">
        <f t="shared" si="6"/>
        <v>448</v>
      </c>
      <c r="J42" s="740">
        <f t="shared" si="3"/>
        <v>1743</v>
      </c>
      <c r="K42" s="789">
        <f t="shared" si="4"/>
        <v>100</v>
      </c>
      <c r="L42" s="583"/>
      <c r="M42" s="777">
        <v>761</v>
      </c>
      <c r="N42" s="781">
        <v>1295</v>
      </c>
      <c r="O42" s="675">
        <v>1743</v>
      </c>
    </row>
    <row r="43" spans="1:15" ht="13.5" thickBot="1" x14ac:dyDescent="0.25">
      <c r="A43" s="770" t="s">
        <v>629</v>
      </c>
      <c r="B43" s="716" t="s">
        <v>588</v>
      </c>
      <c r="C43" s="772">
        <f t="shared" ref="C43:I43" si="8">SUM(C38:C42)</f>
        <v>43785</v>
      </c>
      <c r="D43" s="822">
        <f t="shared" si="8"/>
        <v>41222</v>
      </c>
      <c r="E43" s="822">
        <f t="shared" si="8"/>
        <v>39356</v>
      </c>
      <c r="F43" s="773">
        <f t="shared" si="8"/>
        <v>11046</v>
      </c>
      <c r="G43" s="823">
        <f t="shared" si="8"/>
        <v>10416</v>
      </c>
      <c r="H43" s="773">
        <f t="shared" si="8"/>
        <v>9322</v>
      </c>
      <c r="I43" s="824">
        <f t="shared" si="8"/>
        <v>8572</v>
      </c>
      <c r="J43" s="773">
        <f t="shared" si="3"/>
        <v>39356</v>
      </c>
      <c r="K43" s="825">
        <f t="shared" si="4"/>
        <v>100</v>
      </c>
      <c r="L43" s="583"/>
      <c r="M43" s="773">
        <f>SUM(M38:M42)</f>
        <v>21462</v>
      </c>
      <c r="N43" s="774">
        <f>SUM(N38:N42)</f>
        <v>30784</v>
      </c>
      <c r="O43" s="774">
        <f>SUM(O38:O42)</f>
        <v>39356</v>
      </c>
    </row>
    <row r="44" spans="1:15" ht="5.25" customHeight="1" thickBot="1" x14ac:dyDescent="0.25">
      <c r="A44" s="719"/>
      <c r="B44" s="826"/>
      <c r="C44" s="762"/>
      <c r="D44" s="798"/>
      <c r="E44" s="798"/>
      <c r="F44" s="764"/>
      <c r="G44" s="827"/>
      <c r="H44" s="828">
        <f>N44-G44</f>
        <v>0</v>
      </c>
      <c r="I44" s="827"/>
      <c r="J44" s="784"/>
      <c r="K44" s="825"/>
      <c r="L44" s="583"/>
      <c r="M44" s="764"/>
      <c r="N44" s="774"/>
      <c r="O44" s="774"/>
    </row>
    <row r="45" spans="1:15" ht="13.5" thickBot="1" x14ac:dyDescent="0.25">
      <c r="A45" s="829" t="s">
        <v>630</v>
      </c>
      <c r="B45" s="716" t="s">
        <v>588</v>
      </c>
      <c r="C45" s="773">
        <f t="shared" ref="C45:I45" si="9">C43-C41</f>
        <v>14099</v>
      </c>
      <c r="D45" s="772">
        <f t="shared" si="9"/>
        <v>13452</v>
      </c>
      <c r="E45" s="772">
        <f t="shared" si="9"/>
        <v>14449</v>
      </c>
      <c r="F45" s="773">
        <f t="shared" si="9"/>
        <v>4706</v>
      </c>
      <c r="G45" s="830">
        <f t="shared" si="9"/>
        <v>2624</v>
      </c>
      <c r="H45" s="773">
        <f t="shared" si="9"/>
        <v>3583</v>
      </c>
      <c r="I45" s="774">
        <f t="shared" si="9"/>
        <v>3536</v>
      </c>
      <c r="J45" s="784">
        <f t="shared" si="3"/>
        <v>14449</v>
      </c>
      <c r="K45" s="825">
        <f t="shared" si="4"/>
        <v>100</v>
      </c>
      <c r="L45" s="583"/>
      <c r="M45" s="773">
        <f>M43-M41</f>
        <v>7330</v>
      </c>
      <c r="N45" s="774">
        <f>N43-N41</f>
        <v>10913</v>
      </c>
      <c r="O45" s="774">
        <f>O43-O41</f>
        <v>14449</v>
      </c>
    </row>
    <row r="46" spans="1:15" ht="13.5" thickBot="1" x14ac:dyDescent="0.25">
      <c r="A46" s="770" t="s">
        <v>631</v>
      </c>
      <c r="B46" s="716" t="s">
        <v>588</v>
      </c>
      <c r="C46" s="773">
        <f t="shared" ref="C46:I46" si="10">C43-C37</f>
        <v>108</v>
      </c>
      <c r="D46" s="772">
        <f t="shared" si="10"/>
        <v>0</v>
      </c>
      <c r="E46" s="772">
        <f t="shared" si="10"/>
        <v>0</v>
      </c>
      <c r="F46" s="773">
        <f t="shared" si="10"/>
        <v>1301</v>
      </c>
      <c r="G46" s="830">
        <f t="shared" si="10"/>
        <v>335</v>
      </c>
      <c r="H46" s="773">
        <f t="shared" si="10"/>
        <v>645</v>
      </c>
      <c r="I46" s="774">
        <f t="shared" si="10"/>
        <v>-1788</v>
      </c>
      <c r="J46" s="784">
        <f t="shared" si="3"/>
        <v>493</v>
      </c>
      <c r="K46" s="825" t="e">
        <f t="shared" si="4"/>
        <v>#DIV/0!</v>
      </c>
      <c r="L46" s="583"/>
      <c r="M46" s="773">
        <f>M43-M37</f>
        <v>1636</v>
      </c>
      <c r="N46" s="774">
        <f>N43-N37</f>
        <v>2281</v>
      </c>
      <c r="O46" s="774">
        <f>O43-O37</f>
        <v>493</v>
      </c>
    </row>
    <row r="47" spans="1:15" ht="13.5" thickBot="1" x14ac:dyDescent="0.25">
      <c r="A47" s="831" t="s">
        <v>632</v>
      </c>
      <c r="B47" s="832" t="s">
        <v>588</v>
      </c>
      <c r="C47" s="773">
        <f t="shared" ref="C47:I47" si="11">C46-C41</f>
        <v>-29578</v>
      </c>
      <c r="D47" s="772">
        <f t="shared" si="11"/>
        <v>-27770</v>
      </c>
      <c r="E47" s="772">
        <f t="shared" si="11"/>
        <v>-24907</v>
      </c>
      <c r="F47" s="773">
        <f t="shared" si="11"/>
        <v>-5039</v>
      </c>
      <c r="G47" s="830">
        <f t="shared" si="11"/>
        <v>-7457</v>
      </c>
      <c r="H47" s="773">
        <f t="shared" si="11"/>
        <v>-5094</v>
      </c>
      <c r="I47" s="774">
        <f t="shared" si="11"/>
        <v>-6824</v>
      </c>
      <c r="J47" s="784">
        <f t="shared" si="3"/>
        <v>-24414</v>
      </c>
      <c r="K47" s="833">
        <f t="shared" si="4"/>
        <v>98.020636768779852</v>
      </c>
      <c r="L47" s="583"/>
      <c r="M47" s="773">
        <f>M46-M41</f>
        <v>-12496</v>
      </c>
      <c r="N47" s="774">
        <f>N46-N41</f>
        <v>-17590</v>
      </c>
      <c r="O47" s="774">
        <f>O46-O41</f>
        <v>-24414</v>
      </c>
    </row>
    <row r="50" spans="1:10" x14ac:dyDescent="0.2">
      <c r="A50" s="693" t="s">
        <v>633</v>
      </c>
    </row>
    <row r="51" spans="1:10" x14ac:dyDescent="0.2">
      <c r="A51" s="696" t="s">
        <v>634</v>
      </c>
    </row>
    <row r="52" spans="1:10" x14ac:dyDescent="0.2">
      <c r="A52" s="697" t="s">
        <v>635</v>
      </c>
    </row>
    <row r="53" spans="1:10" s="560" customFormat="1" x14ac:dyDescent="0.2">
      <c r="A53" s="697" t="s">
        <v>636</v>
      </c>
      <c r="B53" s="698"/>
      <c r="E53" s="699"/>
      <c r="F53" s="699"/>
      <c r="G53" s="699"/>
      <c r="H53" s="699"/>
      <c r="I53" s="699"/>
      <c r="J53" s="699"/>
    </row>
    <row r="56" spans="1:10" x14ac:dyDescent="0.2">
      <c r="A56" s="700" t="s">
        <v>654</v>
      </c>
    </row>
    <row r="58" spans="1:10" x14ac:dyDescent="0.2">
      <c r="A58" s="700" t="s">
        <v>655</v>
      </c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  <pageSetup paperSize="9" scale="58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topLeftCell="A16" workbookViewId="0">
      <selection activeCell="E51" sqref="E51"/>
    </sheetView>
  </sheetViews>
  <sheetFormatPr defaultColWidth="8.7109375" defaultRowHeight="12.75" x14ac:dyDescent="0.2"/>
  <cols>
    <col min="1" max="1" width="37.7109375" style="700" customWidth="1"/>
    <col min="2" max="2" width="7.28515625" style="694" customWidth="1"/>
    <col min="3" max="4" width="11.5703125" style="542" customWidth="1"/>
    <col min="5" max="5" width="11.5703125" style="695" customWidth="1"/>
    <col min="6" max="6" width="11.42578125" style="695" customWidth="1"/>
    <col min="7" max="7" width="9.85546875" style="695" customWidth="1"/>
    <col min="8" max="8" width="9.140625" style="695" customWidth="1"/>
    <col min="9" max="9" width="9.28515625" style="695" customWidth="1"/>
    <col min="10" max="10" width="9.140625" style="695" customWidth="1"/>
    <col min="11" max="11" width="13.85546875" style="542" customWidth="1"/>
    <col min="12" max="12" width="8.7109375" style="542"/>
    <col min="13" max="13" width="11.85546875" style="542" customWidth="1"/>
    <col min="14" max="14" width="12.5703125" style="542" customWidth="1"/>
    <col min="15" max="15" width="11.85546875" style="542" customWidth="1"/>
    <col min="16" max="16" width="12" style="542" customWidth="1"/>
    <col min="17" max="16384" width="8.7109375" style="542"/>
  </cols>
  <sheetData>
    <row r="1" spans="1:16" ht="24" customHeight="1" x14ac:dyDescent="0.2">
      <c r="A1" s="539"/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1"/>
    </row>
    <row r="2" spans="1:16" x14ac:dyDescent="0.2">
      <c r="A2" s="363"/>
      <c r="B2" s="363"/>
      <c r="C2" s="363"/>
      <c r="D2" s="363"/>
      <c r="E2" s="543"/>
      <c r="F2" s="543"/>
      <c r="G2" s="543"/>
      <c r="H2" s="543"/>
      <c r="I2" s="543"/>
      <c r="J2" s="543"/>
      <c r="K2" s="363"/>
      <c r="L2" s="363"/>
      <c r="M2" s="363"/>
      <c r="N2" s="363"/>
      <c r="O2" s="544"/>
    </row>
    <row r="3" spans="1:16" ht="23.25" x14ac:dyDescent="0.2">
      <c r="A3" s="367" t="s">
        <v>564</v>
      </c>
      <c r="B3" s="363"/>
      <c r="C3" s="363"/>
      <c r="D3" s="363"/>
      <c r="E3" s="543"/>
      <c r="F3" s="546"/>
      <c r="G3" s="546"/>
      <c r="H3" s="543"/>
      <c r="I3" s="543"/>
      <c r="J3" s="543"/>
      <c r="K3" s="363"/>
      <c r="L3" s="363"/>
      <c r="M3" s="363"/>
      <c r="N3" s="363"/>
      <c r="O3" s="363"/>
    </row>
    <row r="4" spans="1:16" ht="21.75" customHeight="1" x14ac:dyDescent="0.2">
      <c r="A4" s="369"/>
      <c r="B4" s="363"/>
      <c r="C4" s="363"/>
      <c r="D4" s="363"/>
      <c r="E4" s="543"/>
      <c r="F4" s="546"/>
      <c r="G4" s="546"/>
      <c r="H4" s="543"/>
      <c r="I4" s="543"/>
      <c r="J4" s="543"/>
      <c r="K4" s="363"/>
      <c r="L4" s="363"/>
      <c r="M4" s="363"/>
      <c r="N4" s="363"/>
      <c r="O4" s="363"/>
    </row>
    <row r="5" spans="1:16" x14ac:dyDescent="0.2">
      <c r="A5" s="370"/>
      <c r="B5" s="363"/>
      <c r="C5" s="363"/>
      <c r="D5" s="363"/>
      <c r="E5" s="543"/>
      <c r="F5" s="546"/>
      <c r="G5" s="546"/>
      <c r="H5" s="543"/>
      <c r="I5" s="543"/>
      <c r="J5" s="543"/>
      <c r="K5" s="363"/>
      <c r="L5" s="363"/>
      <c r="M5" s="363"/>
      <c r="N5" s="363"/>
      <c r="O5" s="363"/>
    </row>
    <row r="6" spans="1:16" ht="6" customHeight="1" x14ac:dyDescent="0.2">
      <c r="A6" s="363"/>
      <c r="B6" s="547"/>
      <c r="C6" s="547"/>
      <c r="D6" s="363"/>
      <c r="E6" s="543"/>
      <c r="F6" s="546"/>
      <c r="G6" s="546"/>
      <c r="H6" s="543"/>
      <c r="I6" s="543"/>
      <c r="J6" s="543"/>
      <c r="K6" s="363"/>
      <c r="L6" s="363"/>
      <c r="M6" s="363"/>
      <c r="N6" s="363"/>
      <c r="O6" s="363"/>
    </row>
    <row r="7" spans="1:16" ht="24.75" customHeight="1" x14ac:dyDescent="0.2">
      <c r="A7" s="370" t="s">
        <v>565</v>
      </c>
      <c r="B7" s="548"/>
      <c r="C7" s="374" t="s">
        <v>656</v>
      </c>
      <c r="D7" s="375"/>
      <c r="E7" s="375"/>
      <c r="F7" s="375"/>
      <c r="G7" s="375"/>
      <c r="H7" s="375"/>
      <c r="I7" s="375"/>
      <c r="J7" s="375"/>
      <c r="K7" s="375"/>
      <c r="L7" s="375"/>
      <c r="M7" s="375"/>
      <c r="N7" s="375"/>
      <c r="O7" s="375"/>
    </row>
    <row r="8" spans="1:16" ht="23.25" customHeight="1" thickBot="1" x14ac:dyDescent="0.25">
      <c r="A8" s="370" t="s">
        <v>567</v>
      </c>
      <c r="B8" s="363"/>
      <c r="C8" s="363"/>
      <c r="D8" s="363"/>
      <c r="E8" s="543"/>
      <c r="F8" s="546"/>
      <c r="G8" s="546"/>
      <c r="H8" s="543"/>
      <c r="I8" s="543"/>
      <c r="J8" s="543"/>
      <c r="K8" s="363"/>
      <c r="L8" s="363"/>
      <c r="M8" s="363"/>
      <c r="N8" s="363"/>
      <c r="O8" s="363"/>
    </row>
    <row r="9" spans="1:16" ht="13.5" thickBot="1" x14ac:dyDescent="0.25">
      <c r="A9" s="703" t="s">
        <v>568</v>
      </c>
      <c r="B9" s="704" t="s">
        <v>569</v>
      </c>
      <c r="C9" s="834" t="s">
        <v>0</v>
      </c>
      <c r="D9" s="835" t="s">
        <v>570</v>
      </c>
      <c r="E9" s="387" t="s">
        <v>571</v>
      </c>
      <c r="F9" s="836" t="s">
        <v>572</v>
      </c>
      <c r="G9" s="837"/>
      <c r="H9" s="837"/>
      <c r="I9" s="838"/>
      <c r="J9" s="835" t="s">
        <v>640</v>
      </c>
      <c r="K9" s="839" t="s">
        <v>574</v>
      </c>
      <c r="L9" s="386"/>
      <c r="M9" s="835" t="s">
        <v>575</v>
      </c>
      <c r="N9" s="835" t="s">
        <v>576</v>
      </c>
      <c r="O9" s="387" t="s">
        <v>575</v>
      </c>
    </row>
    <row r="10" spans="1:16" ht="13.5" thickBot="1" x14ac:dyDescent="0.25">
      <c r="A10" s="840"/>
      <c r="B10" s="841"/>
      <c r="C10" s="842" t="s">
        <v>641</v>
      </c>
      <c r="D10" s="843">
        <v>2019</v>
      </c>
      <c r="E10" s="399">
        <v>2019</v>
      </c>
      <c r="F10" s="844" t="s">
        <v>578</v>
      </c>
      <c r="G10" s="845" t="s">
        <v>579</v>
      </c>
      <c r="H10" s="845" t="s">
        <v>580</v>
      </c>
      <c r="I10" s="844" t="s">
        <v>581</v>
      </c>
      <c r="J10" s="843" t="s">
        <v>582</v>
      </c>
      <c r="K10" s="846" t="s">
        <v>583</v>
      </c>
      <c r="L10" s="386"/>
      <c r="M10" s="847" t="s">
        <v>657</v>
      </c>
      <c r="N10" s="843" t="s">
        <v>658</v>
      </c>
      <c r="O10" s="399" t="s">
        <v>644</v>
      </c>
    </row>
    <row r="11" spans="1:16" x14ac:dyDescent="0.2">
      <c r="A11" s="719" t="s">
        <v>645</v>
      </c>
      <c r="B11" s="720"/>
      <c r="C11" s="848">
        <v>175</v>
      </c>
      <c r="D11" s="849">
        <v>182</v>
      </c>
      <c r="E11" s="850">
        <v>179</v>
      </c>
      <c r="F11" s="851">
        <v>182</v>
      </c>
      <c r="G11" s="852">
        <f>M11</f>
        <v>177</v>
      </c>
      <c r="H11" s="853">
        <f>N11</f>
        <v>178</v>
      </c>
      <c r="I11" s="854">
        <f>O11</f>
        <v>179</v>
      </c>
      <c r="J11" s="855" t="s">
        <v>588</v>
      </c>
      <c r="K11" s="856" t="s">
        <v>588</v>
      </c>
      <c r="L11" s="583"/>
      <c r="M11" s="857">
        <v>177</v>
      </c>
      <c r="N11" s="848">
        <v>178</v>
      </c>
      <c r="O11" s="858">
        <v>179</v>
      </c>
    </row>
    <row r="12" spans="1:16" ht="13.5" thickBot="1" x14ac:dyDescent="0.25">
      <c r="A12" s="733" t="s">
        <v>646</v>
      </c>
      <c r="B12" s="734"/>
      <c r="C12" s="859">
        <v>170.35810000000001</v>
      </c>
      <c r="D12" s="860">
        <v>176</v>
      </c>
      <c r="E12" s="861">
        <v>173.6</v>
      </c>
      <c r="F12" s="862">
        <v>176.12469999999999</v>
      </c>
      <c r="G12" s="863">
        <f>M12</f>
        <v>171.39</v>
      </c>
      <c r="H12" s="864">
        <f t="shared" ref="H12:I23" si="0">N12</f>
        <v>172.27</v>
      </c>
      <c r="I12" s="865">
        <f>O12</f>
        <v>173.77</v>
      </c>
      <c r="J12" s="739"/>
      <c r="K12" s="866" t="s">
        <v>588</v>
      </c>
      <c r="L12" s="583"/>
      <c r="M12" s="867">
        <v>171.39</v>
      </c>
      <c r="N12" s="859">
        <v>172.27</v>
      </c>
      <c r="O12" s="868">
        <v>173.77</v>
      </c>
    </row>
    <row r="13" spans="1:16" x14ac:dyDescent="0.2">
      <c r="A13" s="744" t="s">
        <v>647</v>
      </c>
      <c r="B13" s="745" t="s">
        <v>648</v>
      </c>
      <c r="C13" s="750">
        <v>47437</v>
      </c>
      <c r="D13" s="869" t="s">
        <v>588</v>
      </c>
      <c r="E13" s="748" t="s">
        <v>588</v>
      </c>
      <c r="F13" s="870">
        <v>48211</v>
      </c>
      <c r="G13" s="871">
        <f>M13</f>
        <v>48371</v>
      </c>
      <c r="H13" s="820">
        <f t="shared" si="0"/>
        <v>49174</v>
      </c>
      <c r="I13" s="872">
        <f>O13</f>
        <v>51133</v>
      </c>
      <c r="J13" s="873" t="s">
        <v>588</v>
      </c>
      <c r="K13" s="874" t="s">
        <v>588</v>
      </c>
      <c r="L13" s="583"/>
      <c r="M13" s="875">
        <v>48371</v>
      </c>
      <c r="N13" s="760">
        <v>49174</v>
      </c>
      <c r="O13" s="876">
        <v>51133</v>
      </c>
    </row>
    <row r="14" spans="1:16" x14ac:dyDescent="0.2">
      <c r="A14" s="756" t="s">
        <v>649</v>
      </c>
      <c r="B14" s="745" t="s">
        <v>650</v>
      </c>
      <c r="C14" s="760">
        <v>38257</v>
      </c>
      <c r="D14" s="746" t="s">
        <v>588</v>
      </c>
      <c r="E14" s="759" t="s">
        <v>588</v>
      </c>
      <c r="F14" s="877">
        <v>37682</v>
      </c>
      <c r="G14" s="878">
        <f t="shared" ref="G14:G23" si="1">M14</f>
        <v>38027</v>
      </c>
      <c r="H14" s="760">
        <f t="shared" si="0"/>
        <v>38551</v>
      </c>
      <c r="I14" s="879">
        <f>O14</f>
        <v>40573</v>
      </c>
      <c r="J14" s="873" t="s">
        <v>588</v>
      </c>
      <c r="K14" s="874" t="s">
        <v>588</v>
      </c>
      <c r="L14" s="583"/>
      <c r="M14" s="880">
        <v>38027</v>
      </c>
      <c r="N14" s="760">
        <v>38551</v>
      </c>
      <c r="O14" s="609">
        <v>40573</v>
      </c>
    </row>
    <row r="15" spans="1:16" x14ac:dyDescent="0.2">
      <c r="A15" s="756" t="s">
        <v>594</v>
      </c>
      <c r="B15" s="745" t="s">
        <v>595</v>
      </c>
      <c r="C15" s="760">
        <v>535</v>
      </c>
      <c r="D15" s="746" t="s">
        <v>588</v>
      </c>
      <c r="E15" s="759" t="s">
        <v>588</v>
      </c>
      <c r="F15" s="877">
        <v>617</v>
      </c>
      <c r="G15" s="878">
        <f t="shared" si="1"/>
        <v>695</v>
      </c>
      <c r="H15" s="760">
        <f t="shared" si="0"/>
        <v>753</v>
      </c>
      <c r="I15" s="879">
        <f t="shared" si="0"/>
        <v>524</v>
      </c>
      <c r="J15" s="873" t="s">
        <v>588</v>
      </c>
      <c r="K15" s="874" t="s">
        <v>588</v>
      </c>
      <c r="L15" s="583"/>
      <c r="M15" s="880">
        <v>695</v>
      </c>
      <c r="N15" s="760">
        <v>753</v>
      </c>
      <c r="O15" s="609">
        <v>524</v>
      </c>
    </row>
    <row r="16" spans="1:16" x14ac:dyDescent="0.2">
      <c r="A16" s="756" t="s">
        <v>596</v>
      </c>
      <c r="B16" s="745" t="s">
        <v>588</v>
      </c>
      <c r="C16" s="760">
        <v>4559</v>
      </c>
      <c r="D16" s="746" t="s">
        <v>588</v>
      </c>
      <c r="E16" s="759" t="s">
        <v>588</v>
      </c>
      <c r="F16" s="877">
        <v>32108</v>
      </c>
      <c r="G16" s="878">
        <f t="shared" si="1"/>
        <v>36608</v>
      </c>
      <c r="H16" s="760">
        <f t="shared" si="0"/>
        <v>44742</v>
      </c>
      <c r="I16" s="879">
        <f t="shared" si="0"/>
        <v>4787</v>
      </c>
      <c r="J16" s="873" t="s">
        <v>588</v>
      </c>
      <c r="K16" s="874" t="s">
        <v>588</v>
      </c>
      <c r="L16" s="583"/>
      <c r="M16" s="880">
        <v>36608</v>
      </c>
      <c r="N16" s="760">
        <v>44742</v>
      </c>
      <c r="O16" s="609">
        <v>4787</v>
      </c>
    </row>
    <row r="17" spans="1:15" ht="13.5" thickBot="1" x14ac:dyDescent="0.25">
      <c r="A17" s="719" t="s">
        <v>597</v>
      </c>
      <c r="B17" s="761" t="s">
        <v>598</v>
      </c>
      <c r="C17" s="814">
        <v>20986</v>
      </c>
      <c r="D17" s="881" t="s">
        <v>588</v>
      </c>
      <c r="E17" s="777" t="s">
        <v>588</v>
      </c>
      <c r="F17" s="882">
        <v>15186</v>
      </c>
      <c r="G17" s="878">
        <f t="shared" si="1"/>
        <v>25332</v>
      </c>
      <c r="H17" s="760">
        <f t="shared" si="0"/>
        <v>27591</v>
      </c>
      <c r="I17" s="879">
        <f t="shared" si="0"/>
        <v>27302</v>
      </c>
      <c r="J17" s="883" t="s">
        <v>588</v>
      </c>
      <c r="K17" s="856" t="s">
        <v>588</v>
      </c>
      <c r="L17" s="583"/>
      <c r="M17" s="884">
        <v>25332</v>
      </c>
      <c r="N17" s="814">
        <v>27591</v>
      </c>
      <c r="O17" s="621">
        <v>27302</v>
      </c>
    </row>
    <row r="18" spans="1:15" ht="13.5" thickBot="1" x14ac:dyDescent="0.25">
      <c r="A18" s="770" t="s">
        <v>599</v>
      </c>
      <c r="B18" s="716"/>
      <c r="C18" s="885">
        <f t="shared" ref="C18" si="2">C13-C14+C15+C16+C17</f>
        <v>35260</v>
      </c>
      <c r="D18" s="772" t="s">
        <v>588</v>
      </c>
      <c r="E18" s="773" t="s">
        <v>588</v>
      </c>
      <c r="F18" s="886">
        <f>F13-F14+F15+F16+F17</f>
        <v>58440</v>
      </c>
      <c r="G18" s="887">
        <f>G13-G14+G15+G16+G17</f>
        <v>72979</v>
      </c>
      <c r="H18" s="885">
        <f>H13-H14+H15+H16+H17</f>
        <v>83709</v>
      </c>
      <c r="I18" s="885">
        <f>I13-I14+I15+I16+I17</f>
        <v>43173</v>
      </c>
      <c r="J18" s="773" t="s">
        <v>588</v>
      </c>
      <c r="K18" s="774" t="s">
        <v>588</v>
      </c>
      <c r="L18" s="583"/>
      <c r="M18" s="885">
        <f>M13-M14+M15+M16+M17</f>
        <v>72979</v>
      </c>
      <c r="N18" s="885">
        <f t="shared" ref="N18:O18" si="3">N13-N14+N15+N16+N17</f>
        <v>83709</v>
      </c>
      <c r="O18" s="885">
        <f t="shared" si="3"/>
        <v>43173</v>
      </c>
    </row>
    <row r="19" spans="1:15" x14ac:dyDescent="0.2">
      <c r="A19" s="719" t="s">
        <v>600</v>
      </c>
      <c r="B19" s="761">
        <v>401</v>
      </c>
      <c r="C19" s="820">
        <v>9180</v>
      </c>
      <c r="D19" s="869" t="s">
        <v>588</v>
      </c>
      <c r="E19" s="748" t="s">
        <v>588</v>
      </c>
      <c r="F19" s="882">
        <v>10528</v>
      </c>
      <c r="G19" s="878">
        <f t="shared" si="1"/>
        <v>10343</v>
      </c>
      <c r="H19" s="760">
        <f t="shared" si="0"/>
        <v>10622</v>
      </c>
      <c r="I19" s="879">
        <f t="shared" si="0"/>
        <v>10559</v>
      </c>
      <c r="J19" s="883" t="s">
        <v>588</v>
      </c>
      <c r="K19" s="856" t="s">
        <v>588</v>
      </c>
      <c r="L19" s="583"/>
      <c r="M19" s="884">
        <v>10343</v>
      </c>
      <c r="N19" s="820">
        <v>10622</v>
      </c>
      <c r="O19" s="631">
        <v>10559</v>
      </c>
    </row>
    <row r="20" spans="1:15" x14ac:dyDescent="0.2">
      <c r="A20" s="756" t="s">
        <v>601</v>
      </c>
      <c r="B20" s="745" t="s">
        <v>602</v>
      </c>
      <c r="C20" s="760">
        <v>13290</v>
      </c>
      <c r="D20" s="746" t="s">
        <v>588</v>
      </c>
      <c r="E20" s="759" t="s">
        <v>588</v>
      </c>
      <c r="F20" s="870">
        <v>11438</v>
      </c>
      <c r="G20" s="878">
        <f t="shared" si="1"/>
        <v>12408</v>
      </c>
      <c r="H20" s="760">
        <f t="shared" si="0"/>
        <v>12229</v>
      </c>
      <c r="I20" s="879">
        <f t="shared" si="0"/>
        <v>19001</v>
      </c>
      <c r="J20" s="873" t="s">
        <v>588</v>
      </c>
      <c r="K20" s="874" t="s">
        <v>588</v>
      </c>
      <c r="L20" s="583"/>
      <c r="M20" s="880">
        <v>12408</v>
      </c>
      <c r="N20" s="760">
        <v>12229</v>
      </c>
      <c r="O20" s="609">
        <v>19001</v>
      </c>
    </row>
    <row r="21" spans="1:15" x14ac:dyDescent="0.2">
      <c r="A21" s="756" t="s">
        <v>603</v>
      </c>
      <c r="B21" s="745" t="s">
        <v>588</v>
      </c>
      <c r="C21" s="760">
        <v>0</v>
      </c>
      <c r="D21" s="746" t="s">
        <v>588</v>
      </c>
      <c r="E21" s="759" t="s">
        <v>588</v>
      </c>
      <c r="F21" s="877">
        <v>0</v>
      </c>
      <c r="G21" s="878">
        <f t="shared" si="1"/>
        <v>0</v>
      </c>
      <c r="H21" s="760">
        <f t="shared" si="0"/>
        <v>0</v>
      </c>
      <c r="I21" s="879">
        <f t="shared" si="0"/>
        <v>0</v>
      </c>
      <c r="J21" s="873" t="s">
        <v>588</v>
      </c>
      <c r="K21" s="874" t="s">
        <v>588</v>
      </c>
      <c r="L21" s="583"/>
      <c r="M21" s="880">
        <v>0</v>
      </c>
      <c r="N21" s="760">
        <v>0</v>
      </c>
      <c r="O21" s="609">
        <v>0</v>
      </c>
    </row>
    <row r="22" spans="1:15" x14ac:dyDescent="0.2">
      <c r="A22" s="756" t="s">
        <v>604</v>
      </c>
      <c r="B22" s="745" t="s">
        <v>588</v>
      </c>
      <c r="C22" s="760">
        <v>12482</v>
      </c>
      <c r="D22" s="746" t="s">
        <v>588</v>
      </c>
      <c r="E22" s="759" t="s">
        <v>588</v>
      </c>
      <c r="F22" s="877">
        <v>36165</v>
      </c>
      <c r="G22" s="878">
        <f t="shared" si="1"/>
        <v>50017</v>
      </c>
      <c r="H22" s="760">
        <f t="shared" si="0"/>
        <v>54974</v>
      </c>
      <c r="I22" s="879">
        <f t="shared" si="0"/>
        <v>13304</v>
      </c>
      <c r="J22" s="873" t="s">
        <v>588</v>
      </c>
      <c r="K22" s="874" t="s">
        <v>588</v>
      </c>
      <c r="L22" s="583"/>
      <c r="M22" s="880">
        <v>50017</v>
      </c>
      <c r="N22" s="760">
        <v>54974</v>
      </c>
      <c r="O22" s="609">
        <v>13304</v>
      </c>
    </row>
    <row r="23" spans="1:15" ht="13.5" thickBot="1" x14ac:dyDescent="0.25">
      <c r="A23" s="888" t="s">
        <v>605</v>
      </c>
      <c r="B23" s="810" t="s">
        <v>588</v>
      </c>
      <c r="C23" s="778">
        <v>0</v>
      </c>
      <c r="D23" s="881" t="s">
        <v>588</v>
      </c>
      <c r="E23" s="777" t="s">
        <v>588</v>
      </c>
      <c r="F23" s="882">
        <v>0</v>
      </c>
      <c r="G23" s="889">
        <f t="shared" si="1"/>
        <v>0</v>
      </c>
      <c r="H23" s="778">
        <f t="shared" si="0"/>
        <v>0</v>
      </c>
      <c r="I23" s="890">
        <f t="shared" si="0"/>
        <v>0</v>
      </c>
      <c r="J23" s="891" t="s">
        <v>588</v>
      </c>
      <c r="K23" s="892" t="s">
        <v>588</v>
      </c>
      <c r="L23" s="583"/>
      <c r="M23" s="893">
        <v>0</v>
      </c>
      <c r="N23" s="814">
        <v>0</v>
      </c>
      <c r="O23" s="637">
        <v>0</v>
      </c>
    </row>
    <row r="24" spans="1:15" x14ac:dyDescent="0.2">
      <c r="A24" s="894" t="s">
        <v>606</v>
      </c>
      <c r="B24" s="895" t="s">
        <v>588</v>
      </c>
      <c r="C24" s="825"/>
      <c r="D24" s="896">
        <v>56553</v>
      </c>
      <c r="E24" s="897">
        <v>58893</v>
      </c>
      <c r="F24" s="898">
        <v>12007</v>
      </c>
      <c r="G24" s="787">
        <f>M24-F24</f>
        <v>14080</v>
      </c>
      <c r="H24" s="795">
        <f>N24-M24</f>
        <v>16565</v>
      </c>
      <c r="I24" s="787">
        <f>O24-N24</f>
        <v>16241</v>
      </c>
      <c r="J24" s="899">
        <f t="shared" ref="J24:J47" si="4">SUM(F24:I24)</f>
        <v>58893</v>
      </c>
      <c r="K24" s="900">
        <f>(J24/E24)*100</f>
        <v>100</v>
      </c>
      <c r="L24" s="583"/>
      <c r="M24" s="753">
        <v>26087</v>
      </c>
      <c r="N24" s="750">
        <v>42652</v>
      </c>
      <c r="O24" s="791">
        <v>58893</v>
      </c>
    </row>
    <row r="25" spans="1:15" x14ac:dyDescent="0.2">
      <c r="A25" s="756" t="s">
        <v>607</v>
      </c>
      <c r="B25" s="745" t="s">
        <v>588</v>
      </c>
      <c r="C25" s="901"/>
      <c r="D25" s="902">
        <v>0</v>
      </c>
      <c r="E25" s="903">
        <v>6693</v>
      </c>
      <c r="F25" s="904">
        <v>0</v>
      </c>
      <c r="G25" s="905">
        <f t="shared" ref="G25:G42" si="5">M25-F25</f>
        <v>0</v>
      </c>
      <c r="H25" s="795">
        <f t="shared" ref="H25:I42" si="6">N25-M25</f>
        <v>0</v>
      </c>
      <c r="I25" s="794">
        <f t="shared" si="6"/>
        <v>6693</v>
      </c>
      <c r="J25" s="874">
        <f t="shared" si="4"/>
        <v>6693</v>
      </c>
      <c r="K25" s="901">
        <v>0</v>
      </c>
      <c r="L25" s="583"/>
      <c r="M25" s="759">
        <v>0</v>
      </c>
      <c r="N25" s="760">
        <v>0</v>
      </c>
      <c r="O25" s="668">
        <v>6693</v>
      </c>
    </row>
    <row r="26" spans="1:15" ht="13.5" thickBot="1" x14ac:dyDescent="0.25">
      <c r="A26" s="733" t="s">
        <v>608</v>
      </c>
      <c r="B26" s="776">
        <v>672</v>
      </c>
      <c r="C26" s="906"/>
      <c r="D26" s="907">
        <v>56553</v>
      </c>
      <c r="E26" s="908">
        <v>52200</v>
      </c>
      <c r="F26" s="909">
        <v>12007</v>
      </c>
      <c r="G26" s="910">
        <f t="shared" si="5"/>
        <v>14080</v>
      </c>
      <c r="H26" s="795">
        <f t="shared" si="6"/>
        <v>16565</v>
      </c>
      <c r="I26" s="799">
        <f t="shared" si="6"/>
        <v>9548</v>
      </c>
      <c r="J26" s="866">
        <f t="shared" si="4"/>
        <v>52200</v>
      </c>
      <c r="K26" s="911">
        <f t="shared" ref="K26:K47" si="7">(J26/E26)*100</f>
        <v>100</v>
      </c>
      <c r="L26" s="583"/>
      <c r="M26" s="767">
        <v>26087</v>
      </c>
      <c r="N26" s="778">
        <v>42652</v>
      </c>
      <c r="O26" s="801">
        <v>52200</v>
      </c>
    </row>
    <row r="27" spans="1:15" x14ac:dyDescent="0.2">
      <c r="A27" s="744" t="s">
        <v>609</v>
      </c>
      <c r="B27" s="783">
        <v>501</v>
      </c>
      <c r="C27" s="912">
        <v>16005</v>
      </c>
      <c r="D27" s="913">
        <v>13783</v>
      </c>
      <c r="E27" s="914">
        <v>16853</v>
      </c>
      <c r="F27" s="915">
        <v>3837</v>
      </c>
      <c r="G27" s="820">
        <f t="shared" si="5"/>
        <v>4060</v>
      </c>
      <c r="H27" s="820">
        <f t="shared" si="6"/>
        <v>3882</v>
      </c>
      <c r="I27" s="775">
        <f>O27-N27</f>
        <v>5074</v>
      </c>
      <c r="J27" s="784">
        <f t="shared" si="4"/>
        <v>16853</v>
      </c>
      <c r="K27" s="900">
        <f t="shared" si="7"/>
        <v>100</v>
      </c>
      <c r="L27" s="583"/>
      <c r="M27" s="748">
        <v>7897</v>
      </c>
      <c r="N27" s="820">
        <v>11779</v>
      </c>
      <c r="O27" s="666">
        <v>16853</v>
      </c>
    </row>
    <row r="28" spans="1:15" x14ac:dyDescent="0.2">
      <c r="A28" s="756" t="s">
        <v>610</v>
      </c>
      <c r="B28" s="745">
        <v>502</v>
      </c>
      <c r="C28" s="916">
        <v>3564</v>
      </c>
      <c r="D28" s="878">
        <v>3815</v>
      </c>
      <c r="E28" s="917">
        <v>3334</v>
      </c>
      <c r="F28" s="879">
        <v>804</v>
      </c>
      <c r="G28" s="820">
        <f t="shared" si="5"/>
        <v>829</v>
      </c>
      <c r="H28" s="820">
        <f t="shared" si="6"/>
        <v>709</v>
      </c>
      <c r="I28" s="749">
        <f>O28-N28</f>
        <v>992</v>
      </c>
      <c r="J28" s="757">
        <f t="shared" si="4"/>
        <v>3334</v>
      </c>
      <c r="K28" s="901">
        <f t="shared" si="7"/>
        <v>100</v>
      </c>
      <c r="L28" s="583"/>
      <c r="M28" s="759">
        <v>1633</v>
      </c>
      <c r="N28" s="760">
        <v>2342</v>
      </c>
      <c r="O28" s="668">
        <v>3334</v>
      </c>
    </row>
    <row r="29" spans="1:15" x14ac:dyDescent="0.2">
      <c r="A29" s="756" t="s">
        <v>611</v>
      </c>
      <c r="B29" s="745">
        <v>504</v>
      </c>
      <c r="C29" s="916">
        <v>0</v>
      </c>
      <c r="D29" s="878">
        <v>0</v>
      </c>
      <c r="E29" s="917">
        <v>0</v>
      </c>
      <c r="F29" s="879">
        <v>0</v>
      </c>
      <c r="G29" s="820">
        <f t="shared" si="5"/>
        <v>0</v>
      </c>
      <c r="H29" s="820">
        <f t="shared" si="6"/>
        <v>0</v>
      </c>
      <c r="I29" s="749">
        <f t="shared" si="6"/>
        <v>0</v>
      </c>
      <c r="J29" s="757">
        <f t="shared" si="4"/>
        <v>0</v>
      </c>
      <c r="K29" s="901">
        <v>0</v>
      </c>
      <c r="L29" s="583"/>
      <c r="M29" s="759">
        <v>0</v>
      </c>
      <c r="N29" s="760">
        <v>0</v>
      </c>
      <c r="O29" s="668">
        <v>0</v>
      </c>
    </row>
    <row r="30" spans="1:15" x14ac:dyDescent="0.2">
      <c r="A30" s="756" t="s">
        <v>612</v>
      </c>
      <c r="B30" s="745">
        <v>511</v>
      </c>
      <c r="C30" s="916">
        <v>4166</v>
      </c>
      <c r="D30" s="878">
        <v>3017</v>
      </c>
      <c r="E30" s="917">
        <v>3338</v>
      </c>
      <c r="F30" s="879">
        <v>1693</v>
      </c>
      <c r="G30" s="820">
        <f t="shared" si="5"/>
        <v>1179</v>
      </c>
      <c r="H30" s="820">
        <f t="shared" si="6"/>
        <v>161</v>
      </c>
      <c r="I30" s="749">
        <f t="shared" si="6"/>
        <v>305</v>
      </c>
      <c r="J30" s="757">
        <f t="shared" si="4"/>
        <v>3338</v>
      </c>
      <c r="K30" s="901">
        <f t="shared" si="7"/>
        <v>100</v>
      </c>
      <c r="L30" s="583"/>
      <c r="M30" s="759">
        <v>2872</v>
      </c>
      <c r="N30" s="760">
        <v>3033</v>
      </c>
      <c r="O30" s="668">
        <v>3338</v>
      </c>
    </row>
    <row r="31" spans="1:15" x14ac:dyDescent="0.2">
      <c r="A31" s="756" t="s">
        <v>613</v>
      </c>
      <c r="B31" s="745">
        <v>518</v>
      </c>
      <c r="C31" s="916">
        <v>3317</v>
      </c>
      <c r="D31" s="878">
        <v>2851</v>
      </c>
      <c r="E31" s="917">
        <v>3309</v>
      </c>
      <c r="F31" s="879">
        <v>924</v>
      </c>
      <c r="G31" s="820">
        <f t="shared" si="5"/>
        <v>709</v>
      </c>
      <c r="H31" s="820">
        <f t="shared" si="6"/>
        <v>923</v>
      </c>
      <c r="I31" s="749">
        <f t="shared" si="6"/>
        <v>753</v>
      </c>
      <c r="J31" s="757">
        <f t="shared" si="4"/>
        <v>3309</v>
      </c>
      <c r="K31" s="901">
        <f t="shared" si="7"/>
        <v>100</v>
      </c>
      <c r="L31" s="583"/>
      <c r="M31" s="759">
        <v>1633</v>
      </c>
      <c r="N31" s="760">
        <v>2556</v>
      </c>
      <c r="O31" s="668">
        <v>3309</v>
      </c>
    </row>
    <row r="32" spans="1:15" x14ac:dyDescent="0.2">
      <c r="A32" s="756" t="s">
        <v>614</v>
      </c>
      <c r="B32" s="745">
        <v>521</v>
      </c>
      <c r="C32" s="916">
        <v>54831</v>
      </c>
      <c r="D32" s="878">
        <v>59631</v>
      </c>
      <c r="E32" s="917">
        <v>57767</v>
      </c>
      <c r="F32" s="879">
        <v>13452</v>
      </c>
      <c r="G32" s="820">
        <f t="shared" si="5"/>
        <v>14705</v>
      </c>
      <c r="H32" s="820">
        <f t="shared" si="6"/>
        <v>14041</v>
      </c>
      <c r="I32" s="749">
        <f t="shared" si="6"/>
        <v>15569</v>
      </c>
      <c r="J32" s="757">
        <f t="shared" si="4"/>
        <v>57767</v>
      </c>
      <c r="K32" s="901">
        <f t="shared" si="7"/>
        <v>100</v>
      </c>
      <c r="L32" s="583"/>
      <c r="M32" s="759">
        <v>28157</v>
      </c>
      <c r="N32" s="760">
        <v>42198</v>
      </c>
      <c r="O32" s="668">
        <v>57767</v>
      </c>
    </row>
    <row r="33" spans="1:15" x14ac:dyDescent="0.2">
      <c r="A33" s="756" t="s">
        <v>615</v>
      </c>
      <c r="B33" s="745" t="s">
        <v>616</v>
      </c>
      <c r="C33" s="916">
        <v>20073</v>
      </c>
      <c r="D33" s="878">
        <v>21713</v>
      </c>
      <c r="E33" s="917">
        <v>21027</v>
      </c>
      <c r="F33" s="879">
        <v>4964</v>
      </c>
      <c r="G33" s="820">
        <f t="shared" si="5"/>
        <v>5425</v>
      </c>
      <c r="H33" s="820">
        <f t="shared" si="6"/>
        <v>5050</v>
      </c>
      <c r="I33" s="749">
        <f t="shared" si="6"/>
        <v>5588</v>
      </c>
      <c r="J33" s="757">
        <f t="shared" si="4"/>
        <v>21027</v>
      </c>
      <c r="K33" s="901">
        <f t="shared" si="7"/>
        <v>100</v>
      </c>
      <c r="L33" s="583"/>
      <c r="M33" s="759">
        <v>10389</v>
      </c>
      <c r="N33" s="760">
        <v>15439</v>
      </c>
      <c r="O33" s="668">
        <v>21027</v>
      </c>
    </row>
    <row r="34" spans="1:15" x14ac:dyDescent="0.2">
      <c r="A34" s="756" t="s">
        <v>617</v>
      </c>
      <c r="B34" s="745">
        <v>557</v>
      </c>
      <c r="C34" s="916">
        <v>0</v>
      </c>
      <c r="D34" s="878">
        <v>0</v>
      </c>
      <c r="E34" s="917">
        <v>0</v>
      </c>
      <c r="F34" s="879">
        <v>0</v>
      </c>
      <c r="G34" s="820">
        <f t="shared" si="5"/>
        <v>0</v>
      </c>
      <c r="H34" s="820">
        <f t="shared" si="6"/>
        <v>0</v>
      </c>
      <c r="I34" s="749">
        <f t="shared" si="6"/>
        <v>0</v>
      </c>
      <c r="J34" s="757">
        <f t="shared" si="4"/>
        <v>0</v>
      </c>
      <c r="K34" s="901">
        <v>0</v>
      </c>
      <c r="L34" s="583"/>
      <c r="M34" s="759">
        <v>0</v>
      </c>
      <c r="N34" s="760">
        <v>0</v>
      </c>
      <c r="O34" s="668">
        <v>0</v>
      </c>
    </row>
    <row r="35" spans="1:15" x14ac:dyDescent="0.2">
      <c r="A35" s="756" t="s">
        <v>618</v>
      </c>
      <c r="B35" s="745">
        <v>551</v>
      </c>
      <c r="C35" s="916">
        <v>1101</v>
      </c>
      <c r="D35" s="878">
        <v>1147</v>
      </c>
      <c r="E35" s="917">
        <v>1373</v>
      </c>
      <c r="F35" s="879">
        <v>307</v>
      </c>
      <c r="G35" s="820">
        <f t="shared" si="5"/>
        <v>348</v>
      </c>
      <c r="H35" s="820">
        <f t="shared" si="6"/>
        <v>356</v>
      </c>
      <c r="I35" s="749">
        <f t="shared" si="6"/>
        <v>362</v>
      </c>
      <c r="J35" s="757">
        <f t="shared" si="4"/>
        <v>1373</v>
      </c>
      <c r="K35" s="911">
        <f t="shared" si="7"/>
        <v>100</v>
      </c>
      <c r="L35" s="583"/>
      <c r="M35" s="759">
        <v>655</v>
      </c>
      <c r="N35" s="760">
        <v>1011</v>
      </c>
      <c r="O35" s="668">
        <v>1373</v>
      </c>
    </row>
    <row r="36" spans="1:15" ht="13.5" thickBot="1" x14ac:dyDescent="0.25">
      <c r="A36" s="719" t="s">
        <v>619</v>
      </c>
      <c r="B36" s="810" t="s">
        <v>620</v>
      </c>
      <c r="C36" s="918">
        <v>4426</v>
      </c>
      <c r="D36" s="919">
        <v>1750</v>
      </c>
      <c r="E36" s="920">
        <v>2816</v>
      </c>
      <c r="F36" s="921">
        <v>172</v>
      </c>
      <c r="G36" s="820">
        <f t="shared" si="5"/>
        <v>223</v>
      </c>
      <c r="H36" s="820">
        <f t="shared" si="6"/>
        <v>232</v>
      </c>
      <c r="I36" s="749">
        <f t="shared" si="6"/>
        <v>2189</v>
      </c>
      <c r="J36" s="922">
        <f t="shared" si="4"/>
        <v>2816</v>
      </c>
      <c r="K36" s="923">
        <f t="shared" si="7"/>
        <v>100</v>
      </c>
      <c r="L36" s="583"/>
      <c r="M36" s="777">
        <v>395</v>
      </c>
      <c r="N36" s="814">
        <v>627</v>
      </c>
      <c r="O36" s="675">
        <v>2816</v>
      </c>
    </row>
    <row r="37" spans="1:15" ht="13.5" thickBot="1" x14ac:dyDescent="0.25">
      <c r="A37" s="770" t="s">
        <v>621</v>
      </c>
      <c r="B37" s="716"/>
      <c r="C37" s="833">
        <f>SUM(C27:C36)</f>
        <v>107483</v>
      </c>
      <c r="D37" s="822">
        <f t="shared" ref="D37:E37" si="8">SUM(D27:D36)</f>
        <v>107707</v>
      </c>
      <c r="E37" s="924">
        <f t="shared" si="8"/>
        <v>109817</v>
      </c>
      <c r="F37" s="774">
        <f>SUM(F27:F36)</f>
        <v>26153</v>
      </c>
      <c r="G37" s="774">
        <f>SUM(G27:G36)</f>
        <v>27478</v>
      </c>
      <c r="H37" s="774">
        <f>SUM(H27:H36)</f>
        <v>25354</v>
      </c>
      <c r="I37" s="774">
        <f>SUM(I27:I36)</f>
        <v>30832</v>
      </c>
      <c r="J37" s="772">
        <f t="shared" si="4"/>
        <v>109817</v>
      </c>
      <c r="K37" s="833">
        <f t="shared" si="7"/>
        <v>100</v>
      </c>
      <c r="L37" s="583"/>
      <c r="M37" s="773">
        <f t="shared" ref="M37:O37" si="9">SUM(M27:M36)</f>
        <v>53631</v>
      </c>
      <c r="N37" s="773">
        <f t="shared" si="9"/>
        <v>78985</v>
      </c>
      <c r="O37" s="773">
        <f t="shared" si="9"/>
        <v>109817</v>
      </c>
    </row>
    <row r="38" spans="1:15" x14ac:dyDescent="0.2">
      <c r="A38" s="744" t="s">
        <v>622</v>
      </c>
      <c r="B38" s="783">
        <v>601</v>
      </c>
      <c r="C38" s="912">
        <v>3769</v>
      </c>
      <c r="D38" s="925">
        <v>3668</v>
      </c>
      <c r="E38" s="914">
        <v>4226</v>
      </c>
      <c r="F38" s="872">
        <v>1009</v>
      </c>
      <c r="G38" s="820">
        <f t="shared" si="5"/>
        <v>1005</v>
      </c>
      <c r="H38" s="820">
        <f t="shared" si="6"/>
        <v>1047</v>
      </c>
      <c r="I38" s="749">
        <f t="shared" si="6"/>
        <v>1165</v>
      </c>
      <c r="J38" s="722">
        <f t="shared" si="4"/>
        <v>4226</v>
      </c>
      <c r="K38" s="900">
        <f t="shared" si="7"/>
        <v>100</v>
      </c>
      <c r="L38" s="583"/>
      <c r="M38" s="748">
        <v>2014</v>
      </c>
      <c r="N38" s="806">
        <v>3061</v>
      </c>
      <c r="O38" s="666">
        <v>4226</v>
      </c>
    </row>
    <row r="39" spans="1:15" x14ac:dyDescent="0.2">
      <c r="A39" s="756" t="s">
        <v>623</v>
      </c>
      <c r="B39" s="745">
        <v>602</v>
      </c>
      <c r="C39" s="916">
        <v>50907</v>
      </c>
      <c r="D39" s="880">
        <v>46940</v>
      </c>
      <c r="E39" s="917">
        <v>52732</v>
      </c>
      <c r="F39" s="879">
        <v>12648</v>
      </c>
      <c r="G39" s="820">
        <f t="shared" si="5"/>
        <v>12686</v>
      </c>
      <c r="H39" s="820">
        <f t="shared" si="6"/>
        <v>13221</v>
      </c>
      <c r="I39" s="749">
        <f t="shared" si="6"/>
        <v>14177</v>
      </c>
      <c r="J39" s="757">
        <f t="shared" si="4"/>
        <v>52732</v>
      </c>
      <c r="K39" s="901">
        <f t="shared" si="7"/>
        <v>100</v>
      </c>
      <c r="L39" s="583"/>
      <c r="M39" s="759">
        <v>25334</v>
      </c>
      <c r="N39" s="754">
        <v>38555</v>
      </c>
      <c r="O39" s="668">
        <v>52732</v>
      </c>
    </row>
    <row r="40" spans="1:15" x14ac:dyDescent="0.2">
      <c r="A40" s="756" t="s">
        <v>624</v>
      </c>
      <c r="B40" s="745">
        <v>604</v>
      </c>
      <c r="C40" s="916">
        <v>0</v>
      </c>
      <c r="D40" s="880">
        <v>0</v>
      </c>
      <c r="E40" s="917">
        <v>0</v>
      </c>
      <c r="F40" s="879">
        <v>0</v>
      </c>
      <c r="G40" s="820">
        <f t="shared" si="5"/>
        <v>0</v>
      </c>
      <c r="H40" s="820">
        <f t="shared" si="6"/>
        <v>0</v>
      </c>
      <c r="I40" s="749">
        <f t="shared" si="6"/>
        <v>0</v>
      </c>
      <c r="J40" s="757">
        <f t="shared" si="4"/>
        <v>0</v>
      </c>
      <c r="K40" s="911">
        <v>0</v>
      </c>
      <c r="L40" s="583"/>
      <c r="M40" s="759">
        <v>0</v>
      </c>
      <c r="N40" s="754">
        <v>0</v>
      </c>
      <c r="O40" s="668">
        <v>0</v>
      </c>
    </row>
    <row r="41" spans="1:15" x14ac:dyDescent="0.2">
      <c r="A41" s="756" t="s">
        <v>625</v>
      </c>
      <c r="B41" s="745" t="s">
        <v>626</v>
      </c>
      <c r="C41" s="916">
        <v>52189</v>
      </c>
      <c r="D41" s="880">
        <v>56553</v>
      </c>
      <c r="E41" s="917">
        <v>52200</v>
      </c>
      <c r="F41" s="879">
        <v>12007</v>
      </c>
      <c r="G41" s="820">
        <f t="shared" si="5"/>
        <v>14080</v>
      </c>
      <c r="H41" s="820">
        <f t="shared" si="6"/>
        <v>16565</v>
      </c>
      <c r="I41" s="749">
        <f t="shared" si="6"/>
        <v>9548</v>
      </c>
      <c r="J41" s="757">
        <f t="shared" si="4"/>
        <v>52200</v>
      </c>
      <c r="K41" s="901">
        <f t="shared" si="7"/>
        <v>100</v>
      </c>
      <c r="L41" s="583"/>
      <c r="M41" s="759">
        <v>26087</v>
      </c>
      <c r="N41" s="754">
        <v>42652</v>
      </c>
      <c r="O41" s="668">
        <v>52200</v>
      </c>
    </row>
    <row r="42" spans="1:15" ht="13.5" thickBot="1" x14ac:dyDescent="0.25">
      <c r="A42" s="719" t="s">
        <v>627</v>
      </c>
      <c r="B42" s="810" t="s">
        <v>628</v>
      </c>
      <c r="C42" s="918">
        <v>925</v>
      </c>
      <c r="D42" s="926">
        <v>557</v>
      </c>
      <c r="E42" s="927">
        <v>968</v>
      </c>
      <c r="F42" s="921">
        <v>490</v>
      </c>
      <c r="G42" s="820">
        <f t="shared" si="5"/>
        <v>-84</v>
      </c>
      <c r="H42" s="820">
        <f t="shared" si="6"/>
        <v>194</v>
      </c>
      <c r="I42" s="749">
        <f t="shared" si="6"/>
        <v>368</v>
      </c>
      <c r="J42" s="922">
        <f t="shared" si="4"/>
        <v>968</v>
      </c>
      <c r="K42" s="923">
        <f t="shared" si="7"/>
        <v>100</v>
      </c>
      <c r="L42" s="583"/>
      <c r="M42" s="777">
        <v>406</v>
      </c>
      <c r="N42" s="781">
        <v>600</v>
      </c>
      <c r="O42" s="675">
        <v>968</v>
      </c>
    </row>
    <row r="43" spans="1:15" ht="13.5" thickBot="1" x14ac:dyDescent="0.25">
      <c r="A43" s="770" t="s">
        <v>629</v>
      </c>
      <c r="B43" s="716" t="s">
        <v>588</v>
      </c>
      <c r="C43" s="833">
        <f>SUM(C38:C42)</f>
        <v>107790</v>
      </c>
      <c r="D43" s="822">
        <f t="shared" ref="D43:E43" si="10">SUM(D38:D42)</f>
        <v>107718</v>
      </c>
      <c r="E43" s="924">
        <f t="shared" si="10"/>
        <v>110126</v>
      </c>
      <c r="F43" s="774">
        <f>SUM(F38:F42)</f>
        <v>26154</v>
      </c>
      <c r="G43" s="774">
        <f t="shared" ref="G43:I43" si="11">SUM(G38:G42)</f>
        <v>27687</v>
      </c>
      <c r="H43" s="774">
        <f t="shared" si="11"/>
        <v>31027</v>
      </c>
      <c r="I43" s="774">
        <f t="shared" si="11"/>
        <v>25258</v>
      </c>
      <c r="J43" s="772">
        <f t="shared" si="4"/>
        <v>110126</v>
      </c>
      <c r="K43" s="833">
        <f t="shared" si="7"/>
        <v>100</v>
      </c>
      <c r="L43" s="583"/>
      <c r="M43" s="773">
        <f>SUM(M38:M42)</f>
        <v>53841</v>
      </c>
      <c r="N43" s="774">
        <f>SUM(N38:N42)</f>
        <v>84868</v>
      </c>
      <c r="O43" s="773">
        <f>SUM(O38:O42)</f>
        <v>110126</v>
      </c>
    </row>
    <row r="44" spans="1:15" ht="5.25" customHeight="1" thickBot="1" x14ac:dyDescent="0.25">
      <c r="A44" s="719"/>
      <c r="B44" s="826"/>
      <c r="C44" s="928"/>
      <c r="D44" s="798"/>
      <c r="E44" s="910"/>
      <c r="F44" s="768"/>
      <c r="G44" s="827"/>
      <c r="H44" s="828">
        <f>N44-G44</f>
        <v>0</v>
      </c>
      <c r="I44" s="827"/>
      <c r="J44" s="929"/>
      <c r="K44" s="930"/>
      <c r="L44" s="583"/>
      <c r="M44" s="764"/>
      <c r="N44" s="774"/>
      <c r="O44" s="774"/>
    </row>
    <row r="45" spans="1:15" ht="13.5" thickBot="1" x14ac:dyDescent="0.25">
      <c r="A45" s="829" t="s">
        <v>630</v>
      </c>
      <c r="B45" s="716" t="s">
        <v>588</v>
      </c>
      <c r="C45" s="833">
        <f>C43-C41</f>
        <v>55601</v>
      </c>
      <c r="D45" s="772">
        <f t="shared" ref="D45:I45" si="12">D43-D41</f>
        <v>51165</v>
      </c>
      <c r="E45" s="773">
        <f t="shared" si="12"/>
        <v>57926</v>
      </c>
      <c r="F45" s="774">
        <f t="shared" si="12"/>
        <v>14147</v>
      </c>
      <c r="G45" s="830">
        <f t="shared" si="12"/>
        <v>13607</v>
      </c>
      <c r="H45" s="773">
        <f t="shared" si="12"/>
        <v>14462</v>
      </c>
      <c r="I45" s="830">
        <f t="shared" si="12"/>
        <v>15710</v>
      </c>
      <c r="J45" s="773">
        <f t="shared" si="4"/>
        <v>57926</v>
      </c>
      <c r="K45" s="928">
        <f t="shared" si="7"/>
        <v>100</v>
      </c>
      <c r="L45" s="583"/>
      <c r="M45" s="773">
        <f>M43-M41</f>
        <v>27754</v>
      </c>
      <c r="N45" s="774">
        <f>N43-N41</f>
        <v>42216</v>
      </c>
      <c r="O45" s="773">
        <f>O43-O41</f>
        <v>57926</v>
      </c>
    </row>
    <row r="46" spans="1:15" ht="13.5" thickBot="1" x14ac:dyDescent="0.25">
      <c r="A46" s="770" t="s">
        <v>631</v>
      </c>
      <c r="B46" s="716" t="s">
        <v>588</v>
      </c>
      <c r="C46" s="833">
        <f>C43-C37</f>
        <v>307</v>
      </c>
      <c r="D46" s="772">
        <f t="shared" ref="D46:I46" si="13">D43-D37</f>
        <v>11</v>
      </c>
      <c r="E46" s="773">
        <f t="shared" si="13"/>
        <v>309</v>
      </c>
      <c r="F46" s="774">
        <f>F43-F37</f>
        <v>1</v>
      </c>
      <c r="G46" s="830">
        <f t="shared" si="13"/>
        <v>209</v>
      </c>
      <c r="H46" s="773">
        <f t="shared" si="13"/>
        <v>5673</v>
      </c>
      <c r="I46" s="774">
        <f t="shared" si="13"/>
        <v>-5574</v>
      </c>
      <c r="J46" s="773">
        <f t="shared" si="4"/>
        <v>309</v>
      </c>
      <c r="K46" s="928">
        <f t="shared" si="7"/>
        <v>100</v>
      </c>
      <c r="L46" s="583"/>
      <c r="M46" s="773">
        <f>M43-M37</f>
        <v>210</v>
      </c>
      <c r="N46" s="774">
        <f>N43-N37</f>
        <v>5883</v>
      </c>
      <c r="O46" s="773">
        <f>O43-O37</f>
        <v>309</v>
      </c>
    </row>
    <row r="47" spans="1:15" ht="13.5" thickBot="1" x14ac:dyDescent="0.25">
      <c r="A47" s="831" t="s">
        <v>632</v>
      </c>
      <c r="B47" s="832" t="s">
        <v>588</v>
      </c>
      <c r="C47" s="833">
        <f>C46-C41</f>
        <v>-51882</v>
      </c>
      <c r="D47" s="772">
        <f t="shared" ref="D47:I47" si="14">D46-D41</f>
        <v>-56542</v>
      </c>
      <c r="E47" s="773">
        <f t="shared" si="14"/>
        <v>-51891</v>
      </c>
      <c r="F47" s="774">
        <f t="shared" si="14"/>
        <v>-12006</v>
      </c>
      <c r="G47" s="830">
        <f t="shared" si="14"/>
        <v>-13871</v>
      </c>
      <c r="H47" s="773">
        <f t="shared" si="14"/>
        <v>-10892</v>
      </c>
      <c r="I47" s="774">
        <f t="shared" si="14"/>
        <v>-15122</v>
      </c>
      <c r="J47" s="773">
        <f t="shared" si="4"/>
        <v>-51891</v>
      </c>
      <c r="K47" s="928">
        <f t="shared" si="7"/>
        <v>100</v>
      </c>
      <c r="L47" s="583"/>
      <c r="M47" s="773">
        <f>M46-M41</f>
        <v>-25877</v>
      </c>
      <c r="N47" s="774">
        <f>N46-N41</f>
        <v>-36769</v>
      </c>
      <c r="O47" s="773">
        <f>O46-O41</f>
        <v>-51891</v>
      </c>
    </row>
    <row r="50" spans="1:10" x14ac:dyDescent="0.2">
      <c r="A50" s="693" t="s">
        <v>633</v>
      </c>
    </row>
    <row r="51" spans="1:10" x14ac:dyDescent="0.2">
      <c r="A51" s="696" t="s">
        <v>634</v>
      </c>
    </row>
    <row r="52" spans="1:10" x14ac:dyDescent="0.2">
      <c r="A52" s="697" t="s">
        <v>635</v>
      </c>
    </row>
    <row r="53" spans="1:10" s="560" customFormat="1" x14ac:dyDescent="0.2">
      <c r="A53" s="697" t="s">
        <v>636</v>
      </c>
      <c r="B53" s="698"/>
      <c r="E53" s="699"/>
      <c r="F53" s="699"/>
      <c r="G53" s="699"/>
      <c r="H53" s="699"/>
      <c r="I53" s="699"/>
      <c r="J53" s="699"/>
    </row>
    <row r="56" spans="1:10" x14ac:dyDescent="0.2">
      <c r="A56" s="700" t="s">
        <v>659</v>
      </c>
    </row>
    <row r="58" spans="1:10" x14ac:dyDescent="0.2">
      <c r="A58" s="700" t="s">
        <v>660</v>
      </c>
    </row>
    <row r="60" spans="1:10" x14ac:dyDescent="0.2">
      <c r="A60" s="700" t="s">
        <v>661</v>
      </c>
    </row>
    <row r="61" spans="1:10" x14ac:dyDescent="0.2">
      <c r="A61" s="700" t="s">
        <v>563</v>
      </c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Doplň. ukaz. 12_2019</vt:lpstr>
      <vt:lpstr>Město_příjmy</vt:lpstr>
      <vt:lpstr>Město_výdaje </vt:lpstr>
      <vt:lpstr>§6409 5901 -Rezerva 2019 OEK</vt:lpstr>
      <vt:lpstr>Položka 8115-Financování</vt:lpstr>
      <vt:lpstr>Městské muzeum </vt:lpstr>
      <vt:lpstr>Městská knihovna</vt:lpstr>
      <vt:lpstr>Tereza Břeclav</vt:lpstr>
      <vt:lpstr>Domov seniorů</vt:lpstr>
      <vt:lpstr>MŠ Břetislavova</vt:lpstr>
      <vt:lpstr>MŠ Hřbitovní</vt:lpstr>
      <vt:lpstr>MŠ Na Valtické</vt:lpstr>
      <vt:lpstr>MŠ U Splavu</vt:lpstr>
      <vt:lpstr>MŠ Okružní</vt:lpstr>
      <vt:lpstr>MŠ Osvobození</vt:lpstr>
      <vt:lpstr>ZŠ Komenského</vt:lpstr>
      <vt:lpstr>ZŠ a MŠ Kpt.Nálepky</vt:lpstr>
      <vt:lpstr>ZŠ a MŠ Kupkova</vt:lpstr>
      <vt:lpstr>ZŠ Na Valtické</vt:lpstr>
      <vt:lpstr>ZŠ Slovácká</vt:lpstr>
      <vt:lpstr>ZŠ J.Noháče</vt:lpstr>
      <vt:lpstr>ZUŠ Břeclav 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2020-01-30T09:29:03Z</cp:lastPrinted>
  <dcterms:created xsi:type="dcterms:W3CDTF">2017-03-15T06:48:16Z</dcterms:created>
  <dcterms:modified xsi:type="dcterms:W3CDTF">2020-04-23T06:07:01Z</dcterms:modified>
</cp:coreProperties>
</file>