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OEK\Internet\Rozbory hospodaření\2020\"/>
    </mc:Choice>
  </mc:AlternateContent>
  <bookViews>
    <workbookView xWindow="-105" yWindow="-105" windowWidth="22155" windowHeight="11955"/>
  </bookViews>
  <sheets>
    <sheet name="Doplň. ukaz. 3_2020" sheetId="4" r:id="rId1"/>
    <sheet name="Město_příjmy" sheetId="2" r:id="rId2"/>
    <sheet name="Město_výdaje " sheetId="3" r:id="rId3"/>
    <sheet name="§6409 5901 -Rezerva 2020 OEK" sheetId="5" r:id="rId4"/>
    <sheet name="Položka 8115-Financování" sheetId="6" r:id="rId5"/>
    <sheet name="Městské muzeum " sheetId="7" r:id="rId6"/>
    <sheet name="Městská knihovna" sheetId="8" r:id="rId7"/>
    <sheet name="Tereza Břeclav" sheetId="9" r:id="rId8"/>
    <sheet name="Domov seniorů" sheetId="10" r:id="rId9"/>
    <sheet name="MŠ Břetislavova" sheetId="11" r:id="rId10"/>
    <sheet name="MŠ Hřbitovní" sheetId="12" r:id="rId11"/>
    <sheet name="MŠ Na Valtické" sheetId="13" r:id="rId12"/>
    <sheet name="MŠ U Splavu" sheetId="14" r:id="rId13"/>
    <sheet name="MŠ Okružní" sheetId="15" r:id="rId14"/>
    <sheet name="MŠ Osvobození" sheetId="16" r:id="rId15"/>
    <sheet name="ZŠ Komenského" sheetId="17" r:id="rId16"/>
    <sheet name="ZŠ a MŠ Kpt.Nálepky" sheetId="18" r:id="rId17"/>
    <sheet name="ZŠ a MŠ Kupkova" sheetId="19" r:id="rId18"/>
    <sheet name="ZŠ Na Valtické" sheetId="20" r:id="rId19"/>
    <sheet name="ZŠ Slovácká" sheetId="21" r:id="rId20"/>
    <sheet name="ZŠ J.Noháče" sheetId="22" r:id="rId21"/>
    <sheet name="ZUŠ Břeclav " sheetId="23" r:id="rId22"/>
  </sheets>
  <calcPr calcId="152511"/>
  <fileRecoveryPr autoRecover="0"/>
</workbook>
</file>

<file path=xl/calcChain.xml><?xml version="1.0" encoding="utf-8"?>
<calcChain xmlns="http://schemas.openxmlformats.org/spreadsheetml/2006/main">
  <c r="I45" i="23" l="1"/>
  <c r="H45" i="23"/>
  <c r="G45" i="23"/>
  <c r="O43" i="23"/>
  <c r="O45" i="23" s="1"/>
  <c r="N43" i="23"/>
  <c r="N45" i="23" s="1"/>
  <c r="M43" i="23"/>
  <c r="M45" i="23" s="1"/>
  <c r="I43" i="23"/>
  <c r="I46" i="23" s="1"/>
  <c r="I47" i="23" s="1"/>
  <c r="H43" i="23"/>
  <c r="H46" i="23" s="1"/>
  <c r="H47" i="23" s="1"/>
  <c r="G43" i="23"/>
  <c r="G46" i="23" s="1"/>
  <c r="G47" i="23" s="1"/>
  <c r="F43" i="23"/>
  <c r="F45" i="23" s="1"/>
  <c r="J45" i="23" s="1"/>
  <c r="K45" i="23" s="1"/>
  <c r="E43" i="23"/>
  <c r="E45" i="23" s="1"/>
  <c r="D43" i="23"/>
  <c r="D45" i="23" s="1"/>
  <c r="C43" i="23"/>
  <c r="C45" i="23" s="1"/>
  <c r="K42" i="23"/>
  <c r="J42" i="23"/>
  <c r="J41" i="23"/>
  <c r="K41" i="23" s="1"/>
  <c r="K40" i="23"/>
  <c r="J40" i="23"/>
  <c r="J39" i="23"/>
  <c r="K39" i="23" s="1"/>
  <c r="K38" i="23"/>
  <c r="J38" i="23"/>
  <c r="O37" i="23"/>
  <c r="N37" i="23"/>
  <c r="M37" i="23"/>
  <c r="I37" i="23"/>
  <c r="J37" i="23" s="1"/>
  <c r="K37" i="23" s="1"/>
  <c r="H37" i="23"/>
  <c r="G37" i="23"/>
  <c r="F37" i="23"/>
  <c r="E37" i="23"/>
  <c r="D37" i="23"/>
  <c r="C37" i="23"/>
  <c r="J36" i="23"/>
  <c r="K36" i="23" s="1"/>
  <c r="K35" i="23"/>
  <c r="J35" i="23"/>
  <c r="J34" i="23"/>
  <c r="K34" i="23" s="1"/>
  <c r="K33" i="23"/>
  <c r="J33" i="23"/>
  <c r="J32" i="23"/>
  <c r="K32" i="23" s="1"/>
  <c r="K31" i="23"/>
  <c r="J31" i="23"/>
  <c r="J30" i="23"/>
  <c r="K30" i="23" s="1"/>
  <c r="K29" i="23"/>
  <c r="J29" i="23"/>
  <c r="J28" i="23"/>
  <c r="K28" i="23" s="1"/>
  <c r="K27" i="23"/>
  <c r="J27" i="23"/>
  <c r="J26" i="23"/>
  <c r="K26" i="23" s="1"/>
  <c r="K25" i="23"/>
  <c r="J25" i="23"/>
  <c r="J24" i="23"/>
  <c r="K24" i="23" s="1"/>
  <c r="O18" i="23"/>
  <c r="N18" i="23"/>
  <c r="M18" i="23"/>
  <c r="I18" i="23"/>
  <c r="H18" i="23"/>
  <c r="G18" i="23"/>
  <c r="F18" i="23"/>
  <c r="C18" i="23"/>
  <c r="C46" i="23" l="1"/>
  <c r="C47" i="23" s="1"/>
  <c r="D46" i="23"/>
  <c r="D47" i="23" s="1"/>
  <c r="M46" i="23"/>
  <c r="M47" i="23" s="1"/>
  <c r="E46" i="23"/>
  <c r="E47" i="23" s="1"/>
  <c r="N46" i="23"/>
  <c r="N47" i="23" s="1"/>
  <c r="F46" i="23"/>
  <c r="O46" i="23"/>
  <c r="O47" i="23" s="1"/>
  <c r="J43" i="23"/>
  <c r="K43" i="23" s="1"/>
  <c r="F47" i="23" l="1"/>
  <c r="J47" i="23" s="1"/>
  <c r="K47" i="23" s="1"/>
  <c r="J46" i="23"/>
  <c r="K46" i="23" s="1"/>
  <c r="H43" i="22" l="1"/>
  <c r="P41" i="22"/>
  <c r="P43" i="22" s="1"/>
  <c r="O41" i="22"/>
  <c r="O43" i="22" s="1"/>
  <c r="N41" i="22"/>
  <c r="N43" i="22" s="1"/>
  <c r="H41" i="22"/>
  <c r="H44" i="22" s="1"/>
  <c r="H45" i="22" s="1"/>
  <c r="G41" i="22"/>
  <c r="G43" i="22" s="1"/>
  <c r="F41" i="22"/>
  <c r="F43" i="22" s="1"/>
  <c r="E41" i="22"/>
  <c r="E44" i="22" s="1"/>
  <c r="E45" i="22" s="1"/>
  <c r="D41" i="22"/>
  <c r="D43" i="22" s="1"/>
  <c r="J40" i="22"/>
  <c r="I40" i="22"/>
  <c r="K40" i="22" s="1"/>
  <c r="L40" i="22" s="1"/>
  <c r="J39" i="22"/>
  <c r="I39" i="22"/>
  <c r="K39" i="22" s="1"/>
  <c r="L39" i="22" s="1"/>
  <c r="J38" i="22"/>
  <c r="I38" i="22"/>
  <c r="K38" i="22" s="1"/>
  <c r="L38" i="22" s="1"/>
  <c r="J37" i="22"/>
  <c r="I37" i="22"/>
  <c r="K37" i="22" s="1"/>
  <c r="L37" i="22" s="1"/>
  <c r="J36" i="22"/>
  <c r="J41" i="22" s="1"/>
  <c r="I36" i="22"/>
  <c r="K36" i="22" s="1"/>
  <c r="L36" i="22" s="1"/>
  <c r="P35" i="22"/>
  <c r="O35" i="22"/>
  <c r="N35" i="22"/>
  <c r="H35" i="22"/>
  <c r="G35" i="22"/>
  <c r="K35" i="22" s="1"/>
  <c r="L35" i="22" s="1"/>
  <c r="F35" i="22"/>
  <c r="E35" i="22"/>
  <c r="D35" i="22"/>
  <c r="J34" i="22"/>
  <c r="I34" i="22"/>
  <c r="K34" i="22" s="1"/>
  <c r="L34" i="22" s="1"/>
  <c r="J33" i="22"/>
  <c r="I33" i="22"/>
  <c r="K33" i="22" s="1"/>
  <c r="L33" i="22" s="1"/>
  <c r="J32" i="22"/>
  <c r="I32" i="22"/>
  <c r="K32" i="22" s="1"/>
  <c r="L32" i="22" s="1"/>
  <c r="J31" i="22"/>
  <c r="I31" i="22"/>
  <c r="K31" i="22" s="1"/>
  <c r="L31" i="22" s="1"/>
  <c r="J30" i="22"/>
  <c r="I30" i="22"/>
  <c r="K30" i="22" s="1"/>
  <c r="L30" i="22" s="1"/>
  <c r="J29" i="22"/>
  <c r="I29" i="22"/>
  <c r="K29" i="22" s="1"/>
  <c r="L29" i="22" s="1"/>
  <c r="J28" i="22"/>
  <c r="I28" i="22"/>
  <c r="K28" i="22" s="1"/>
  <c r="L28" i="22" s="1"/>
  <c r="J27" i="22"/>
  <c r="I27" i="22"/>
  <c r="K27" i="22" s="1"/>
  <c r="L27" i="22" s="1"/>
  <c r="J26" i="22"/>
  <c r="I26" i="22"/>
  <c r="K26" i="22" s="1"/>
  <c r="L26" i="22" s="1"/>
  <c r="J25" i="22"/>
  <c r="J35" i="22" s="1"/>
  <c r="I25" i="22"/>
  <c r="I35" i="22" s="1"/>
  <c r="J24" i="22"/>
  <c r="I24" i="22"/>
  <c r="K24" i="22" s="1"/>
  <c r="L24" i="22" s="1"/>
  <c r="J23" i="22"/>
  <c r="I23" i="22"/>
  <c r="K23" i="22" s="1"/>
  <c r="L23" i="22" s="1"/>
  <c r="J22" i="22"/>
  <c r="I22" i="22"/>
  <c r="K22" i="22" s="1"/>
  <c r="L22" i="22" s="1"/>
  <c r="J21" i="22"/>
  <c r="I21" i="22"/>
  <c r="H21" i="22"/>
  <c r="J20" i="22"/>
  <c r="I20" i="22"/>
  <c r="H20" i="22"/>
  <c r="J19" i="22"/>
  <c r="I19" i="22"/>
  <c r="H19" i="22"/>
  <c r="J18" i="22"/>
  <c r="I18" i="22"/>
  <c r="H18" i="22"/>
  <c r="J17" i="22"/>
  <c r="I17" i="22"/>
  <c r="H17" i="22"/>
  <c r="P16" i="22"/>
  <c r="O16" i="22"/>
  <c r="N16" i="22"/>
  <c r="G16" i="22"/>
  <c r="D16" i="22"/>
  <c r="J15" i="22"/>
  <c r="I15" i="22"/>
  <c r="H15" i="22"/>
  <c r="J14" i="22"/>
  <c r="I14" i="22"/>
  <c r="I16" i="22" s="1"/>
  <c r="H14" i="22"/>
  <c r="J13" i="22"/>
  <c r="I13" i="22"/>
  <c r="H13" i="22"/>
  <c r="J12" i="22"/>
  <c r="I12" i="22"/>
  <c r="H12" i="22"/>
  <c r="J11" i="22"/>
  <c r="J16" i="22" s="1"/>
  <c r="I11" i="22"/>
  <c r="H11" i="22"/>
  <c r="H16" i="22" s="1"/>
  <c r="J10" i="22"/>
  <c r="I10" i="22"/>
  <c r="H10" i="22"/>
  <c r="J9" i="22"/>
  <c r="I9" i="22"/>
  <c r="H9" i="22"/>
  <c r="J44" i="22" l="1"/>
  <c r="J45" i="22" s="1"/>
  <c r="J43" i="22"/>
  <c r="D44" i="22"/>
  <c r="D45" i="22" s="1"/>
  <c r="K25" i="22"/>
  <c r="L25" i="22" s="1"/>
  <c r="F44" i="22"/>
  <c r="F45" i="22" s="1"/>
  <c r="O44" i="22"/>
  <c r="O45" i="22" s="1"/>
  <c r="G44" i="22"/>
  <c r="P44" i="22"/>
  <c r="P45" i="22" s="1"/>
  <c r="N44" i="22"/>
  <c r="N45" i="22" s="1"/>
  <c r="I41" i="22"/>
  <c r="E43" i="22"/>
  <c r="K41" i="22"/>
  <c r="L41" i="22" s="1"/>
  <c r="G45" i="22" l="1"/>
  <c r="I44" i="22"/>
  <c r="I45" i="22" s="1"/>
  <c r="I43" i="22"/>
  <c r="K43" i="22" s="1"/>
  <c r="L43" i="22" s="1"/>
  <c r="K44" i="22" l="1"/>
  <c r="L44" i="22" s="1"/>
  <c r="K45" i="22"/>
  <c r="L45" i="22" s="1"/>
  <c r="L46" i="21" l="1"/>
  <c r="L47" i="21" s="1"/>
  <c r="D46" i="21"/>
  <c r="D47" i="21" s="1"/>
  <c r="C46" i="21"/>
  <c r="C47" i="21" s="1"/>
  <c r="K45" i="21"/>
  <c r="J45" i="21"/>
  <c r="F45" i="21"/>
  <c r="R43" i="21"/>
  <c r="R45" i="21" s="1"/>
  <c r="Q43" i="21"/>
  <c r="Q45" i="21" s="1"/>
  <c r="P43" i="21"/>
  <c r="P46" i="21" s="1"/>
  <c r="P47" i="21" s="1"/>
  <c r="L43" i="21"/>
  <c r="L45" i="21" s="1"/>
  <c r="K43" i="21"/>
  <c r="J43" i="21"/>
  <c r="J46" i="21" s="1"/>
  <c r="J47" i="21" s="1"/>
  <c r="I43" i="21"/>
  <c r="I45" i="21" s="1"/>
  <c r="M45" i="21" s="1"/>
  <c r="N45" i="21" s="1"/>
  <c r="H43" i="21"/>
  <c r="H45" i="21" s="1"/>
  <c r="G43" i="21"/>
  <c r="G46" i="21" s="1"/>
  <c r="G47" i="21" s="1"/>
  <c r="F43" i="21"/>
  <c r="F46" i="21" s="1"/>
  <c r="F47" i="21" s="1"/>
  <c r="D43" i="21"/>
  <c r="D45" i="21" s="1"/>
  <c r="C43" i="21"/>
  <c r="C45" i="21" s="1"/>
  <c r="N42" i="21"/>
  <c r="M42" i="21"/>
  <c r="M41" i="21"/>
  <c r="N41" i="21" s="1"/>
  <c r="N40" i="21"/>
  <c r="M40" i="21"/>
  <c r="M39" i="21"/>
  <c r="N39" i="21" s="1"/>
  <c r="N38" i="21"/>
  <c r="M38" i="21"/>
  <c r="R37" i="21"/>
  <c r="Q37" i="21"/>
  <c r="P37" i="21"/>
  <c r="L37" i="21"/>
  <c r="K37" i="21"/>
  <c r="K46" i="21" s="1"/>
  <c r="K47" i="21" s="1"/>
  <c r="J37" i="21"/>
  <c r="I37" i="21"/>
  <c r="M37" i="21" s="1"/>
  <c r="N37" i="21" s="1"/>
  <c r="H37" i="21"/>
  <c r="G37" i="21"/>
  <c r="F37" i="21"/>
  <c r="D37" i="21"/>
  <c r="C37" i="21"/>
  <c r="N36" i="21"/>
  <c r="M36" i="21"/>
  <c r="M35" i="21"/>
  <c r="N35" i="21" s="1"/>
  <c r="N34" i="21"/>
  <c r="M34" i="21"/>
  <c r="M33" i="21"/>
  <c r="N33" i="21" s="1"/>
  <c r="N32" i="21"/>
  <c r="M32" i="21"/>
  <c r="M31" i="21"/>
  <c r="N31" i="21" s="1"/>
  <c r="N30" i="21"/>
  <c r="M30" i="21"/>
  <c r="M29" i="21"/>
  <c r="N29" i="21" s="1"/>
  <c r="N28" i="21"/>
  <c r="M28" i="21"/>
  <c r="M27" i="21"/>
  <c r="N27" i="21" s="1"/>
  <c r="N26" i="21"/>
  <c r="M26" i="21"/>
  <c r="M25" i="21"/>
  <c r="N25" i="21" s="1"/>
  <c r="N24" i="21"/>
  <c r="M24" i="21"/>
  <c r="I18" i="21"/>
  <c r="F18" i="21"/>
  <c r="H46" i="21" l="1"/>
  <c r="H47" i="21" s="1"/>
  <c r="Q46" i="21"/>
  <c r="Q47" i="21" s="1"/>
  <c r="M43" i="21"/>
  <c r="N43" i="21" s="1"/>
  <c r="G45" i="21"/>
  <c r="P45" i="21"/>
  <c r="I46" i="21"/>
  <c r="R46" i="21"/>
  <c r="R47" i="21" s="1"/>
  <c r="I47" i="21" l="1"/>
  <c r="M47" i="21" s="1"/>
  <c r="N47" i="21" s="1"/>
  <c r="M46" i="21"/>
  <c r="N46" i="21" s="1"/>
  <c r="R46" i="20" l="1"/>
  <c r="R47" i="20" s="1"/>
  <c r="Q46" i="20"/>
  <c r="Q47" i="20" s="1"/>
  <c r="I46" i="20"/>
  <c r="I47" i="20" s="1"/>
  <c r="H46" i="20"/>
  <c r="H47" i="20" s="1"/>
  <c r="K44" i="20"/>
  <c r="M44" i="20" s="1"/>
  <c r="R43" i="20"/>
  <c r="R45" i="20" s="1"/>
  <c r="Q43" i="20"/>
  <c r="Q45" i="20" s="1"/>
  <c r="P43" i="20"/>
  <c r="P46" i="20" s="1"/>
  <c r="P47" i="20" s="1"/>
  <c r="L43" i="20"/>
  <c r="L45" i="20" s="1"/>
  <c r="K43" i="20"/>
  <c r="K45" i="20" s="1"/>
  <c r="J43" i="20"/>
  <c r="J45" i="20" s="1"/>
  <c r="I43" i="20"/>
  <c r="M43" i="20" s="1"/>
  <c r="N43" i="20" s="1"/>
  <c r="H43" i="20"/>
  <c r="H45" i="20" s="1"/>
  <c r="G43" i="20"/>
  <c r="G46" i="20" s="1"/>
  <c r="G47" i="20" s="1"/>
  <c r="F43" i="20"/>
  <c r="F46" i="20" s="1"/>
  <c r="F47" i="20" s="1"/>
  <c r="D43" i="20"/>
  <c r="D45" i="20" s="1"/>
  <c r="C43" i="20"/>
  <c r="C45" i="20" s="1"/>
  <c r="M42" i="20"/>
  <c r="N42" i="20" s="1"/>
  <c r="M41" i="20"/>
  <c r="N41" i="20" s="1"/>
  <c r="M40" i="20"/>
  <c r="N40" i="20" s="1"/>
  <c r="N39" i="20"/>
  <c r="M39" i="20"/>
  <c r="M38" i="20"/>
  <c r="N38" i="20" s="1"/>
  <c r="R37" i="20"/>
  <c r="Q37" i="20"/>
  <c r="P37" i="20"/>
  <c r="L37" i="20"/>
  <c r="L46" i="20" s="1"/>
  <c r="L47" i="20" s="1"/>
  <c r="K37" i="20"/>
  <c r="J37" i="20"/>
  <c r="M37" i="20" s="1"/>
  <c r="N37" i="20" s="1"/>
  <c r="I37" i="20"/>
  <c r="H37" i="20"/>
  <c r="G37" i="20"/>
  <c r="F37" i="20"/>
  <c r="D37" i="20"/>
  <c r="C37" i="20"/>
  <c r="C46" i="20" s="1"/>
  <c r="C47" i="20" s="1"/>
  <c r="M36" i="20"/>
  <c r="N36" i="20" s="1"/>
  <c r="M35" i="20"/>
  <c r="N35" i="20" s="1"/>
  <c r="M34" i="20"/>
  <c r="N34" i="20" s="1"/>
  <c r="N33" i="20"/>
  <c r="M33" i="20"/>
  <c r="M32" i="20"/>
  <c r="N32" i="20" s="1"/>
  <c r="M31" i="20"/>
  <c r="N31" i="20" s="1"/>
  <c r="M30" i="20"/>
  <c r="N30" i="20" s="1"/>
  <c r="N29" i="20"/>
  <c r="M29" i="20"/>
  <c r="M28" i="20"/>
  <c r="N28" i="20" s="1"/>
  <c r="M27" i="20"/>
  <c r="N27" i="20" s="1"/>
  <c r="M26" i="20"/>
  <c r="N26" i="20" s="1"/>
  <c r="N25" i="20"/>
  <c r="M25" i="20"/>
  <c r="M24" i="20"/>
  <c r="N24" i="20" s="1"/>
  <c r="I18" i="20"/>
  <c r="F18" i="20"/>
  <c r="M47" i="20" l="1"/>
  <c r="N47" i="20" s="1"/>
  <c r="J46" i="20"/>
  <c r="J47" i="20" s="1"/>
  <c r="G45" i="20"/>
  <c r="I45" i="20"/>
  <c r="M45" i="20" s="1"/>
  <c r="N45" i="20" s="1"/>
  <c r="K46" i="20"/>
  <c r="K47" i="20" s="1"/>
  <c r="P45" i="20"/>
  <c r="D46" i="20"/>
  <c r="D47" i="20" s="1"/>
  <c r="M46" i="20"/>
  <c r="N46" i="20" s="1"/>
  <c r="F45" i="20"/>
  <c r="R46" i="19" l="1"/>
  <c r="R47" i="19" s="1"/>
  <c r="Q46" i="19"/>
  <c r="Q47" i="19" s="1"/>
  <c r="I46" i="19"/>
  <c r="I47" i="19" s="1"/>
  <c r="H46" i="19"/>
  <c r="H47" i="19" s="1"/>
  <c r="P45" i="19"/>
  <c r="J45" i="19"/>
  <c r="G45" i="19"/>
  <c r="F45" i="19"/>
  <c r="R43" i="19"/>
  <c r="R45" i="19" s="1"/>
  <c r="Q43" i="19"/>
  <c r="Q45" i="19" s="1"/>
  <c r="P43" i="19"/>
  <c r="L43" i="19"/>
  <c r="L45" i="19" s="1"/>
  <c r="K43" i="19"/>
  <c r="K45" i="19" s="1"/>
  <c r="J43" i="19"/>
  <c r="J46" i="19" s="1"/>
  <c r="J47" i="19" s="1"/>
  <c r="I43" i="19"/>
  <c r="I45" i="19" s="1"/>
  <c r="M45" i="19" s="1"/>
  <c r="N45" i="19" s="1"/>
  <c r="H43" i="19"/>
  <c r="H45" i="19" s="1"/>
  <c r="G43" i="19"/>
  <c r="F43" i="19"/>
  <c r="F46" i="19" s="1"/>
  <c r="F47" i="19" s="1"/>
  <c r="D43" i="19"/>
  <c r="D45" i="19" s="1"/>
  <c r="C43" i="19"/>
  <c r="C45" i="19" s="1"/>
  <c r="N42" i="19"/>
  <c r="M42" i="19"/>
  <c r="M41" i="19"/>
  <c r="N41" i="19" s="1"/>
  <c r="N40" i="19"/>
  <c r="M40" i="19"/>
  <c r="M39" i="19"/>
  <c r="N39" i="19" s="1"/>
  <c r="N38" i="19"/>
  <c r="M38" i="19"/>
  <c r="R37" i="19"/>
  <c r="Q37" i="19"/>
  <c r="P37" i="19"/>
  <c r="P46" i="19" s="1"/>
  <c r="P47" i="19" s="1"/>
  <c r="L37" i="19"/>
  <c r="K37" i="19"/>
  <c r="M37" i="19" s="1"/>
  <c r="N37" i="19" s="1"/>
  <c r="J37" i="19"/>
  <c r="I37" i="19"/>
  <c r="H37" i="19"/>
  <c r="G37" i="19"/>
  <c r="G46" i="19" s="1"/>
  <c r="G47" i="19" s="1"/>
  <c r="F37" i="19"/>
  <c r="D37" i="19"/>
  <c r="C37" i="19"/>
  <c r="N36" i="19"/>
  <c r="M36" i="19"/>
  <c r="M35" i="19"/>
  <c r="N35" i="19" s="1"/>
  <c r="N34" i="19"/>
  <c r="M34" i="19"/>
  <c r="M33" i="19"/>
  <c r="N33" i="19" s="1"/>
  <c r="N32" i="19"/>
  <c r="M32" i="19"/>
  <c r="M31" i="19"/>
  <c r="N31" i="19" s="1"/>
  <c r="N30" i="19"/>
  <c r="M30" i="19"/>
  <c r="N29" i="19"/>
  <c r="M29" i="19"/>
  <c r="N28" i="19"/>
  <c r="M28" i="19"/>
  <c r="M27" i="19"/>
  <c r="N27" i="19" s="1"/>
  <c r="N26" i="19"/>
  <c r="M26" i="19"/>
  <c r="N25" i="19"/>
  <c r="M25" i="19"/>
  <c r="N24" i="19"/>
  <c r="M24" i="19"/>
  <c r="I18" i="19"/>
  <c r="F18" i="19"/>
  <c r="M47" i="19" l="1"/>
  <c r="N47" i="19" s="1"/>
  <c r="M43" i="19"/>
  <c r="N43" i="19" s="1"/>
  <c r="K46" i="19"/>
  <c r="K47" i="19" s="1"/>
  <c r="C46" i="19"/>
  <c r="C47" i="19" s="1"/>
  <c r="L46" i="19"/>
  <c r="L47" i="19" s="1"/>
  <c r="D46" i="19"/>
  <c r="D47" i="19" s="1"/>
  <c r="M46" i="19"/>
  <c r="N46" i="19"/>
  <c r="R46" i="18" l="1"/>
  <c r="R47" i="18" s="1"/>
  <c r="J46" i="18"/>
  <c r="J47" i="18" s="1"/>
  <c r="I46" i="18"/>
  <c r="I47" i="18" s="1"/>
  <c r="D46" i="18"/>
  <c r="D47" i="18" s="1"/>
  <c r="P45" i="18"/>
  <c r="K45" i="18"/>
  <c r="G45" i="18"/>
  <c r="F45" i="18"/>
  <c r="K44" i="18"/>
  <c r="M44" i="18" s="1"/>
  <c r="N44" i="18" s="1"/>
  <c r="R43" i="18"/>
  <c r="R45" i="18" s="1"/>
  <c r="Q43" i="18"/>
  <c r="Q45" i="18" s="1"/>
  <c r="P43" i="18"/>
  <c r="P46" i="18" s="1"/>
  <c r="P47" i="18" s="1"/>
  <c r="L43" i="18"/>
  <c r="L45" i="18" s="1"/>
  <c r="K43" i="18"/>
  <c r="K46" i="18" s="1"/>
  <c r="K47" i="18" s="1"/>
  <c r="J43" i="18"/>
  <c r="J45" i="18" s="1"/>
  <c r="I43" i="18"/>
  <c r="M43" i="18" s="1"/>
  <c r="N43" i="18" s="1"/>
  <c r="H43" i="18"/>
  <c r="H45" i="18" s="1"/>
  <c r="G43" i="18"/>
  <c r="G46" i="18" s="1"/>
  <c r="G47" i="18" s="1"/>
  <c r="F43" i="18"/>
  <c r="F46" i="18" s="1"/>
  <c r="F47" i="18" s="1"/>
  <c r="D43" i="18"/>
  <c r="D45" i="18" s="1"/>
  <c r="C43" i="18"/>
  <c r="C45" i="18" s="1"/>
  <c r="M42" i="18"/>
  <c r="N42" i="18" s="1"/>
  <c r="M41" i="18"/>
  <c r="N41" i="18" s="1"/>
  <c r="N40" i="18"/>
  <c r="M40" i="18"/>
  <c r="M39" i="18"/>
  <c r="N39" i="18" s="1"/>
  <c r="M38" i="18"/>
  <c r="N38" i="18" s="1"/>
  <c r="R37" i="18"/>
  <c r="Q37" i="18"/>
  <c r="P37" i="18"/>
  <c r="L37" i="18"/>
  <c r="K37" i="18"/>
  <c r="J37" i="18"/>
  <c r="I37" i="18"/>
  <c r="M37" i="18" s="1"/>
  <c r="N37" i="18" s="1"/>
  <c r="H37" i="18"/>
  <c r="G37" i="18"/>
  <c r="F37" i="18"/>
  <c r="D37" i="18"/>
  <c r="C37" i="18"/>
  <c r="M36" i="18"/>
  <c r="N36" i="18" s="1"/>
  <c r="M35" i="18"/>
  <c r="N35" i="18" s="1"/>
  <c r="N34" i="18"/>
  <c r="M34" i="18"/>
  <c r="M33" i="18"/>
  <c r="N33" i="18" s="1"/>
  <c r="M32" i="18"/>
  <c r="N32" i="18" s="1"/>
  <c r="M31" i="18"/>
  <c r="N31" i="18" s="1"/>
  <c r="N30" i="18"/>
  <c r="M30" i="18"/>
  <c r="M29" i="18"/>
  <c r="N29" i="18" s="1"/>
  <c r="M28" i="18"/>
  <c r="N28" i="18" s="1"/>
  <c r="M27" i="18"/>
  <c r="N27" i="18" s="1"/>
  <c r="N26" i="18"/>
  <c r="M26" i="18"/>
  <c r="M25" i="18"/>
  <c r="N25" i="18" s="1"/>
  <c r="M24" i="18"/>
  <c r="N24" i="18" s="1"/>
  <c r="I18" i="18"/>
  <c r="F18" i="18"/>
  <c r="M47" i="18" l="1"/>
  <c r="N47" i="18" s="1"/>
  <c r="H46" i="18"/>
  <c r="H47" i="18" s="1"/>
  <c r="Q46" i="18"/>
  <c r="Q47" i="18" s="1"/>
  <c r="I45" i="18"/>
  <c r="M45" i="18" s="1"/>
  <c r="N45" i="18" s="1"/>
  <c r="C46" i="18"/>
  <c r="C47" i="18" s="1"/>
  <c r="L46" i="18"/>
  <c r="L47" i="18" s="1"/>
  <c r="M46" i="18" l="1"/>
  <c r="N46" i="18" s="1"/>
  <c r="R46" i="17" l="1"/>
  <c r="R47" i="17" s="1"/>
  <c r="P46" i="17"/>
  <c r="P47" i="17" s="1"/>
  <c r="I46" i="17"/>
  <c r="G46" i="17"/>
  <c r="G47" i="17" s="1"/>
  <c r="R45" i="17"/>
  <c r="P45" i="17"/>
  <c r="I45" i="17"/>
  <c r="G45" i="17"/>
  <c r="D45" i="17"/>
  <c r="K44" i="17"/>
  <c r="R43" i="17"/>
  <c r="Q43" i="17"/>
  <c r="Q45" i="17" s="1"/>
  <c r="P43" i="17"/>
  <c r="L43" i="17"/>
  <c r="L45" i="17" s="1"/>
  <c r="K43" i="17"/>
  <c r="K45" i="17" s="1"/>
  <c r="J43" i="17"/>
  <c r="J45" i="17" s="1"/>
  <c r="I43" i="17"/>
  <c r="H43" i="17"/>
  <c r="H45" i="17" s="1"/>
  <c r="G43" i="17"/>
  <c r="F43" i="17"/>
  <c r="F46" i="17" s="1"/>
  <c r="F47" i="17" s="1"/>
  <c r="D43" i="17"/>
  <c r="D46" i="17" s="1"/>
  <c r="D47" i="17" s="1"/>
  <c r="C43" i="17"/>
  <c r="C45" i="17" s="1"/>
  <c r="N42" i="17"/>
  <c r="M42" i="17"/>
  <c r="M41" i="17"/>
  <c r="N41" i="17" s="1"/>
  <c r="M40" i="17"/>
  <c r="N40" i="17" s="1"/>
  <c r="M39" i="17"/>
  <c r="N39" i="17" s="1"/>
  <c r="N38" i="17"/>
  <c r="M38" i="17"/>
  <c r="R37" i="17"/>
  <c r="Q37" i="17"/>
  <c r="P37" i="17"/>
  <c r="L37" i="17"/>
  <c r="K37" i="17"/>
  <c r="K46" i="17" s="1"/>
  <c r="K47" i="17" s="1"/>
  <c r="J37" i="17"/>
  <c r="I37" i="17"/>
  <c r="H37" i="17"/>
  <c r="G37" i="17"/>
  <c r="F37" i="17"/>
  <c r="D37" i="17"/>
  <c r="C37" i="17"/>
  <c r="N36" i="17"/>
  <c r="M36" i="17"/>
  <c r="M35" i="17"/>
  <c r="N35" i="17" s="1"/>
  <c r="M34" i="17"/>
  <c r="N34" i="17" s="1"/>
  <c r="M33" i="17"/>
  <c r="N33" i="17" s="1"/>
  <c r="N32" i="17"/>
  <c r="M32" i="17"/>
  <c r="M31" i="17"/>
  <c r="N31" i="17" s="1"/>
  <c r="M30" i="17"/>
  <c r="N30" i="17" s="1"/>
  <c r="M29" i="17"/>
  <c r="N29" i="17" s="1"/>
  <c r="N28" i="17"/>
  <c r="M28" i="17"/>
  <c r="M27" i="17"/>
  <c r="N27" i="17" s="1"/>
  <c r="M26" i="17"/>
  <c r="N26" i="17" s="1"/>
  <c r="M25" i="17"/>
  <c r="N25" i="17" s="1"/>
  <c r="N24" i="17"/>
  <c r="M24" i="17"/>
  <c r="I18" i="17"/>
  <c r="F18" i="17"/>
  <c r="M45" i="17" l="1"/>
  <c r="N45" i="17" s="1"/>
  <c r="M46" i="17"/>
  <c r="N46" i="17" s="1"/>
  <c r="I47" i="17"/>
  <c r="M37" i="17"/>
  <c r="N37" i="17" s="1"/>
  <c r="M43" i="17"/>
  <c r="N43" i="17" s="1"/>
  <c r="F45" i="17"/>
  <c r="H46" i="17"/>
  <c r="H47" i="17" s="1"/>
  <c r="Q46" i="17"/>
  <c r="Q47" i="17" s="1"/>
  <c r="J46" i="17"/>
  <c r="J47" i="17" s="1"/>
  <c r="C46" i="17"/>
  <c r="C47" i="17" s="1"/>
  <c r="L46" i="17"/>
  <c r="L47" i="17" s="1"/>
  <c r="M47" i="17" l="1"/>
  <c r="N47" i="17" s="1"/>
  <c r="P45" i="16" l="1"/>
  <c r="H45" i="16"/>
  <c r="G45" i="16"/>
  <c r="P43" i="16"/>
  <c r="P46" i="16" s="1"/>
  <c r="P47" i="16" s="1"/>
  <c r="O43" i="16"/>
  <c r="O45" i="16" s="1"/>
  <c r="N43" i="16"/>
  <c r="N45" i="16" s="1"/>
  <c r="H43" i="16"/>
  <c r="H46" i="16" s="1"/>
  <c r="H47" i="16" s="1"/>
  <c r="G43" i="16"/>
  <c r="G46" i="16" s="1"/>
  <c r="F43" i="16"/>
  <c r="F45" i="16" s="1"/>
  <c r="E43" i="16"/>
  <c r="E45" i="16" s="1"/>
  <c r="D43" i="16"/>
  <c r="D45" i="16" s="1"/>
  <c r="J42" i="16"/>
  <c r="I42" i="16"/>
  <c r="K42" i="16" s="1"/>
  <c r="L42" i="16" s="1"/>
  <c r="J41" i="16"/>
  <c r="I41" i="16"/>
  <c r="K41" i="16" s="1"/>
  <c r="L41" i="16" s="1"/>
  <c r="J40" i="16"/>
  <c r="I40" i="16"/>
  <c r="K40" i="16" s="1"/>
  <c r="L40" i="16" s="1"/>
  <c r="J39" i="16"/>
  <c r="I39" i="16"/>
  <c r="K39" i="16" s="1"/>
  <c r="L39" i="16" s="1"/>
  <c r="J38" i="16"/>
  <c r="J43" i="16" s="1"/>
  <c r="I38" i="16"/>
  <c r="K38" i="16" s="1"/>
  <c r="L38" i="16" s="1"/>
  <c r="P37" i="16"/>
  <c r="O37" i="16"/>
  <c r="N37" i="16"/>
  <c r="H37" i="16"/>
  <c r="G37" i="16"/>
  <c r="F37" i="16"/>
  <c r="E37" i="16"/>
  <c r="D37" i="16"/>
  <c r="J36" i="16"/>
  <c r="I36" i="16"/>
  <c r="K36" i="16" s="1"/>
  <c r="L36" i="16" s="1"/>
  <c r="J35" i="16"/>
  <c r="I35" i="16"/>
  <c r="K35" i="16" s="1"/>
  <c r="L35" i="16" s="1"/>
  <c r="J34" i="16"/>
  <c r="I34" i="16"/>
  <c r="K34" i="16" s="1"/>
  <c r="L34" i="16" s="1"/>
  <c r="J33" i="16"/>
  <c r="I33" i="16"/>
  <c r="K33" i="16" s="1"/>
  <c r="L33" i="16" s="1"/>
  <c r="J32" i="16"/>
  <c r="I32" i="16"/>
  <c r="K32" i="16" s="1"/>
  <c r="L32" i="16" s="1"/>
  <c r="J31" i="16"/>
  <c r="I31" i="16"/>
  <c r="K31" i="16" s="1"/>
  <c r="L31" i="16" s="1"/>
  <c r="J30" i="16"/>
  <c r="I30" i="16"/>
  <c r="K30" i="16" s="1"/>
  <c r="L30" i="16" s="1"/>
  <c r="J29" i="16"/>
  <c r="I29" i="16"/>
  <c r="K29" i="16" s="1"/>
  <c r="L29" i="16" s="1"/>
  <c r="J28" i="16"/>
  <c r="I28" i="16"/>
  <c r="K28" i="16" s="1"/>
  <c r="L28" i="16" s="1"/>
  <c r="J27" i="16"/>
  <c r="J37" i="16" s="1"/>
  <c r="I27" i="16"/>
  <c r="I37" i="16" s="1"/>
  <c r="K37" i="16" s="1"/>
  <c r="L37" i="16" s="1"/>
  <c r="J26" i="16"/>
  <c r="I26" i="16"/>
  <c r="K26" i="16" s="1"/>
  <c r="L26" i="16" s="1"/>
  <c r="J25" i="16"/>
  <c r="I25" i="16"/>
  <c r="K25" i="16" s="1"/>
  <c r="L25" i="16" s="1"/>
  <c r="J24" i="16"/>
  <c r="I24" i="16"/>
  <c r="K24" i="16" s="1"/>
  <c r="L24" i="16" s="1"/>
  <c r="J23" i="16"/>
  <c r="I23" i="16"/>
  <c r="H23" i="16"/>
  <c r="J22" i="16"/>
  <c r="I22" i="16"/>
  <c r="H22" i="16"/>
  <c r="J21" i="16"/>
  <c r="I21" i="16"/>
  <c r="H21" i="16"/>
  <c r="J20" i="16"/>
  <c r="I20" i="16"/>
  <c r="H20" i="16"/>
  <c r="J19" i="16"/>
  <c r="I19" i="16"/>
  <c r="H19" i="16"/>
  <c r="P18" i="16"/>
  <c r="O18" i="16"/>
  <c r="N18" i="16"/>
  <c r="J18" i="16"/>
  <c r="G18" i="16"/>
  <c r="D18" i="16"/>
  <c r="J17" i="16"/>
  <c r="I17" i="16"/>
  <c r="H17" i="16"/>
  <c r="J16" i="16"/>
  <c r="I16" i="16"/>
  <c r="H16" i="16"/>
  <c r="H18" i="16" s="1"/>
  <c r="J15" i="16"/>
  <c r="I15" i="16"/>
  <c r="H15" i="16"/>
  <c r="J14" i="16"/>
  <c r="I14" i="16"/>
  <c r="H14" i="16"/>
  <c r="J13" i="16"/>
  <c r="I13" i="16"/>
  <c r="I18" i="16" s="1"/>
  <c r="H13" i="16"/>
  <c r="J12" i="16"/>
  <c r="I12" i="16"/>
  <c r="H12" i="16"/>
  <c r="J11" i="16"/>
  <c r="I11" i="16"/>
  <c r="H11" i="16"/>
  <c r="G47" i="16" l="1"/>
  <c r="J46" i="16"/>
  <c r="J47" i="16" s="1"/>
  <c r="J45" i="16"/>
  <c r="D46" i="16"/>
  <c r="D47" i="16" s="1"/>
  <c r="E46" i="16"/>
  <c r="E47" i="16" s="1"/>
  <c r="N46" i="16"/>
  <c r="N47" i="16" s="1"/>
  <c r="K27" i="16"/>
  <c r="L27" i="16" s="1"/>
  <c r="F46" i="16"/>
  <c r="F47" i="16" s="1"/>
  <c r="O46" i="16"/>
  <c r="O47" i="16" s="1"/>
  <c r="I43" i="16"/>
  <c r="K43" i="16" l="1"/>
  <c r="L43" i="16" s="1"/>
  <c r="I46" i="16"/>
  <c r="I45" i="16"/>
  <c r="K45" i="16" s="1"/>
  <c r="L45" i="16" s="1"/>
  <c r="I47" i="16" l="1"/>
  <c r="K47" i="16" s="1"/>
  <c r="L47" i="16" s="1"/>
  <c r="K46" i="16"/>
  <c r="L46" i="16" s="1"/>
  <c r="G45" i="15" l="1"/>
  <c r="O43" i="15"/>
  <c r="O45" i="15" s="1"/>
  <c r="N43" i="15"/>
  <c r="N45" i="15" s="1"/>
  <c r="M43" i="15"/>
  <c r="M45" i="15" s="1"/>
  <c r="G43" i="15"/>
  <c r="G46" i="15" s="1"/>
  <c r="G47" i="15" s="1"/>
  <c r="F43" i="15"/>
  <c r="F45" i="15" s="1"/>
  <c r="E43" i="15"/>
  <c r="E45" i="15" s="1"/>
  <c r="D43" i="15"/>
  <c r="D45" i="15" s="1"/>
  <c r="C43" i="15"/>
  <c r="C45" i="15" s="1"/>
  <c r="I42" i="15"/>
  <c r="H42" i="15"/>
  <c r="J42" i="15" s="1"/>
  <c r="K42" i="15" s="1"/>
  <c r="I41" i="15"/>
  <c r="H41" i="15"/>
  <c r="J41" i="15" s="1"/>
  <c r="K41" i="15" s="1"/>
  <c r="I40" i="15"/>
  <c r="H40" i="15"/>
  <c r="J40" i="15" s="1"/>
  <c r="K40" i="15" s="1"/>
  <c r="I39" i="15"/>
  <c r="H39" i="15"/>
  <c r="J39" i="15" s="1"/>
  <c r="K39" i="15" s="1"/>
  <c r="I38" i="15"/>
  <c r="I43" i="15" s="1"/>
  <c r="H38" i="15"/>
  <c r="J38" i="15" s="1"/>
  <c r="K38" i="15" s="1"/>
  <c r="O37" i="15"/>
  <c r="N37" i="15"/>
  <c r="M37" i="15"/>
  <c r="G37" i="15"/>
  <c r="F37" i="15"/>
  <c r="J37" i="15" s="1"/>
  <c r="K37" i="15" s="1"/>
  <c r="E37" i="15"/>
  <c r="D37" i="15"/>
  <c r="C37" i="15"/>
  <c r="I36" i="15"/>
  <c r="H36" i="15"/>
  <c r="J36" i="15" s="1"/>
  <c r="K36" i="15" s="1"/>
  <c r="I35" i="15"/>
  <c r="H35" i="15"/>
  <c r="J35" i="15" s="1"/>
  <c r="K35" i="15" s="1"/>
  <c r="I34" i="15"/>
  <c r="H34" i="15"/>
  <c r="J34" i="15" s="1"/>
  <c r="K34" i="15" s="1"/>
  <c r="I33" i="15"/>
  <c r="H33" i="15"/>
  <c r="J33" i="15" s="1"/>
  <c r="K33" i="15" s="1"/>
  <c r="I32" i="15"/>
  <c r="H32" i="15"/>
  <c r="J32" i="15" s="1"/>
  <c r="K32" i="15" s="1"/>
  <c r="I31" i="15"/>
  <c r="H31" i="15"/>
  <c r="J31" i="15" s="1"/>
  <c r="K31" i="15" s="1"/>
  <c r="I30" i="15"/>
  <c r="H30" i="15"/>
  <c r="J30" i="15" s="1"/>
  <c r="K30" i="15" s="1"/>
  <c r="I29" i="15"/>
  <c r="H29" i="15"/>
  <c r="J29" i="15" s="1"/>
  <c r="K29" i="15" s="1"/>
  <c r="I28" i="15"/>
  <c r="H28" i="15"/>
  <c r="J28" i="15" s="1"/>
  <c r="K28" i="15" s="1"/>
  <c r="I27" i="15"/>
  <c r="I37" i="15" s="1"/>
  <c r="H27" i="15"/>
  <c r="H37" i="15" s="1"/>
  <c r="I26" i="15"/>
  <c r="H26" i="15"/>
  <c r="J26" i="15" s="1"/>
  <c r="K26" i="15" s="1"/>
  <c r="I25" i="15"/>
  <c r="H25" i="15"/>
  <c r="J25" i="15" s="1"/>
  <c r="K25" i="15" s="1"/>
  <c r="I24" i="15"/>
  <c r="H24" i="15"/>
  <c r="J24" i="15" s="1"/>
  <c r="K24" i="15" s="1"/>
  <c r="I23" i="15"/>
  <c r="H23" i="15"/>
  <c r="G23" i="15"/>
  <c r="I22" i="15"/>
  <c r="H22" i="15"/>
  <c r="G22" i="15"/>
  <c r="I21" i="15"/>
  <c r="H21" i="15"/>
  <c r="G21" i="15"/>
  <c r="I20" i="15"/>
  <c r="H20" i="15"/>
  <c r="G20" i="15"/>
  <c r="I19" i="15"/>
  <c r="H19" i="15"/>
  <c r="G19" i="15"/>
  <c r="O18" i="15"/>
  <c r="N18" i="15"/>
  <c r="M18" i="15"/>
  <c r="H18" i="15"/>
  <c r="F18" i="15"/>
  <c r="C18" i="15"/>
  <c r="I17" i="15"/>
  <c r="H17" i="15"/>
  <c r="G17" i="15"/>
  <c r="I16" i="15"/>
  <c r="H16" i="15"/>
  <c r="G16" i="15"/>
  <c r="I15" i="15"/>
  <c r="H15" i="15"/>
  <c r="G15" i="15"/>
  <c r="I14" i="15"/>
  <c r="H14" i="15"/>
  <c r="G14" i="15"/>
  <c r="I13" i="15"/>
  <c r="I18" i="15" s="1"/>
  <c r="H13" i="15"/>
  <c r="G13" i="15"/>
  <c r="G18" i="15" s="1"/>
  <c r="I12" i="15"/>
  <c r="H12" i="15"/>
  <c r="G12" i="15"/>
  <c r="I11" i="15"/>
  <c r="H11" i="15"/>
  <c r="G11" i="15"/>
  <c r="I46" i="15" l="1"/>
  <c r="I47" i="15" s="1"/>
  <c r="I45" i="15"/>
  <c r="C46" i="15"/>
  <c r="C47" i="15" s="1"/>
  <c r="D46" i="15"/>
  <c r="D47" i="15" s="1"/>
  <c r="M46" i="15"/>
  <c r="M47" i="15" s="1"/>
  <c r="J27" i="15"/>
  <c r="K27" i="15" s="1"/>
  <c r="E46" i="15"/>
  <c r="E47" i="15" s="1"/>
  <c r="N46" i="15"/>
  <c r="N47" i="15" s="1"/>
  <c r="F46" i="15"/>
  <c r="O46" i="15"/>
  <c r="O47" i="15" s="1"/>
  <c r="H43" i="15"/>
  <c r="J43" i="15"/>
  <c r="K43" i="15" s="1"/>
  <c r="H46" i="15" l="1"/>
  <c r="H47" i="15" s="1"/>
  <c r="H45" i="15"/>
  <c r="J45" i="15" s="1"/>
  <c r="K45" i="15" s="1"/>
  <c r="F47" i="15"/>
  <c r="J46" i="15" l="1"/>
  <c r="K46" i="15" s="1"/>
  <c r="J47" i="15"/>
  <c r="K47" i="15" s="1"/>
  <c r="L47" i="14" l="1"/>
  <c r="D47" i="14"/>
  <c r="C47" i="14"/>
  <c r="L46" i="14"/>
  <c r="K46" i="14"/>
  <c r="K47" i="14" s="1"/>
  <c r="J46" i="14"/>
  <c r="J47" i="14" s="1"/>
  <c r="D46" i="14"/>
  <c r="C46" i="14"/>
  <c r="R45" i="14"/>
  <c r="Q45" i="14"/>
  <c r="L45" i="14"/>
  <c r="K45" i="14"/>
  <c r="J45" i="14"/>
  <c r="I45" i="14"/>
  <c r="M45" i="14" s="1"/>
  <c r="N45" i="14" s="1"/>
  <c r="H45" i="14"/>
  <c r="D45" i="14"/>
  <c r="C45" i="14"/>
  <c r="R43" i="14"/>
  <c r="R46" i="14" s="1"/>
  <c r="R47" i="14" s="1"/>
  <c r="Q43" i="14"/>
  <c r="Q46" i="14" s="1"/>
  <c r="Q47" i="14" s="1"/>
  <c r="P43" i="14"/>
  <c r="P45" i="14" s="1"/>
  <c r="L43" i="14"/>
  <c r="K43" i="14"/>
  <c r="J43" i="14"/>
  <c r="I43" i="14"/>
  <c r="I46" i="14" s="1"/>
  <c r="H43" i="14"/>
  <c r="H46" i="14" s="1"/>
  <c r="H47" i="14" s="1"/>
  <c r="G43" i="14"/>
  <c r="G45" i="14" s="1"/>
  <c r="F43" i="14"/>
  <c r="F45" i="14" s="1"/>
  <c r="D43" i="14"/>
  <c r="C43" i="14"/>
  <c r="M42" i="14"/>
  <c r="N42" i="14" s="1"/>
  <c r="M41" i="14"/>
  <c r="N41" i="14" s="1"/>
  <c r="M40" i="14"/>
  <c r="N40" i="14" s="1"/>
  <c r="M39" i="14"/>
  <c r="N39" i="14" s="1"/>
  <c r="M38" i="14"/>
  <c r="N38" i="14" s="1"/>
  <c r="R37" i="14"/>
  <c r="Q37" i="14"/>
  <c r="P37" i="14"/>
  <c r="L37" i="14"/>
  <c r="K37" i="14"/>
  <c r="J37" i="14"/>
  <c r="I37" i="14"/>
  <c r="M37" i="14" s="1"/>
  <c r="N37" i="14" s="1"/>
  <c r="H37" i="14"/>
  <c r="G37" i="14"/>
  <c r="F37" i="14"/>
  <c r="D37" i="14"/>
  <c r="C37" i="14"/>
  <c r="M36" i="14"/>
  <c r="N36" i="14" s="1"/>
  <c r="M35" i="14"/>
  <c r="N35" i="14" s="1"/>
  <c r="M34" i="14"/>
  <c r="N34" i="14" s="1"/>
  <c r="M33" i="14"/>
  <c r="N33" i="14" s="1"/>
  <c r="M32" i="14"/>
  <c r="N32" i="14" s="1"/>
  <c r="M31" i="14"/>
  <c r="N31" i="14" s="1"/>
  <c r="M30" i="14"/>
  <c r="N30" i="14" s="1"/>
  <c r="M29" i="14"/>
  <c r="N29" i="14" s="1"/>
  <c r="M28" i="14"/>
  <c r="N28" i="14" s="1"/>
  <c r="M27" i="14"/>
  <c r="N27" i="14" s="1"/>
  <c r="M26" i="14"/>
  <c r="N26" i="14" s="1"/>
  <c r="M25" i="14"/>
  <c r="N25" i="14" s="1"/>
  <c r="M24" i="14"/>
  <c r="N24" i="14" s="1"/>
  <c r="I47" i="14" l="1"/>
  <c r="M47" i="14" s="1"/>
  <c r="N47" i="14" s="1"/>
  <c r="M46" i="14"/>
  <c r="N46" i="14" s="1"/>
  <c r="F46" i="14"/>
  <c r="F47" i="14" s="1"/>
  <c r="G46" i="14"/>
  <c r="G47" i="14" s="1"/>
  <c r="P46" i="14"/>
  <c r="P47" i="14" s="1"/>
  <c r="M43" i="14"/>
  <c r="N43" i="14" s="1"/>
  <c r="J47" i="13" l="1"/>
  <c r="R46" i="13"/>
  <c r="R47" i="13" s="1"/>
  <c r="Q46" i="13"/>
  <c r="Q47" i="13" s="1"/>
  <c r="J46" i="13"/>
  <c r="I46" i="13"/>
  <c r="I47" i="13" s="1"/>
  <c r="H46" i="13"/>
  <c r="H47" i="13" s="1"/>
  <c r="F45" i="13"/>
  <c r="K44" i="13"/>
  <c r="M44" i="13" s="1"/>
  <c r="N44" i="13" s="1"/>
  <c r="R43" i="13"/>
  <c r="R45" i="13" s="1"/>
  <c r="Q43" i="13"/>
  <c r="Q45" i="13" s="1"/>
  <c r="P43" i="13"/>
  <c r="P46" i="13" s="1"/>
  <c r="P47" i="13" s="1"/>
  <c r="L43" i="13"/>
  <c r="L45" i="13" s="1"/>
  <c r="K43" i="13"/>
  <c r="K45" i="13" s="1"/>
  <c r="J43" i="13"/>
  <c r="J45" i="13" s="1"/>
  <c r="I43" i="13"/>
  <c r="M43" i="13" s="1"/>
  <c r="N43" i="13" s="1"/>
  <c r="H43" i="13"/>
  <c r="H45" i="13" s="1"/>
  <c r="G43" i="13"/>
  <c r="G46" i="13" s="1"/>
  <c r="G47" i="13" s="1"/>
  <c r="F43" i="13"/>
  <c r="F46" i="13" s="1"/>
  <c r="F47" i="13" s="1"/>
  <c r="D43" i="13"/>
  <c r="D45" i="13" s="1"/>
  <c r="C43" i="13"/>
  <c r="C45" i="13" s="1"/>
  <c r="M42" i="13"/>
  <c r="N42" i="13" s="1"/>
  <c r="M41" i="13"/>
  <c r="N41" i="13" s="1"/>
  <c r="N40" i="13"/>
  <c r="M40" i="13"/>
  <c r="M39" i="13"/>
  <c r="N39" i="13" s="1"/>
  <c r="M38" i="13"/>
  <c r="N38" i="13" s="1"/>
  <c r="R37" i="13"/>
  <c r="Q37" i="13"/>
  <c r="P37" i="13"/>
  <c r="L37" i="13"/>
  <c r="K37" i="13"/>
  <c r="J37" i="13"/>
  <c r="I37" i="13"/>
  <c r="M37" i="13" s="1"/>
  <c r="N37" i="13" s="1"/>
  <c r="H37" i="13"/>
  <c r="G37" i="13"/>
  <c r="F37" i="13"/>
  <c r="D37" i="13"/>
  <c r="C37" i="13"/>
  <c r="M36" i="13"/>
  <c r="N36" i="13" s="1"/>
  <c r="M35" i="13"/>
  <c r="N35" i="13" s="1"/>
  <c r="N34" i="13"/>
  <c r="M34" i="13"/>
  <c r="M33" i="13"/>
  <c r="N33" i="13" s="1"/>
  <c r="M32" i="13"/>
  <c r="N32" i="13" s="1"/>
  <c r="M31" i="13"/>
  <c r="N31" i="13" s="1"/>
  <c r="N30" i="13"/>
  <c r="M30" i="13"/>
  <c r="M29" i="13"/>
  <c r="N29" i="13" s="1"/>
  <c r="M28" i="13"/>
  <c r="N28" i="13" s="1"/>
  <c r="M27" i="13"/>
  <c r="N27" i="13" s="1"/>
  <c r="N26" i="13"/>
  <c r="M26" i="13"/>
  <c r="M25" i="13"/>
  <c r="N25" i="13" s="1"/>
  <c r="M24" i="13"/>
  <c r="N24" i="13" s="1"/>
  <c r="I18" i="13"/>
  <c r="F18" i="13"/>
  <c r="I45" i="13" l="1"/>
  <c r="M45" i="13" s="1"/>
  <c r="N45" i="13" s="1"/>
  <c r="K46" i="13"/>
  <c r="K47" i="13" s="1"/>
  <c r="C46" i="13"/>
  <c r="C47" i="13" s="1"/>
  <c r="L46" i="13"/>
  <c r="L47" i="13" s="1"/>
  <c r="M47" i="13" s="1"/>
  <c r="N47" i="13" s="1"/>
  <c r="P45" i="13"/>
  <c r="D46" i="13"/>
  <c r="D47" i="13" s="1"/>
  <c r="M46" i="13"/>
  <c r="N46" i="13" s="1"/>
  <c r="G45" i="13"/>
  <c r="J47" i="12" l="1"/>
  <c r="R46" i="12"/>
  <c r="R47" i="12" s="1"/>
  <c r="Q46" i="12"/>
  <c r="Q47" i="12" s="1"/>
  <c r="J46" i="12"/>
  <c r="I46" i="12"/>
  <c r="I47" i="12" s="1"/>
  <c r="H46" i="12"/>
  <c r="H47" i="12" s="1"/>
  <c r="R45" i="12"/>
  <c r="Q45" i="12"/>
  <c r="P45" i="12"/>
  <c r="I45" i="12"/>
  <c r="H45" i="12"/>
  <c r="G45" i="12"/>
  <c r="F45" i="12"/>
  <c r="R43" i="12"/>
  <c r="Q43" i="12"/>
  <c r="P43" i="12"/>
  <c r="P46" i="12" s="1"/>
  <c r="P47" i="12" s="1"/>
  <c r="L43" i="12"/>
  <c r="L45" i="12" s="1"/>
  <c r="K43" i="12"/>
  <c r="K45" i="12" s="1"/>
  <c r="J43" i="12"/>
  <c r="J45" i="12" s="1"/>
  <c r="I43" i="12"/>
  <c r="H43" i="12"/>
  <c r="G43" i="12"/>
  <c r="G46" i="12" s="1"/>
  <c r="G47" i="12" s="1"/>
  <c r="F43" i="12"/>
  <c r="F46" i="12" s="1"/>
  <c r="F47" i="12" s="1"/>
  <c r="D43" i="12"/>
  <c r="D45" i="12" s="1"/>
  <c r="C43" i="12"/>
  <c r="C45" i="12" s="1"/>
  <c r="N42" i="12"/>
  <c r="M42" i="12"/>
  <c r="N41" i="12"/>
  <c r="M41" i="12"/>
  <c r="M40" i="12"/>
  <c r="N40" i="12" s="1"/>
  <c r="M39" i="12"/>
  <c r="N39" i="12" s="1"/>
  <c r="N38" i="12"/>
  <c r="M38" i="12"/>
  <c r="R37" i="12"/>
  <c r="Q37" i="12"/>
  <c r="P37" i="12"/>
  <c r="L37" i="12"/>
  <c r="M37" i="12" s="1"/>
  <c r="N37" i="12" s="1"/>
  <c r="K37" i="12"/>
  <c r="K46" i="12" s="1"/>
  <c r="K47" i="12" s="1"/>
  <c r="J37" i="12"/>
  <c r="I37" i="12"/>
  <c r="H37" i="12"/>
  <c r="G37" i="12"/>
  <c r="F37" i="12"/>
  <c r="D37" i="12"/>
  <c r="C37" i="12"/>
  <c r="N36" i="12"/>
  <c r="M36" i="12"/>
  <c r="N35" i="12"/>
  <c r="M35" i="12"/>
  <c r="M34" i="12"/>
  <c r="N34" i="12" s="1"/>
  <c r="M33" i="12"/>
  <c r="N33" i="12" s="1"/>
  <c r="N32" i="12"/>
  <c r="M32" i="12"/>
  <c r="N31" i="12"/>
  <c r="M31" i="12"/>
  <c r="M30" i="12"/>
  <c r="N30" i="12" s="1"/>
  <c r="M29" i="12"/>
  <c r="N29" i="12" s="1"/>
  <c r="N28" i="12"/>
  <c r="M28" i="12"/>
  <c r="N27" i="12"/>
  <c r="M27" i="12"/>
  <c r="M26" i="12"/>
  <c r="N26" i="12" s="1"/>
  <c r="M25" i="12"/>
  <c r="N25" i="12" s="1"/>
  <c r="N24" i="12"/>
  <c r="M24" i="12"/>
  <c r="I18" i="12"/>
  <c r="F18" i="12"/>
  <c r="M47" i="12" l="1"/>
  <c r="N47" i="12" s="1"/>
  <c r="M45" i="12"/>
  <c r="N45" i="12" s="1"/>
  <c r="M43" i="12"/>
  <c r="N43" i="12" s="1"/>
  <c r="C46" i="12"/>
  <c r="C47" i="12" s="1"/>
  <c r="L46" i="12"/>
  <c r="L47" i="12" s="1"/>
  <c r="D46" i="12"/>
  <c r="D47" i="12" s="1"/>
  <c r="M46" i="12"/>
  <c r="N46" i="12" s="1"/>
  <c r="N45" i="11" l="1"/>
  <c r="H45" i="11"/>
  <c r="G45" i="11"/>
  <c r="E45" i="11"/>
  <c r="O43" i="11"/>
  <c r="O45" i="11" s="1"/>
  <c r="N43" i="11"/>
  <c r="N46" i="11" s="1"/>
  <c r="N47" i="11" s="1"/>
  <c r="M43" i="11"/>
  <c r="M45" i="11" s="1"/>
  <c r="I43" i="11"/>
  <c r="I46" i="11" s="1"/>
  <c r="I47" i="11" s="1"/>
  <c r="H43" i="11"/>
  <c r="H46" i="11" s="1"/>
  <c r="H47" i="11" s="1"/>
  <c r="G43" i="11"/>
  <c r="G46" i="11" s="1"/>
  <c r="G47" i="11" s="1"/>
  <c r="F43" i="11"/>
  <c r="F45" i="11" s="1"/>
  <c r="E43" i="11"/>
  <c r="E46" i="11" s="1"/>
  <c r="E47" i="11" s="1"/>
  <c r="D43" i="11"/>
  <c r="D45" i="11" s="1"/>
  <c r="C43" i="11"/>
  <c r="C45" i="11" s="1"/>
  <c r="J42" i="11"/>
  <c r="K42" i="11" s="1"/>
  <c r="K41" i="11"/>
  <c r="J41" i="11"/>
  <c r="K40" i="11"/>
  <c r="J40" i="11"/>
  <c r="K39" i="11"/>
  <c r="J39" i="11"/>
  <c r="J38" i="11"/>
  <c r="K38" i="11" s="1"/>
  <c r="O37" i="11"/>
  <c r="N37" i="11"/>
  <c r="M37" i="11"/>
  <c r="J37" i="11"/>
  <c r="K37" i="11" s="1"/>
  <c r="I37" i="11"/>
  <c r="H37" i="11"/>
  <c r="G37" i="11"/>
  <c r="F37" i="11"/>
  <c r="E37" i="11"/>
  <c r="D37" i="11"/>
  <c r="C37" i="11"/>
  <c r="K36" i="11"/>
  <c r="J36" i="11"/>
  <c r="J35" i="11"/>
  <c r="K35" i="11" s="1"/>
  <c r="K34" i="11"/>
  <c r="J34" i="11"/>
  <c r="K33" i="11"/>
  <c r="J33" i="11"/>
  <c r="K32" i="11"/>
  <c r="J32" i="11"/>
  <c r="J31" i="11"/>
  <c r="K31" i="11" s="1"/>
  <c r="K30" i="11"/>
  <c r="J30" i="11"/>
  <c r="K29" i="11"/>
  <c r="J29" i="11"/>
  <c r="K28" i="11"/>
  <c r="J28" i="11"/>
  <c r="J27" i="11"/>
  <c r="K27" i="11" s="1"/>
  <c r="K26" i="11"/>
  <c r="J26" i="11"/>
  <c r="K25" i="11"/>
  <c r="J25" i="11"/>
  <c r="K24" i="11"/>
  <c r="J24" i="11"/>
  <c r="O18" i="11"/>
  <c r="N18" i="11"/>
  <c r="M18" i="11"/>
  <c r="I18" i="11"/>
  <c r="H18" i="11"/>
  <c r="G18" i="11"/>
  <c r="F18" i="11"/>
  <c r="C18" i="11"/>
  <c r="C46" i="11" l="1"/>
  <c r="C47" i="11" s="1"/>
  <c r="D46" i="11"/>
  <c r="D47" i="11" s="1"/>
  <c r="M46" i="11"/>
  <c r="M47" i="11" s="1"/>
  <c r="I45" i="11"/>
  <c r="J45" i="11" s="1"/>
  <c r="K45" i="11" s="1"/>
  <c r="F46" i="11"/>
  <c r="O46" i="11"/>
  <c r="O47" i="11" s="1"/>
  <c r="J43" i="11"/>
  <c r="K43" i="11" s="1"/>
  <c r="F47" i="11" l="1"/>
  <c r="J47" i="11" s="1"/>
  <c r="K47" i="11" s="1"/>
  <c r="J46" i="11"/>
  <c r="K46" i="11" s="1"/>
  <c r="M46" i="10" l="1"/>
  <c r="M47" i="10" s="1"/>
  <c r="I46" i="10"/>
  <c r="I47" i="10" s="1"/>
  <c r="D46" i="10"/>
  <c r="D47" i="10" s="1"/>
  <c r="I45" i="10"/>
  <c r="H45" i="10"/>
  <c r="H44" i="10"/>
  <c r="O43" i="10"/>
  <c r="O45" i="10" s="1"/>
  <c r="N43" i="10"/>
  <c r="N45" i="10" s="1"/>
  <c r="M43" i="10"/>
  <c r="M45" i="10" s="1"/>
  <c r="J43" i="10"/>
  <c r="K43" i="10" s="1"/>
  <c r="I43" i="10"/>
  <c r="H43" i="10"/>
  <c r="H46" i="10" s="1"/>
  <c r="H47" i="10" s="1"/>
  <c r="G43" i="10"/>
  <c r="G46" i="10" s="1"/>
  <c r="G47" i="10" s="1"/>
  <c r="F43" i="10"/>
  <c r="F45" i="10" s="1"/>
  <c r="E43" i="10"/>
  <c r="E45" i="10" s="1"/>
  <c r="D43" i="10"/>
  <c r="D45" i="10" s="1"/>
  <c r="C43" i="10"/>
  <c r="C45" i="10" s="1"/>
  <c r="K42" i="10"/>
  <c r="J42" i="10"/>
  <c r="J41" i="10"/>
  <c r="K41" i="10" s="1"/>
  <c r="J40" i="10"/>
  <c r="K39" i="10"/>
  <c r="J39" i="10"/>
  <c r="J38" i="10"/>
  <c r="K38" i="10" s="1"/>
  <c r="O37" i="10"/>
  <c r="N37" i="10"/>
  <c r="M37" i="10"/>
  <c r="J37" i="10"/>
  <c r="K37" i="10" s="1"/>
  <c r="F37" i="10"/>
  <c r="E37" i="10"/>
  <c r="D37" i="10"/>
  <c r="C37" i="10"/>
  <c r="J36" i="10"/>
  <c r="K36" i="10" s="1"/>
  <c r="J35" i="10"/>
  <c r="K35" i="10" s="1"/>
  <c r="J34" i="10"/>
  <c r="J33" i="10"/>
  <c r="K33" i="10" s="1"/>
  <c r="K32" i="10"/>
  <c r="J32" i="10"/>
  <c r="J31" i="10"/>
  <c r="K31" i="10" s="1"/>
  <c r="K30" i="10"/>
  <c r="J30" i="10"/>
  <c r="J29" i="10"/>
  <c r="K28" i="10"/>
  <c r="J28" i="10"/>
  <c r="J27" i="10"/>
  <c r="K27" i="10" s="1"/>
  <c r="J26" i="10"/>
  <c r="K26" i="10" s="1"/>
  <c r="J25" i="10"/>
  <c r="J24" i="10"/>
  <c r="K24" i="10" s="1"/>
  <c r="C23" i="10"/>
  <c r="C21" i="10"/>
  <c r="O18" i="10"/>
  <c r="N18" i="10"/>
  <c r="M18" i="10"/>
  <c r="F18" i="10"/>
  <c r="C18" i="10"/>
  <c r="I12" i="10"/>
  <c r="H12" i="10"/>
  <c r="G12" i="10"/>
  <c r="I11" i="10"/>
  <c r="H11" i="10"/>
  <c r="G11" i="10"/>
  <c r="G45" i="10" l="1"/>
  <c r="J45" i="10" s="1"/>
  <c r="K45" i="10" s="1"/>
  <c r="C46" i="10"/>
  <c r="C47" i="10" s="1"/>
  <c r="E46" i="10"/>
  <c r="E47" i="10" s="1"/>
  <c r="N46" i="10"/>
  <c r="N47" i="10" s="1"/>
  <c r="F46" i="10"/>
  <c r="O46" i="10"/>
  <c r="O47" i="10" s="1"/>
  <c r="F47" i="10" l="1"/>
  <c r="J47" i="10" s="1"/>
  <c r="K47" i="10" s="1"/>
  <c r="J46" i="10"/>
  <c r="K46" i="10" s="1"/>
  <c r="Q47" i="9" l="1"/>
  <c r="H47" i="9"/>
  <c r="Q46" i="9"/>
  <c r="P46" i="9"/>
  <c r="P47" i="9" s="1"/>
  <c r="H46" i="9"/>
  <c r="G46" i="9"/>
  <c r="G47" i="9" s="1"/>
  <c r="Q45" i="9"/>
  <c r="K45" i="9"/>
  <c r="H45" i="9"/>
  <c r="K44" i="9"/>
  <c r="M44" i="9" s="1"/>
  <c r="N44" i="9" s="1"/>
  <c r="R43" i="9"/>
  <c r="R45" i="9" s="1"/>
  <c r="Q43" i="9"/>
  <c r="P43" i="9"/>
  <c r="P45" i="9" s="1"/>
  <c r="L43" i="9"/>
  <c r="L45" i="9" s="1"/>
  <c r="K43" i="9"/>
  <c r="K46" i="9" s="1"/>
  <c r="K47" i="9" s="1"/>
  <c r="J43" i="9"/>
  <c r="J45" i="9" s="1"/>
  <c r="I43" i="9"/>
  <c r="M43" i="9" s="1"/>
  <c r="N43" i="9" s="1"/>
  <c r="H43" i="9"/>
  <c r="G43" i="9"/>
  <c r="G45" i="9" s="1"/>
  <c r="F43" i="9"/>
  <c r="F46" i="9" s="1"/>
  <c r="F47" i="9" s="1"/>
  <c r="D43" i="9"/>
  <c r="D45" i="9" s="1"/>
  <c r="C43" i="9"/>
  <c r="C45" i="9" s="1"/>
  <c r="M42" i="9"/>
  <c r="N42" i="9" s="1"/>
  <c r="N41" i="9"/>
  <c r="M41" i="9"/>
  <c r="M40" i="9"/>
  <c r="N40" i="9" s="1"/>
  <c r="M39" i="9"/>
  <c r="N39" i="9" s="1"/>
  <c r="M38" i="9"/>
  <c r="N38" i="9" s="1"/>
  <c r="R37" i="9"/>
  <c r="Q37" i="9"/>
  <c r="P37" i="9"/>
  <c r="L37" i="9"/>
  <c r="K37" i="9"/>
  <c r="J37" i="9"/>
  <c r="I37" i="9"/>
  <c r="M37" i="9" s="1"/>
  <c r="N37" i="9" s="1"/>
  <c r="H37" i="9"/>
  <c r="G37" i="9"/>
  <c r="F37" i="9"/>
  <c r="D37" i="9"/>
  <c r="C37" i="9"/>
  <c r="M36" i="9"/>
  <c r="N36" i="9" s="1"/>
  <c r="N35" i="9"/>
  <c r="M35" i="9"/>
  <c r="M34" i="9"/>
  <c r="N34" i="9" s="1"/>
  <c r="M33" i="9"/>
  <c r="N33" i="9" s="1"/>
  <c r="M32" i="9"/>
  <c r="N32" i="9" s="1"/>
  <c r="N31" i="9"/>
  <c r="M31" i="9"/>
  <c r="M30" i="9"/>
  <c r="N30" i="9" s="1"/>
  <c r="M29" i="9"/>
  <c r="N29" i="9" s="1"/>
  <c r="M28" i="9"/>
  <c r="N28" i="9" s="1"/>
  <c r="N27" i="9"/>
  <c r="M27" i="9"/>
  <c r="M26" i="9"/>
  <c r="N26" i="9" s="1"/>
  <c r="M25" i="9"/>
  <c r="N25" i="9" s="1"/>
  <c r="M24" i="9"/>
  <c r="N24" i="9" s="1"/>
  <c r="I18" i="9"/>
  <c r="F18" i="9"/>
  <c r="F45" i="9" l="1"/>
  <c r="I46" i="9"/>
  <c r="R46" i="9"/>
  <c r="R47" i="9" s="1"/>
  <c r="J46" i="9"/>
  <c r="J47" i="9" s="1"/>
  <c r="I45" i="9"/>
  <c r="M45" i="9" s="1"/>
  <c r="N45" i="9" s="1"/>
  <c r="C46" i="9"/>
  <c r="C47" i="9" s="1"/>
  <c r="L46" i="9"/>
  <c r="L47" i="9" s="1"/>
  <c r="D46" i="9"/>
  <c r="D47" i="9" s="1"/>
  <c r="M46" i="9" l="1"/>
  <c r="N46" i="9" s="1"/>
  <c r="I47" i="9"/>
  <c r="M47" i="9" s="1"/>
  <c r="N47" i="9" s="1"/>
  <c r="R46" i="8" l="1"/>
  <c r="R47" i="8" s="1"/>
  <c r="Q46" i="8"/>
  <c r="Q47" i="8" s="1"/>
  <c r="I46" i="8"/>
  <c r="I47" i="8" s="1"/>
  <c r="H46" i="8"/>
  <c r="H47" i="8" s="1"/>
  <c r="K44" i="8"/>
  <c r="M44" i="8" s="1"/>
  <c r="R43" i="8"/>
  <c r="R45" i="8" s="1"/>
  <c r="Q43" i="8"/>
  <c r="Q45" i="8" s="1"/>
  <c r="P43" i="8"/>
  <c r="P46" i="8" s="1"/>
  <c r="P47" i="8" s="1"/>
  <c r="L43" i="8"/>
  <c r="L45" i="8" s="1"/>
  <c r="K43" i="8"/>
  <c r="K45" i="8" s="1"/>
  <c r="J43" i="8"/>
  <c r="M43" i="8" s="1"/>
  <c r="N43" i="8" s="1"/>
  <c r="I43" i="8"/>
  <c r="I45" i="8" s="1"/>
  <c r="H43" i="8"/>
  <c r="H45" i="8" s="1"/>
  <c r="G43" i="8"/>
  <c r="G46" i="8" s="1"/>
  <c r="G47" i="8" s="1"/>
  <c r="F43" i="8"/>
  <c r="F46" i="8" s="1"/>
  <c r="F47" i="8" s="1"/>
  <c r="D43" i="8"/>
  <c r="D45" i="8" s="1"/>
  <c r="C43" i="8"/>
  <c r="C45" i="8" s="1"/>
  <c r="M42" i="8"/>
  <c r="N42" i="8" s="1"/>
  <c r="M41" i="8"/>
  <c r="N41" i="8" s="1"/>
  <c r="M40" i="8"/>
  <c r="N40" i="8" s="1"/>
  <c r="N39" i="8"/>
  <c r="M39" i="8"/>
  <c r="M38" i="8"/>
  <c r="N38" i="8" s="1"/>
  <c r="R37" i="8"/>
  <c r="Q37" i="8"/>
  <c r="P37" i="8"/>
  <c r="L37" i="8"/>
  <c r="K37" i="8"/>
  <c r="J37" i="8"/>
  <c r="M37" i="8" s="1"/>
  <c r="N37" i="8" s="1"/>
  <c r="I37" i="8"/>
  <c r="H37" i="8"/>
  <c r="G37" i="8"/>
  <c r="F37" i="8"/>
  <c r="D37" i="8"/>
  <c r="C37" i="8"/>
  <c r="M36" i="8"/>
  <c r="N36" i="8" s="1"/>
  <c r="M35" i="8"/>
  <c r="N35" i="8" s="1"/>
  <c r="M34" i="8"/>
  <c r="N34" i="8" s="1"/>
  <c r="N33" i="8"/>
  <c r="M33" i="8"/>
  <c r="M32" i="8"/>
  <c r="N32" i="8" s="1"/>
  <c r="M31" i="8"/>
  <c r="N31" i="8" s="1"/>
  <c r="M30" i="8"/>
  <c r="N30" i="8" s="1"/>
  <c r="N29" i="8"/>
  <c r="M29" i="8"/>
  <c r="M28" i="8"/>
  <c r="N28" i="8" s="1"/>
  <c r="M27" i="8"/>
  <c r="N27" i="8" s="1"/>
  <c r="M26" i="8"/>
  <c r="N26" i="8" s="1"/>
  <c r="N25" i="8"/>
  <c r="M25" i="8"/>
  <c r="M24" i="8"/>
  <c r="N24" i="8" s="1"/>
  <c r="P45" i="8" l="1"/>
  <c r="J46" i="8"/>
  <c r="J47" i="8" s="1"/>
  <c r="M47" i="8" s="1"/>
  <c r="N47" i="8" s="1"/>
  <c r="K46" i="8"/>
  <c r="K47" i="8" s="1"/>
  <c r="J45" i="8"/>
  <c r="M45" i="8" s="1"/>
  <c r="N45" i="8" s="1"/>
  <c r="C46" i="8"/>
  <c r="C47" i="8" s="1"/>
  <c r="L46" i="8"/>
  <c r="L47" i="8" s="1"/>
  <c r="D46" i="8"/>
  <c r="D47" i="8" s="1"/>
  <c r="F45" i="8"/>
  <c r="G45" i="8"/>
  <c r="M46" i="8" l="1"/>
  <c r="N46" i="8" s="1"/>
  <c r="J46" i="7" l="1"/>
  <c r="J47" i="7" s="1"/>
  <c r="D46" i="7"/>
  <c r="D47" i="7" s="1"/>
  <c r="Q45" i="7"/>
  <c r="L45" i="7"/>
  <c r="K45" i="7"/>
  <c r="H45" i="7"/>
  <c r="D45" i="7"/>
  <c r="C45" i="7"/>
  <c r="R43" i="7"/>
  <c r="R45" i="7" s="1"/>
  <c r="Q43" i="7"/>
  <c r="Q46" i="7" s="1"/>
  <c r="Q47" i="7" s="1"/>
  <c r="P43" i="7"/>
  <c r="P46" i="7" s="1"/>
  <c r="P47" i="7" s="1"/>
  <c r="L43" i="7"/>
  <c r="L46" i="7" s="1"/>
  <c r="L47" i="7" s="1"/>
  <c r="K43" i="7"/>
  <c r="J43" i="7"/>
  <c r="J45" i="7" s="1"/>
  <c r="I43" i="7"/>
  <c r="I45" i="7" s="1"/>
  <c r="M45" i="7" s="1"/>
  <c r="N45" i="7" s="1"/>
  <c r="H43" i="7"/>
  <c r="H46" i="7" s="1"/>
  <c r="H47" i="7" s="1"/>
  <c r="G43" i="7"/>
  <c r="G46" i="7" s="1"/>
  <c r="G47" i="7" s="1"/>
  <c r="F43" i="7"/>
  <c r="F45" i="7" s="1"/>
  <c r="D43" i="7"/>
  <c r="C43" i="7"/>
  <c r="C46" i="7" s="1"/>
  <c r="C47" i="7" s="1"/>
  <c r="M42" i="7"/>
  <c r="N42" i="7" s="1"/>
  <c r="N41" i="7"/>
  <c r="M41" i="7"/>
  <c r="M40" i="7"/>
  <c r="N40" i="7" s="1"/>
  <c r="N39" i="7"/>
  <c r="M39" i="7"/>
  <c r="M38" i="7"/>
  <c r="N38" i="7" s="1"/>
  <c r="R37" i="7"/>
  <c r="Q37" i="7"/>
  <c r="P37" i="7"/>
  <c r="L37" i="7"/>
  <c r="K37" i="7"/>
  <c r="K46" i="7" s="1"/>
  <c r="K47" i="7" s="1"/>
  <c r="J37" i="7"/>
  <c r="I37" i="7"/>
  <c r="M37" i="7" s="1"/>
  <c r="N37" i="7" s="1"/>
  <c r="H37" i="7"/>
  <c r="G37" i="7"/>
  <c r="F37" i="7"/>
  <c r="D37" i="7"/>
  <c r="C37" i="7"/>
  <c r="M36" i="7"/>
  <c r="N36" i="7" s="1"/>
  <c r="N35" i="7"/>
  <c r="M35" i="7"/>
  <c r="M34" i="7"/>
  <c r="N34" i="7" s="1"/>
  <c r="N33" i="7"/>
  <c r="M33" i="7"/>
  <c r="M32" i="7"/>
  <c r="N32" i="7" s="1"/>
  <c r="N31" i="7"/>
  <c r="M31" i="7"/>
  <c r="M30" i="7"/>
  <c r="N30" i="7" s="1"/>
  <c r="N29" i="7"/>
  <c r="M29" i="7"/>
  <c r="M28" i="7"/>
  <c r="N28" i="7" s="1"/>
  <c r="N27" i="7"/>
  <c r="M27" i="7"/>
  <c r="M26" i="7"/>
  <c r="N26" i="7" s="1"/>
  <c r="N25" i="7"/>
  <c r="M25" i="7"/>
  <c r="M24" i="7"/>
  <c r="N24" i="7" s="1"/>
  <c r="I18" i="7"/>
  <c r="F18" i="7"/>
  <c r="F46" i="7" l="1"/>
  <c r="F47" i="7" s="1"/>
  <c r="M43" i="7"/>
  <c r="N43" i="7" s="1"/>
  <c r="G45" i="7"/>
  <c r="P45" i="7"/>
  <c r="I46" i="7"/>
  <c r="R46" i="7"/>
  <c r="R47" i="7" s="1"/>
  <c r="M46" i="7" l="1"/>
  <c r="N46" i="7" s="1"/>
  <c r="I47" i="7"/>
  <c r="M47" i="7" s="1"/>
  <c r="N47" i="7" s="1"/>
  <c r="C27" i="6" l="1"/>
  <c r="C21" i="6"/>
  <c r="E21" i="6" s="1"/>
  <c r="C12" i="5"/>
  <c r="H390" i="2" l="1"/>
  <c r="G266" i="3" l="1"/>
  <c r="G260" i="3"/>
  <c r="G190" i="3"/>
  <c r="G146" i="3"/>
  <c r="G121" i="3"/>
  <c r="G109" i="3"/>
  <c r="G91" i="3"/>
  <c r="G59" i="3"/>
  <c r="G23" i="3"/>
  <c r="G259" i="3"/>
  <c r="G258" i="3"/>
  <c r="G257" i="3"/>
  <c r="G256" i="3"/>
  <c r="G255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G176" i="3"/>
  <c r="G175" i="3"/>
  <c r="G174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G161" i="3"/>
  <c r="G160" i="3"/>
  <c r="G159" i="3"/>
  <c r="G158" i="3"/>
  <c r="G157" i="3"/>
  <c r="G156" i="3"/>
  <c r="G155" i="3"/>
  <c r="G145" i="3"/>
  <c r="G144" i="3"/>
  <c r="G143" i="3"/>
  <c r="G142" i="3"/>
  <c r="G141" i="3"/>
  <c r="G140" i="3"/>
  <c r="G139" i="3"/>
  <c r="G138" i="3"/>
  <c r="G137" i="3"/>
  <c r="G136" i="3"/>
  <c r="G135" i="3"/>
  <c r="G134" i="3"/>
  <c r="G133" i="3"/>
  <c r="G132" i="3"/>
  <c r="G131" i="3"/>
  <c r="G130" i="3"/>
  <c r="G129" i="3"/>
  <c r="G128" i="3"/>
  <c r="G118" i="3"/>
  <c r="G117" i="3"/>
  <c r="G116" i="3"/>
  <c r="G115" i="3"/>
  <c r="G106" i="3"/>
  <c r="G105" i="3"/>
  <c r="G104" i="3"/>
  <c r="G103" i="3"/>
  <c r="G102" i="3"/>
  <c r="G101" i="3"/>
  <c r="G10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22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H372" i="2"/>
  <c r="H366" i="2"/>
  <c r="H356" i="2"/>
  <c r="H280" i="2"/>
  <c r="H213" i="2"/>
  <c r="H178" i="2"/>
  <c r="H144" i="2"/>
  <c r="H103" i="2"/>
  <c r="H36" i="2"/>
  <c r="H21" i="2"/>
  <c r="H388" i="2"/>
  <c r="H387" i="2"/>
  <c r="H365" i="2"/>
  <c r="H362" i="2"/>
  <c r="H354" i="2"/>
  <c r="H353" i="2"/>
  <c r="H352" i="2"/>
  <c r="H351" i="2"/>
  <c r="H350" i="2"/>
  <c r="H349" i="2"/>
  <c r="H348" i="2"/>
  <c r="H347" i="2"/>
  <c r="H346" i="2"/>
  <c r="H345" i="2"/>
  <c r="H344" i="2"/>
  <c r="H343" i="2"/>
  <c r="H342" i="2"/>
  <c r="H341" i="2"/>
  <c r="H340" i="2"/>
  <c r="H339" i="2"/>
  <c r="H338" i="2"/>
  <c r="H337" i="2"/>
  <c r="H336" i="2"/>
  <c r="H335" i="2"/>
  <c r="H334" i="2"/>
  <c r="H333" i="2"/>
  <c r="H332" i="2"/>
  <c r="H331" i="2"/>
  <c r="H330" i="2"/>
  <c r="H329" i="2"/>
  <c r="H328" i="2"/>
  <c r="H327" i="2"/>
  <c r="H326" i="2"/>
  <c r="H325" i="2"/>
  <c r="H324" i="2"/>
  <c r="H323" i="2"/>
  <c r="H322" i="2"/>
  <c r="H321" i="2"/>
  <c r="H320" i="2"/>
  <c r="H319" i="2"/>
  <c r="H318" i="2"/>
  <c r="H317" i="2"/>
  <c r="H316" i="2"/>
  <c r="H315" i="2"/>
  <c r="H314" i="2"/>
  <c r="H313" i="2"/>
  <c r="H312" i="2"/>
  <c r="H311" i="2"/>
  <c r="H310" i="2"/>
  <c r="H309" i="2"/>
  <c r="H308" i="2"/>
  <c r="H307" i="2"/>
  <c r="H306" i="2"/>
  <c r="H305" i="2"/>
  <c r="H304" i="2"/>
  <c r="H303" i="2"/>
  <c r="H302" i="2"/>
  <c r="H301" i="2"/>
  <c r="H300" i="2"/>
  <c r="H299" i="2"/>
  <c r="H298" i="2"/>
  <c r="H297" i="2"/>
  <c r="H296" i="2"/>
  <c r="H295" i="2"/>
  <c r="H275" i="2"/>
  <c r="H274" i="2"/>
  <c r="H273" i="2"/>
  <c r="H272" i="2"/>
  <c r="H271" i="2"/>
  <c r="H270" i="2"/>
  <c r="H269" i="2"/>
  <c r="H268" i="2"/>
  <c r="H267" i="2"/>
  <c r="H266" i="2"/>
  <c r="H265" i="2"/>
  <c r="H263" i="2"/>
  <c r="H262" i="2"/>
  <c r="H261" i="2"/>
  <c r="H260" i="2"/>
  <c r="H259" i="2"/>
  <c r="H258" i="2"/>
  <c r="H257" i="2"/>
  <c r="H256" i="2"/>
  <c r="H255" i="2"/>
  <c r="H254" i="2"/>
  <c r="H253" i="2"/>
  <c r="H252" i="2"/>
  <c r="H251" i="2"/>
  <c r="H250" i="2"/>
  <c r="H249" i="2"/>
  <c r="H248" i="2"/>
  <c r="H247" i="2"/>
  <c r="H246" i="2"/>
  <c r="H245" i="2"/>
  <c r="H244" i="2"/>
  <c r="H243" i="2"/>
  <c r="H242" i="2"/>
  <c r="H241" i="2"/>
  <c r="H240" i="2"/>
  <c r="H239" i="2"/>
  <c r="H238" i="2"/>
  <c r="H237" i="2"/>
  <c r="H236" i="2"/>
  <c r="H235" i="2"/>
  <c r="H234" i="2"/>
  <c r="H233" i="2"/>
  <c r="H232" i="2"/>
  <c r="H231" i="2"/>
  <c r="H230" i="2"/>
  <c r="H229" i="2"/>
  <c r="H228" i="2"/>
  <c r="H227" i="2"/>
  <c r="H226" i="2"/>
  <c r="H225" i="2"/>
  <c r="H224" i="2"/>
  <c r="H223" i="2"/>
  <c r="H222" i="2"/>
  <c r="H209" i="2"/>
  <c r="H208" i="2"/>
  <c r="H207" i="2"/>
  <c r="H206" i="2"/>
  <c r="H205" i="2"/>
  <c r="H204" i="2"/>
  <c r="H203" i="2"/>
  <c r="H202" i="2"/>
  <c r="H201" i="2"/>
  <c r="H200" i="2"/>
  <c r="H199" i="2"/>
  <c r="H198" i="2"/>
  <c r="H197" i="2"/>
  <c r="H196" i="2"/>
  <c r="H195" i="2"/>
  <c r="H194" i="2"/>
  <c r="H193" i="2"/>
  <c r="H192" i="2"/>
  <c r="H175" i="2"/>
  <c r="H174" i="2"/>
  <c r="H173" i="2"/>
  <c r="H172" i="2"/>
  <c r="H171" i="2"/>
  <c r="H170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34" i="2"/>
  <c r="H33" i="2"/>
  <c r="H32" i="2"/>
  <c r="H31" i="2"/>
  <c r="H30" i="2"/>
  <c r="H29" i="2"/>
  <c r="H20" i="2"/>
  <c r="H19" i="2"/>
  <c r="H18" i="2"/>
  <c r="H17" i="2"/>
  <c r="H16" i="2"/>
  <c r="H15" i="2"/>
  <c r="H14" i="2"/>
  <c r="H13" i="2"/>
  <c r="H12" i="2"/>
  <c r="H10" i="2"/>
  <c r="F23" i="3" l="1"/>
  <c r="G21" i="2" l="1"/>
  <c r="E18" i="4" l="1"/>
  <c r="F59" i="3" l="1"/>
  <c r="E59" i="3"/>
  <c r="D59" i="3"/>
  <c r="G30" i="3"/>
  <c r="E23" i="3"/>
  <c r="D23" i="3"/>
  <c r="H28" i="2"/>
  <c r="H27" i="2"/>
  <c r="G36" i="2"/>
  <c r="F36" i="2"/>
  <c r="E36" i="2"/>
  <c r="G69" i="3" l="1"/>
  <c r="H11" i="2" l="1"/>
  <c r="H293" i="2" l="1"/>
  <c r="F17" i="4" l="1"/>
  <c r="F13" i="4"/>
  <c r="F12" i="4"/>
  <c r="F11" i="4"/>
  <c r="E21" i="2" l="1"/>
  <c r="F21" i="2"/>
  <c r="H9" i="2"/>
  <c r="F121" i="3" l="1"/>
  <c r="D121" i="3"/>
  <c r="E121" i="3"/>
  <c r="G120" i="3"/>
  <c r="H101" i="2" l="1"/>
  <c r="G68" i="3" l="1"/>
  <c r="E14" i="4" l="1"/>
  <c r="G103" i="2" l="1"/>
  <c r="F103" i="2"/>
  <c r="E103" i="2"/>
  <c r="H100" i="2"/>
  <c r="H45" i="2" l="1"/>
  <c r="H44" i="2"/>
  <c r="F260" i="3" l="1"/>
  <c r="F190" i="3"/>
  <c r="F146" i="3"/>
  <c r="F109" i="3"/>
  <c r="F91" i="3"/>
  <c r="F266" i="3" l="1"/>
  <c r="G366" i="2"/>
  <c r="F366" i="2"/>
  <c r="E366" i="2"/>
  <c r="H294" i="2" l="1"/>
  <c r="H292" i="2"/>
  <c r="H291" i="2"/>
  <c r="H290" i="2"/>
  <c r="H277" i="2"/>
  <c r="H264" i="2"/>
  <c r="G213" i="2" l="1"/>
  <c r="F213" i="2"/>
  <c r="E213" i="2"/>
  <c r="H142" i="2" l="1"/>
  <c r="G144" i="2"/>
  <c r="F144" i="2"/>
  <c r="E144" i="2"/>
  <c r="D18" i="4" l="1"/>
  <c r="C18" i="4"/>
  <c r="F16" i="4"/>
  <c r="D14" i="4"/>
  <c r="F14" i="4" s="1"/>
  <c r="C14" i="4"/>
  <c r="F10" i="4"/>
  <c r="F18" i="4" l="1"/>
  <c r="G254" i="3"/>
  <c r="G253" i="3"/>
  <c r="G119" i="3" l="1"/>
  <c r="G67" i="3" l="1"/>
  <c r="G394" i="2" l="1"/>
  <c r="H392" i="2"/>
  <c r="H391" i="2"/>
  <c r="H389" i="2"/>
  <c r="G356" i="2"/>
  <c r="H289" i="2"/>
  <c r="G280" i="2"/>
  <c r="H278" i="2"/>
  <c r="H276" i="2"/>
  <c r="H211" i="2"/>
  <c r="H210" i="2"/>
  <c r="G178" i="2"/>
  <c r="H176" i="2"/>
  <c r="H152" i="2"/>
  <c r="H151" i="2"/>
  <c r="H150" i="2"/>
  <c r="G372" i="2" l="1"/>
  <c r="H99" i="2" l="1"/>
  <c r="H56" i="2"/>
  <c r="H55" i="2"/>
  <c r="H54" i="2"/>
  <c r="H53" i="2"/>
  <c r="H52" i="2"/>
  <c r="H51" i="2"/>
  <c r="H50" i="2"/>
  <c r="H49" i="2"/>
  <c r="H48" i="2"/>
  <c r="H47" i="2"/>
  <c r="H46" i="2"/>
  <c r="H43" i="2"/>
  <c r="F394" i="2"/>
  <c r="H394" i="2" s="1"/>
  <c r="F356" i="2"/>
  <c r="F280" i="2"/>
  <c r="F178" i="2"/>
  <c r="F372" i="2" l="1"/>
  <c r="E260" i="3" l="1"/>
  <c r="D260" i="3"/>
  <c r="E190" i="3"/>
  <c r="D190" i="3"/>
  <c r="E146" i="3"/>
  <c r="D146" i="3"/>
  <c r="E109" i="3"/>
  <c r="D109" i="3"/>
  <c r="E91" i="3"/>
  <c r="D91" i="3"/>
  <c r="E266" i="3" l="1"/>
  <c r="D266" i="3"/>
  <c r="E178" i="2" l="1"/>
  <c r="E394" i="2" l="1"/>
  <c r="E356" i="2"/>
  <c r="E280" i="2"/>
  <c r="E372" i="2" l="1"/>
</calcChain>
</file>

<file path=xl/sharedStrings.xml><?xml version="1.0" encoding="utf-8"?>
<sst xmlns="http://schemas.openxmlformats.org/spreadsheetml/2006/main" count="3544" uniqueCount="716">
  <si>
    <t>Skutečnost</t>
  </si>
  <si>
    <t>FINANCOVÁNÍ CELKEM</t>
  </si>
  <si>
    <t>Oper. z peněž. účtů org. nemající charakter příjmů a výdajů vlád. sektoru</t>
  </si>
  <si>
    <t>Nepřevedené částky vyrovnávající schodek</t>
  </si>
  <si>
    <t>Nerealizované kurzové rozdíly</t>
  </si>
  <si>
    <t xml:space="preserve">Uhrazené splátky dlouhodobě přijatých půjček </t>
  </si>
  <si>
    <t>Dlouhodobě přijaté půjčené prostředky</t>
  </si>
  <si>
    <t>Změna stavu krátkodobých peněžních prostředků na BÚ</t>
  </si>
  <si>
    <t>TŘÍDA 8 -  FINANCOVÁNÍ</t>
  </si>
  <si>
    <t>upravený</t>
  </si>
  <si>
    <t>schválený</t>
  </si>
  <si>
    <t>Rozpočet</t>
  </si>
  <si>
    <t>Text</t>
  </si>
  <si>
    <t>Paragraf</t>
  </si>
  <si>
    <t>ORJ</t>
  </si>
  <si>
    <t>PŘÍJMY MĚSTA CELKEM</t>
  </si>
  <si>
    <t>PŘÍJMY ORJ 120 CELKEM</t>
  </si>
  <si>
    <t>Příjmy z úroků (část)</t>
  </si>
  <si>
    <t xml:space="preserve">Příjmy z prodeje pozemků </t>
  </si>
  <si>
    <t>Ostatní nedaňové příjmy jinde nezařazené</t>
  </si>
  <si>
    <t>Neidentifikované příjmy - komunální služby a rozvoj</t>
  </si>
  <si>
    <t xml:space="preserve">Přijaté nekapitálové příspěvky </t>
  </si>
  <si>
    <t>Příjmy z pronájmu pozemků - územní rozvoj</t>
  </si>
  <si>
    <t>Příjmy z pronájmu ost.nem. - TEPLO s.r.o.</t>
  </si>
  <si>
    <t>Přijaté pojistné náhrady - nebytové hospodářství</t>
  </si>
  <si>
    <t>Příjmy z prodeje krátkodob. a drob. majetku - nebytové hospodářství</t>
  </si>
  <si>
    <t>Příjmy z pronájmu movitých věcí-nebytové hospodářství</t>
  </si>
  <si>
    <t>Ost. nedaň. příjmy jinde nezařaz.-byt. hospodář.</t>
  </si>
  <si>
    <t>Přijaté pojistné náhrady</t>
  </si>
  <si>
    <t>Správní poplatky</t>
  </si>
  <si>
    <t xml:space="preserve">ODBOR MAJETKOVÝ </t>
  </si>
  <si>
    <t>PŘÍJMY ORJ 110 CELKEM</t>
  </si>
  <si>
    <t>Převody z ostatních vlastních fondů</t>
  </si>
  <si>
    <t xml:space="preserve">Ostatní nedaňové příjmy j. n. </t>
  </si>
  <si>
    <t>Kursové rozdíly v příjmech</t>
  </si>
  <si>
    <t xml:space="preserve">Přijaté nekapítálové příspěvky a náhrady </t>
  </si>
  <si>
    <t xml:space="preserve">Neinv. přijaté dotace ze SR - přísp. na výkon stát. správy </t>
  </si>
  <si>
    <t>Daň z nemovitostí</t>
  </si>
  <si>
    <t xml:space="preserve">Správní poplatky </t>
  </si>
  <si>
    <t>Místní poplatek za užívání veřejného prostranství</t>
  </si>
  <si>
    <t>Místní poplatek za lázeňský a rekreační pobyt</t>
  </si>
  <si>
    <t>Místní poplatek ze psa</t>
  </si>
  <si>
    <t>Daň z přidané hodnoty</t>
  </si>
  <si>
    <t>Daň z příjmu právnických osob za obce</t>
  </si>
  <si>
    <t>Daň z příjmu právnických osob</t>
  </si>
  <si>
    <t>ODBOR EKONOMICKÝ</t>
  </si>
  <si>
    <t>PŘÍJMY ORJ 100 CELKEM</t>
  </si>
  <si>
    <t>Přijaté příspěvky na investice</t>
  </si>
  <si>
    <t>Ostatní inv.přijaté transfery ze SR</t>
  </si>
  <si>
    <t>PŘÍJMY ORJ 90 CELKEM</t>
  </si>
  <si>
    <t>Příjmy z poskytovaných služeb -  Městská policie - PCO</t>
  </si>
  <si>
    <t>Příjmy z poskytování služeb a výrobků - Ostat. zál. pozem. komunikací</t>
  </si>
  <si>
    <t>Příjmy z poskytovaných služeb - Ost. zál. pozemních komunikací-parkov.</t>
  </si>
  <si>
    <t>Ostat. neinv. přij. transfery ze státního rozpočtu - Domovníci</t>
  </si>
  <si>
    <t>MĚSTSKÁ POLICIE</t>
  </si>
  <si>
    <t>Neinvestiční přijaté transfery od obcí - veřejnopráv. sml. - přestupky</t>
  </si>
  <si>
    <t>Ost. odvody z vybraných činností a služeb jinde neuvedené</t>
  </si>
  <si>
    <t>Příjmy za zkoušky z odborné způsobilosti (řidičská oprávnění)</t>
  </si>
  <si>
    <t>Poplatky za odnětí pozemku z lesního půd. fondu</t>
  </si>
  <si>
    <t>Odvody za odnětí zemědělské půdy</t>
  </si>
  <si>
    <t>Poplatek za uložení odpadů</t>
  </si>
  <si>
    <t>PŘÍJMY ORJ 50 CELKEM</t>
  </si>
  <si>
    <t>Ostatní přijaté vratky transferů - fin. vypořádání minulých let</t>
  </si>
  <si>
    <t>Přijaté sankční poplatky od jiných subjektů</t>
  </si>
  <si>
    <t>Ostatní přijaté vratky transferů-příspěvek na živobytí</t>
  </si>
  <si>
    <t>Příjmy z pronájmu movitých věcí - Kino Koruna</t>
  </si>
  <si>
    <t>Příjmy z pronájmu ost. nemovit. a jejich částí - Kino Koruna</t>
  </si>
  <si>
    <t>Ostatní příjmy z vlastní činnosti - Základní školy</t>
  </si>
  <si>
    <t>PŘÍJMY ORJ 30 CELKEM</t>
  </si>
  <si>
    <t>Ostatní činnosti j. n. - neidentifikované příjmy</t>
  </si>
  <si>
    <t>Ostatní nedaňové příjmy - vnitřní správa</t>
  </si>
  <si>
    <t>Příjmy z prodeje krátk. a drob. dlouhodobého majetku</t>
  </si>
  <si>
    <t>Příjmy z pronájmu movitých věcí -vnitřní správa</t>
  </si>
  <si>
    <t>Přijaté příspěvky na poříz. dlouhodob. maj. - požární vozidlo</t>
  </si>
  <si>
    <t>Přijaté pojistné náhrady - požární ochrana</t>
  </si>
  <si>
    <t>Příjmy z poskyt. služeb - Požární ochrana</t>
  </si>
  <si>
    <t>Příjmy z poskyt. služeb - rozhlas a televize</t>
  </si>
  <si>
    <t xml:space="preserve">Investič. příj. transfery od krajů </t>
  </si>
  <si>
    <t xml:space="preserve">Ost. investič. přij. transfery ze SR - </t>
  </si>
  <si>
    <t xml:space="preserve">Investiční přijaté transfery ze SR </t>
  </si>
  <si>
    <t>Neinvestič. přij. transfery od krajů -  Akceschopnost JSDH</t>
  </si>
  <si>
    <t xml:space="preserve">Převody z ostatních vlastních fondů </t>
  </si>
  <si>
    <t>Ostat. neinv. přij. transfery ze SR - Aktiv. pol. zam. ze SR a EU</t>
  </si>
  <si>
    <t>Neinvestič. přij. transfery ze SR - Výkon sociální práce</t>
  </si>
  <si>
    <t>Neinvestič. přij. transfery ze SR - Sociálně-právní ochrana dětí</t>
  </si>
  <si>
    <t>Neinvestič. přij. transf. ze SR - volby do Evropského parlamentu</t>
  </si>
  <si>
    <t>Neinvestič. přij. transf. ze SR-volby do zastupitelstev ÚSC</t>
  </si>
  <si>
    <t>Neinvestič. přij. transf. ze SR-volby do Parlamentu ČR</t>
  </si>
  <si>
    <t>Neinvestič. přij. transf. ze SR - volby prezidenta ČR</t>
  </si>
  <si>
    <t>Splátky půjček ze sociálního fondu</t>
  </si>
  <si>
    <t>ODBOR KANCELÁŘE TAJEMNÍKA</t>
  </si>
  <si>
    <t>Přijaté nekapitálové příspěvky a náhrady</t>
  </si>
  <si>
    <t>Neinv. přij. transf. od mezinár. institucí</t>
  </si>
  <si>
    <t>Město Břeclav</t>
  </si>
  <si>
    <t xml:space="preserve">Město Břeclav </t>
  </si>
  <si>
    <t>Cestovní ruch</t>
  </si>
  <si>
    <t>Silnice</t>
  </si>
  <si>
    <t>Ostatní záležitosti pozemních komunikací</t>
  </si>
  <si>
    <t>Provoz veřejné silniční dopravy</t>
  </si>
  <si>
    <t>Ostatní záležitosti v silniční dopravě</t>
  </si>
  <si>
    <t>Železniční dráhy</t>
  </si>
  <si>
    <t>Ostatní záležitosti železniční dopravy</t>
  </si>
  <si>
    <t>Pitná voda</t>
  </si>
  <si>
    <t>Úpravy vodohosp. významných a vodárenských toků</t>
  </si>
  <si>
    <t>Základní školy</t>
  </si>
  <si>
    <t>Základní umělecké školy</t>
  </si>
  <si>
    <t>Činnosti knihovnické</t>
  </si>
  <si>
    <t>Ostatní záležitosti kultury, církví a sděl. prostř.</t>
  </si>
  <si>
    <t xml:space="preserve">Zachování a obnova kulturních památek </t>
  </si>
  <si>
    <t>Zachování a obnova kulturních památek nár. histor. povědomí</t>
  </si>
  <si>
    <t>Sportovní zařízení v majetku obce</t>
  </si>
  <si>
    <t>Využití volného času dětí a mládeže - hřiště</t>
  </si>
  <si>
    <t>Bytové hospodářství</t>
  </si>
  <si>
    <t>Nebytové hospodářství</t>
  </si>
  <si>
    <t>Veřejné osvětlení</t>
  </si>
  <si>
    <t>Pohřebnictví</t>
  </si>
  <si>
    <t>Územní plánování</t>
  </si>
  <si>
    <t>Komunální služby a územní rozvoj j. n.</t>
  </si>
  <si>
    <t>Ost. zálež.  bydlení, kom. služeb a územ. rozvoje</t>
  </si>
  <si>
    <t>Sběr a svoz komunálních odpadů</t>
  </si>
  <si>
    <t>Využívání a zneškodňování ostatních odpadů</t>
  </si>
  <si>
    <t>Monitoring půdy a podzemní vody</t>
  </si>
  <si>
    <t>Protierozní, protilavinová a protipožární ochrana</t>
  </si>
  <si>
    <t>Péče o vzhled obcí a veřejnou zeleň</t>
  </si>
  <si>
    <t>Domovy pro os. se zdr. post. a domovy se zvl. režimem</t>
  </si>
  <si>
    <t>Azylové domy</t>
  </si>
  <si>
    <t>Bezpečnost a veřejný pořádek</t>
  </si>
  <si>
    <t>Ostat. fin. operace - úhrady sankcí jiným rozpočtům</t>
  </si>
  <si>
    <t>Místní rozhlas</t>
  </si>
  <si>
    <t xml:space="preserve">Záležitosti sdělovacích prostředků  </t>
  </si>
  <si>
    <t>Ochrana obyvatelstva - rezerva</t>
  </si>
  <si>
    <t>Činnost. orgánu krizového řízení na území správ. úř.</t>
  </si>
  <si>
    <t>Záležitosti krizového řízení jinde nezařazené</t>
  </si>
  <si>
    <t xml:space="preserve">Požární ochrana </t>
  </si>
  <si>
    <t>Místní zastupitelské orgány</t>
  </si>
  <si>
    <t>Volby do Parlamentu ČR</t>
  </si>
  <si>
    <t>Volby do zastupitelstev obcí</t>
  </si>
  <si>
    <t>Volby do Evropského parlamentu</t>
  </si>
  <si>
    <t>Volba prezidenta republiky</t>
  </si>
  <si>
    <t>Sčítání domů, bytů a lidu</t>
  </si>
  <si>
    <t>Činnosti místní správy</t>
  </si>
  <si>
    <t xml:space="preserve">Finanční vypořádání minulých let </t>
  </si>
  <si>
    <t xml:space="preserve">Předškolní zařízení  - mateřské školy              </t>
  </si>
  <si>
    <t xml:space="preserve">Základní školy                        </t>
  </si>
  <si>
    <t xml:space="preserve">Základní umělecké školy  (ZUŠ)   </t>
  </si>
  <si>
    <t>Filmová tvorba, kina  (KINO) - dotace nájemci, platby energií a služeb</t>
  </si>
  <si>
    <t xml:space="preserve">Činnosti knihovnické              </t>
  </si>
  <si>
    <t>Činnosti muzeí a galerie</t>
  </si>
  <si>
    <t>Záležitosti kultury</t>
  </si>
  <si>
    <t>Zachování a obnova kult.památek</t>
  </si>
  <si>
    <t>Zachování hodnot míst.kult.povědomí</t>
  </si>
  <si>
    <t xml:space="preserve">Činnost registrovaných církví  </t>
  </si>
  <si>
    <t>Zájmová činnost v kultuře (kulturní domy)</t>
  </si>
  <si>
    <t xml:space="preserve">Zájmová činnost, klub.zařízení, rekreace, sport  - dospělí </t>
  </si>
  <si>
    <t xml:space="preserve">Prevence před drogami              </t>
  </si>
  <si>
    <t>Ostatní činnost ve zdravotnictví</t>
  </si>
  <si>
    <t>Dávky a odškodnění válečným veteránům a perzek. osobám</t>
  </si>
  <si>
    <t>Ostatní soc.péče a pomoc dětem a mládeže</t>
  </si>
  <si>
    <t>Penziony pro matky s dětmi</t>
  </si>
  <si>
    <t>Ostatní sociální péče a pomoc rodině a manželství</t>
  </si>
  <si>
    <t>Sociální péče a pomoc vybraným etnikům</t>
  </si>
  <si>
    <t>Soc. pomoc osobám v souv. s živel. pohromou nebo pož.</t>
  </si>
  <si>
    <t>Soc. péče a pomoc ost. skupinám</t>
  </si>
  <si>
    <t xml:space="preserve">Osob. asistence, pečovatelská služba a podpora samostat. bydlení </t>
  </si>
  <si>
    <t>Raná péče a soc. aktivizační sl. pro rodiny s dětmi</t>
  </si>
  <si>
    <t xml:space="preserve">Zvláštní zařízení soc. péče - azylový dům </t>
  </si>
  <si>
    <t>Komunit. plán. v oblasti soc.služeb, lék. vyšetř., znal. pos., tlumočníci</t>
  </si>
  <si>
    <t>Finanční vypořádání min. let - vratky poskytnutých transferů</t>
  </si>
  <si>
    <t>Ostatní činnosti jinde nezařazené - ostat. neivestiční výdaje</t>
  </si>
  <si>
    <t>Mezinárodní spolupráce (jinde nezařazená)</t>
  </si>
  <si>
    <t>VÝDAJE ORJ  50 CELKEM</t>
  </si>
  <si>
    <t>Ozdravování hosp. zvířat a spec. plodin (útulek, čipování psů)</t>
  </si>
  <si>
    <t xml:space="preserve">Pěstební činnost </t>
  </si>
  <si>
    <t>Správa v les. hosp.- činnost odbor. les.hospodáře</t>
  </si>
  <si>
    <t>Celospolečenská funkce lesů - výsadba melioračních dřevin</t>
  </si>
  <si>
    <t>Ostatní záležitosti lesního hospodářství</t>
  </si>
  <si>
    <t>Rybářství - výdaje spojené s myslivostí - hodnocení trofejí</t>
  </si>
  <si>
    <t>Úpravy vodohosp. význam. a vodárenských toků - protipovodňová opatření</t>
  </si>
  <si>
    <t>Ostatní ochrana půdy a spodních vod</t>
  </si>
  <si>
    <t>Ostatní činnosti k ochraně přírody a krajiny</t>
  </si>
  <si>
    <t>Činnost orgánů krizového řízení-dary obcím postiženým povodní</t>
  </si>
  <si>
    <t>Ostatní neinv. výdaje j. n. - místní správa</t>
  </si>
  <si>
    <t>Záležitosti pozem. komunikací j. n. - BESIP</t>
  </si>
  <si>
    <t>Ostatní záležitosti v dopravě</t>
  </si>
  <si>
    <t>Ostatní záležitosti kultury, církví a sděl. prostředků</t>
  </si>
  <si>
    <t>Finanční vypořádání minulých let</t>
  </si>
  <si>
    <t xml:space="preserve">Bezpečnost a veřejný pořádek </t>
  </si>
  <si>
    <t>VÝDAJE ORJ  90 CELKEM</t>
  </si>
  <si>
    <t>Stavební úřad</t>
  </si>
  <si>
    <t>Činnost místní správy</t>
  </si>
  <si>
    <t>Příjmy a výdaje z finančních úvěrových operací-úroky</t>
  </si>
  <si>
    <t>Finanční operace jinde nezař.(daň z příjmu, daň z převodu nemov., DPH)</t>
  </si>
  <si>
    <t>Výdaje finančního vypořádání-vratky nevyčerp.účel.dotací</t>
  </si>
  <si>
    <t>Ostatní činnosti jinde nezařazené - ost. neinv. výdaje</t>
  </si>
  <si>
    <t>VÝDAJE ORJ 110  CELKEM</t>
  </si>
  <si>
    <t>Pitná voda (opravy a udržování,nákup ost. služeb)</t>
  </si>
  <si>
    <t xml:space="preserve">Nebytové hospodářství </t>
  </si>
  <si>
    <t>Zásobování teplem - TEPLO (opravy a údržba)</t>
  </si>
  <si>
    <t>Komunální služby a územní rozvoj</t>
  </si>
  <si>
    <t>Komunální služby a územní rozvoj - výkupy budov</t>
  </si>
  <si>
    <t>Komunální služby a územní rozvoj - výkupy pozemků</t>
  </si>
  <si>
    <t>Ostatní nakládání s odpady-výkup pozemku a nájem za skládku</t>
  </si>
  <si>
    <t>Ostatní činnosti jinde nezařazené</t>
  </si>
  <si>
    <t>CELKEM VÝDAJE MĚSTA</t>
  </si>
  <si>
    <t>Neinvestič. přij. transfery ze SR</t>
  </si>
  <si>
    <t xml:space="preserve">Neinvestič. přij. transfery ze SR </t>
  </si>
  <si>
    <t>Příjmy z poskyt. služeb - Ostat. zál. sdělovacích prostředků</t>
  </si>
  <si>
    <t>Přijaté nekapitálové příspěvky a náhrady - Požární ochrana</t>
  </si>
  <si>
    <t>Příjmy z prodeje ostat. hmot. dlouhodobého majetku - Pož. ochrana</t>
  </si>
  <si>
    <t>Sankční platby přijaté od jiných subjektů - Vnitřní správa</t>
  </si>
  <si>
    <t>Přijaté pojistné náhrady - vnitřní správa - Vnitřní správa</t>
  </si>
  <si>
    <t>Ost. neinvest. přij. transfery ze SR-OP VVV-prior. osa 3</t>
  </si>
  <si>
    <t>Přijaté nekapitálové příspěvky-Sport. zař. v majetku obce (Olympia)</t>
  </si>
  <si>
    <t>Úhr.za dobývání nerostů-změna rozp.skladby (do r.2016 § 2119 pol. 2343)</t>
  </si>
  <si>
    <t>Sankční platby přijaté od jin. subj. - Rybářství</t>
  </si>
  <si>
    <t>Sankční platby přijaté od jin. subj. -  Ost. správa ve vod. hospodářství</t>
  </si>
  <si>
    <t>Přijaté sankční poplatky - Zachování a obnova kulturních památek</t>
  </si>
  <si>
    <t>Přijaté nekapitálové příspěvky jinde nezařaz.-Ostat. zál. v pozem. kom.</t>
  </si>
  <si>
    <t>Ostatní nedaňové příjmy jinde nezařazené-Činnost místní správy</t>
  </si>
  <si>
    <t>Přijaté sankční poplatky - Činnost vnitřní správy</t>
  </si>
  <si>
    <t xml:space="preserve">Ostat. neinv. přij. transfery ze SR - Asistent prev. krim. </t>
  </si>
  <si>
    <t xml:space="preserve">Ostat. neinv. přij. transfery ze SR - </t>
  </si>
  <si>
    <t>Sankční poplatky - Městská policie</t>
  </si>
  <si>
    <t>Přijaté nekapitálové příspěvky jinde nezařazené-Městská policie</t>
  </si>
  <si>
    <t>Ostatní nedaňové příjmy jinde nezařazené - Městská policie</t>
  </si>
  <si>
    <t>Příjmy z prodeje ostat. hmot. dlouhodob. majetku, Městská policie</t>
  </si>
  <si>
    <t>Neidentifikované platby - Ostatní činnosti</t>
  </si>
  <si>
    <t>Příjmy z prodeje ostat. hmot. dlouhodob. majetku - Městská policie</t>
  </si>
  <si>
    <t>Přijaté pojistné náhrady - Městská policie</t>
  </si>
  <si>
    <t>Sankční poplatky - Ost. správa v prům., stavebnictví, obchodu a službách</t>
  </si>
  <si>
    <t>Přijaté nekapitálové příspěvky jinde nezařazené - Činnost místní správy</t>
  </si>
  <si>
    <t>Místní poplatek z ubytovací kapacity</t>
  </si>
  <si>
    <t>Sankční platby přijaté od jiných subjektů - Činnost místní správy</t>
  </si>
  <si>
    <t>Přijaté nekapítálové příspěvky a náhrady - Činnost místní správy</t>
  </si>
  <si>
    <t>Příjmy z podílu na zisku a dividend - AVE, a. s.</t>
  </si>
  <si>
    <t>Neidentifikované příjmy - Ostat. činnosti</t>
  </si>
  <si>
    <t>Příjmy z úroků - Obecné příjmy z fin. operací</t>
  </si>
  <si>
    <t>Zrušený odvod z loterií aj. pod. her kroměz VHP (změna - dříve pol. 1355)</t>
  </si>
  <si>
    <t>Příjmy z poskytování služeb-Bytové hospodářství</t>
  </si>
  <si>
    <t>Příjmy z pronájmu ostat. nemovitostí -Bytové hospodářství</t>
  </si>
  <si>
    <t>Přijaté nekapitálové příspěvky -Bytové hospodářství</t>
  </si>
  <si>
    <t>Příjmy z prodeje ostat. nemovitého maj. - Bytové hospodář.</t>
  </si>
  <si>
    <t>Příjmy z poskytování služeb-Nebytové hospodářství</t>
  </si>
  <si>
    <t>Příjmy z pronájmu ostat. nemovitého maj. - Nebytové hospodář.</t>
  </si>
  <si>
    <t>Přijaté nekapitálové příspěvky a náhrady - Nebytové hospodářství</t>
  </si>
  <si>
    <t>Příjmy z prodeje ostat. nemovitého maj. - Nebytové hospodář.</t>
  </si>
  <si>
    <t>Příjmy z pronájmu movitých věcí - Veřejné osvětlení</t>
  </si>
  <si>
    <t>Příjmy z poskytování služeb - Pohřebnictví</t>
  </si>
  <si>
    <t>Příjmy z pronájmu ost. nemovit. a jejich částí - Pohřebnictví</t>
  </si>
  <si>
    <t>Příjmy z pronájmu movitých věcí - Pohřebnictví</t>
  </si>
  <si>
    <t>Přijaté nekapitálové příspěvky a náhrady - Pohřebnictví</t>
  </si>
  <si>
    <t>Ostatní nedaňové příjmy j. n. - Pohřebnictví</t>
  </si>
  <si>
    <t>Příjmy z poskytování služeb a výrobků-Komunální služby (WC)</t>
  </si>
  <si>
    <t>Neidentifikované příjmy - Ostatní činnosti j.n.</t>
  </si>
  <si>
    <t>Ostatní  příjmy z vlastní činnosti - Komunál. služby a územní rozvoj j. n.</t>
  </si>
  <si>
    <t xml:space="preserve">Příjmy z pronájmu pozemků </t>
  </si>
  <si>
    <t xml:space="preserve">Příjmy z pronájmu ostatních nemovitostí </t>
  </si>
  <si>
    <t xml:space="preserve">Sankční platby přijaté od jiných subjektů </t>
  </si>
  <si>
    <t xml:space="preserve">Příjmy z prodeje ost. nemovitostí a jejich částí </t>
  </si>
  <si>
    <t xml:space="preserve">Odvádění a čištění odpadních vod  </t>
  </si>
  <si>
    <t>Zájmová činnost v kultuře</t>
  </si>
  <si>
    <t>Využívání a zneškodňování komun. odpadů</t>
  </si>
  <si>
    <t>Osob. asist., peč. služba a podpora samost. bydlení</t>
  </si>
  <si>
    <t>Finanční vypořádání minulých let (vratka dotace)</t>
  </si>
  <si>
    <t>Požární ochrana - dobrovolná část</t>
  </si>
  <si>
    <t xml:space="preserve">Využití vol.času dětí a mládeže    </t>
  </si>
  <si>
    <t>Podpora sport.oddílů - dotace</t>
  </si>
  <si>
    <t xml:space="preserve">Odborné sociál. poradenství </t>
  </si>
  <si>
    <t>Denní stacionáře a centra denních služeb</t>
  </si>
  <si>
    <t xml:space="preserve">Domovy pro osoby sse zdr. post. a domovy se zvl. režimem </t>
  </si>
  <si>
    <t xml:space="preserve">Sportov.zařízení v maj. obce - zázemí Olympia </t>
  </si>
  <si>
    <t xml:space="preserve">Ostat. služby a čin. v oblasti soc. péče </t>
  </si>
  <si>
    <t>Sociální služby poskyt. ve zdrav. zaříz. ústav. péče</t>
  </si>
  <si>
    <t>Ostat. služby a čin. v oblasti soc. prevence</t>
  </si>
  <si>
    <t>Sportovní zařízení v majetku obce - Tereza</t>
  </si>
  <si>
    <t>Zachování a obnova kulturních památek</t>
  </si>
  <si>
    <t>Činnost místní správy - zálohy vedlejším příjmovým pokladnám</t>
  </si>
  <si>
    <t>Prevence kriminality - projekty APK ,Domovník,SAB,MKDS</t>
  </si>
  <si>
    <t>Čin. míst. správy-poskyt. záloha hlavní pokladně (k poslednímu dni roku =  0)</t>
  </si>
  <si>
    <t>Ozdrav. hosp. zvířat a zvl. vet. péče - Útulek Bulhary</t>
  </si>
  <si>
    <t xml:space="preserve">Film. tvorba, distribuce, kina </t>
  </si>
  <si>
    <t>Neinv. přij. transfery od krajů - Odborné sociál. poradenství</t>
  </si>
  <si>
    <t>Neinv. přij. transfery od krajů - Poskyt. sociál. služeb</t>
  </si>
  <si>
    <t>Přijaté pojistné náhrady - Záležitosti pozemních komunikací</t>
  </si>
  <si>
    <t>Krajský úřad JmK Brno - neinves. nedávkové transfery</t>
  </si>
  <si>
    <t>Odvod z loterií apod. her kromě z VHP</t>
  </si>
  <si>
    <t>ost. služby a činnosti v oblasti soc. péče</t>
  </si>
  <si>
    <t>Sociální rehabilitace</t>
  </si>
  <si>
    <t>Krizová pomoc</t>
  </si>
  <si>
    <t>Teréní programy</t>
  </si>
  <si>
    <t>Sankční poplatky přijaté od jiných subjektů - činnost místní správy</t>
  </si>
  <si>
    <t>Účelové dotace na kulturní akce (aktivity)</t>
  </si>
  <si>
    <t>Ostat. neinv. přij. transfery ze SR - Domovníci</t>
  </si>
  <si>
    <t>Využití volného času dětí a mládeže</t>
  </si>
  <si>
    <t>Přijaté sankční platby od jiných subjektů - Ostat. čin. k ochraně přírody a krajiny</t>
  </si>
  <si>
    <t>Příjmy z pronájmu ost. nemovitostí- ozdrav. hosp. zvířat a zvl. vet. péče</t>
  </si>
  <si>
    <t>Bezpečnost a veřejný pořádek - poštovní služby</t>
  </si>
  <si>
    <t>Neinv. přij. transfery od krajů - Zkvalitnění služeb TIC</t>
  </si>
  <si>
    <t>Neinv. přij. transfery od krajů - Dotace na kulturu</t>
  </si>
  <si>
    <t>Ostatní tělovýchovná činnost</t>
  </si>
  <si>
    <t xml:space="preserve">Celospolečenská funkce lesů </t>
  </si>
  <si>
    <t>Splátky půjčených prostředků od obyvatelstva</t>
  </si>
  <si>
    <t>Volby prezidenta ČR</t>
  </si>
  <si>
    <t>Mezinár. Hokej. Turnaj Memoriál Ivana Hlinky</t>
  </si>
  <si>
    <t xml:space="preserve">Ostat. soc. péče a pomoc ostat. skup. obyvatelstva </t>
  </si>
  <si>
    <t>Volby do parlamentu ČR</t>
  </si>
  <si>
    <t>Azyl. domy, nízkoprahové denní centra a noclehárny</t>
  </si>
  <si>
    <t>Neidentifikované příjmy</t>
  </si>
  <si>
    <t>Příjmy z prodeje hmotného dlouh. majetku</t>
  </si>
  <si>
    <t>Sankční popltaky - odvod hotovosti za vybrané pokutové bloky</t>
  </si>
  <si>
    <t>Přijaté nekapitálové příspěvky a náhrady - činnost místní správy</t>
  </si>
  <si>
    <t>Ostatní záležitosti pož. ochrany a int. zách. syst.</t>
  </si>
  <si>
    <t xml:space="preserve">                                       ROZPOČET  VÝDAJŮ  NA  ROK  2018</t>
  </si>
  <si>
    <t>Ostatní nedaňové příjmy jinde  nezařazené</t>
  </si>
  <si>
    <t>Neinv. přij. transfery z kraje</t>
  </si>
  <si>
    <t>Sankční platby přijaté od jin. subj. -ost. správa v prům.,obch., stav. a službách</t>
  </si>
  <si>
    <t>Přijaté nekapitálové příspěvky  - ost. správa v prům.,obch., stav. a službách</t>
  </si>
  <si>
    <t>Sankční poplatky-Ostat. záležitosti v silniční dopravě veř. službami</t>
  </si>
  <si>
    <t>Sankční poplatky-Ost. služby a činnosti v oblasti soc. prevence</t>
  </si>
  <si>
    <t>Sankční poplatky - Odvod hotovosti za pokutové bloky</t>
  </si>
  <si>
    <t>Ostat. neinv. přij. transfery ze SR - Prevence kriminality</t>
  </si>
  <si>
    <t>Neinv. příjaté dotace od obcí - Veřejnoprávní smlouvy</t>
  </si>
  <si>
    <t>Přijaté pojistné náhr. - Azyl. domy,nízkoprah. denní centra, noclehárny</t>
  </si>
  <si>
    <t>Nespecifikované rezervy - ost. činnosti jinde neuvedené</t>
  </si>
  <si>
    <t>VÝDAJE ORJ 30  CELKEM</t>
  </si>
  <si>
    <t>Ostatní neinvestiční výdaje - ostatní činnosti</t>
  </si>
  <si>
    <t>Průvodcovské a předčitatelské služby</t>
  </si>
  <si>
    <t>Ostatní správa v prům.,obch., stav. a službách</t>
  </si>
  <si>
    <t>Dopravní oblužnost - zajišťování autobusů</t>
  </si>
  <si>
    <t>Monitoring ochrany ovzduší</t>
  </si>
  <si>
    <t>Sankční poplatky-Ostat. záležitosti pozemních komunikací</t>
  </si>
  <si>
    <t>Ost. výdaje související se soc. poradenstvím</t>
  </si>
  <si>
    <t>Sociálně-právní ochrana dětí</t>
  </si>
  <si>
    <t>Účelové dotace na rozvoj inf. sítě veřejných knih.</t>
  </si>
  <si>
    <t>Odvody příspěvkovým organizacím - Domov seniorů</t>
  </si>
  <si>
    <t>Úpravy drobných vodních toků</t>
  </si>
  <si>
    <t>Mateřské školy</t>
  </si>
  <si>
    <t>Přijaté nekapitálové příspěvky - Ost. správa v prům., obch.,stav. a službách</t>
  </si>
  <si>
    <t xml:space="preserve">Cestovní ruch  </t>
  </si>
  <si>
    <t>Přijaté nekapitál. přísp. a náhrady - Domov seniorů</t>
  </si>
  <si>
    <t>Přijaté dary na pořízení dlouhodobého maj.  - Památník svornosti</t>
  </si>
  <si>
    <t>Neinv. přij.transf. od krajů - čistota cyklostezek</t>
  </si>
  <si>
    <t>Neinv. přij.transf. od krajů - Zdravé město Břeclav</t>
  </si>
  <si>
    <t>Neinv. přij.transf. od krajů - Environmentální rok v Břeclavi</t>
  </si>
  <si>
    <t>Sankční platby přijaté od jiných subjektů - silnice, propadlá jistina</t>
  </si>
  <si>
    <t>Přijaté nekapitál. přísp. a náhrady - silnice - el. energie</t>
  </si>
  <si>
    <t>Příjmy z poskyt. služeb a výrobků - reklama na akcích Zdravého města</t>
  </si>
  <si>
    <t>Přijaté nekapitál. přísp. a náhrady - využív. a zneškod. komun. odpadů</t>
  </si>
  <si>
    <t>Přijaté nekapitál. přísp. a náhrady - veřejné osvětlení - el. energie</t>
  </si>
  <si>
    <t>Přijaté neinvestiční dary - prodej hraček</t>
  </si>
  <si>
    <t>Ostatní neinvestiční transfery ze SR - Boží muka, Charvátská Nová Ves</t>
  </si>
  <si>
    <t>Ostatní neinvestiční transfery ze SR - Parkovací dům pro kola - výdaj SR</t>
  </si>
  <si>
    <t>Ostatní neinvestiční transfery ze SR - Parkovací dům pro kola - výdaj EU</t>
  </si>
  <si>
    <t>Investiční přijaté transfery ze státních fondů - Na Pěšině, Herbenova</t>
  </si>
  <si>
    <t>Investiční přijaté transfery ze státních fondů - Přírodní zahrada MŠ Kpt. Nálepky</t>
  </si>
  <si>
    <t>Investiční přijaté transfery od mezinárodních institucí - Památník svornosti</t>
  </si>
  <si>
    <t>Neinvestiční transfery od mezinárodních institucí - Památník svornosti</t>
  </si>
  <si>
    <t>Neinvestiční transfery ze státních fondů - Englická alej</t>
  </si>
  <si>
    <t>Kanalizace, odpadní vody</t>
  </si>
  <si>
    <t>Příjmy z prodeje akcií</t>
  </si>
  <si>
    <t>Výkon soc. práce</t>
  </si>
  <si>
    <t>Přijatý  neinvestiční transfer -Komplex.podpora začleň.města</t>
  </si>
  <si>
    <t>VÝDAJE ORJ 10  CELKEM</t>
  </si>
  <si>
    <t>VÝDAJE ORJ 100 CELKEM</t>
  </si>
  <si>
    <t>Celkem ORJ 120</t>
  </si>
  <si>
    <t>PŘÍJMY ORJ 10 CELKEM</t>
  </si>
  <si>
    <t>Ost. Inv. transfery přijaté ze SR - prevence kriminality - MKDS</t>
  </si>
  <si>
    <t>TECHNICKÉ SLUŽBY - organizační složka</t>
  </si>
  <si>
    <t>ODBOR SPRÁVNÍCH ČINNOSTÍ</t>
  </si>
  <si>
    <t>ODBOR STAVEBNÍHO ŘÁDU,ÚZEMNÍHO PLÁNOVÁNÍ A ŽIVOTNÍHO PROSTŘEDÍ</t>
  </si>
  <si>
    <t xml:space="preserve">% </t>
  </si>
  <si>
    <t>čerpání</t>
  </si>
  <si>
    <t>Město: Břeclav</t>
  </si>
  <si>
    <t>v tis. Kč</t>
  </si>
  <si>
    <t>TEXT</t>
  </si>
  <si>
    <t>Rozpočet schválený</t>
  </si>
  <si>
    <t>Rozpočet upravený</t>
  </si>
  <si>
    <t xml:space="preserve">Index </t>
  </si>
  <si>
    <t>minus konsolidace</t>
  </si>
  <si>
    <t>plnění</t>
  </si>
  <si>
    <t xml:space="preserve">          Daňové příjmy</t>
  </si>
  <si>
    <t xml:space="preserve">          Nedaňové příjmy</t>
  </si>
  <si>
    <t xml:space="preserve">          Kapitálové příjmy</t>
  </si>
  <si>
    <t xml:space="preserve">          Přijaté dotace-konsolidace */</t>
  </si>
  <si>
    <t>Příjmy celkem</t>
  </si>
  <si>
    <t xml:space="preserve">          Běžné výdaje-konsolidace */</t>
  </si>
  <si>
    <t xml:space="preserve">          Kapitálové výdaje</t>
  </si>
  <si>
    <t>Výdaje celkem</t>
  </si>
  <si>
    <t xml:space="preserve">Výsledek hospodaření </t>
  </si>
  <si>
    <t xml:space="preserve">          Přebytek ve výši</t>
  </si>
  <si>
    <t xml:space="preserve">          Schodek ve výši</t>
  </si>
  <si>
    <t>*/ Poznámka: konsolidace = převody z rozpočtových účtů a ostatní převody z vlastních fondů (sociálního),</t>
  </si>
  <si>
    <t xml:space="preserve">                       kdy dochází pouze k přesunu finančních prostředků mezi účty.</t>
  </si>
  <si>
    <t>Krátkodobý termínovaný vklad</t>
  </si>
  <si>
    <t>Přijaté nekapitál. přísp. a náhrady - silnice</t>
  </si>
  <si>
    <t>Ostat. neinv. přij. transfery  - ,,Systém řízení kvality"</t>
  </si>
  <si>
    <t>Ostat. neinv. přij. transfery - ,,Kontrolní systém města Břeclavi"</t>
  </si>
  <si>
    <t>Odvody příspěvkovým organizacím - Základní školy</t>
  </si>
  <si>
    <t>Ost. činnosti j. n. - neidentifikovatelné příjmy</t>
  </si>
  <si>
    <t>%</t>
  </si>
  <si>
    <t>Ostatní nedaňové příjmy jinde nezařazené.</t>
  </si>
  <si>
    <t xml:space="preserve">příjem pokladny poslední den v měsíci, odvedený nočním </t>
  </si>
  <si>
    <t>trezorem a připsaný na účet 1. den následujícího měsíce.</t>
  </si>
  <si>
    <t>Ostatní nedaňové příjmy jinde nezařazené - platba kartou</t>
  </si>
  <si>
    <t>PŘÍJMY ORJ 8888 a 9999 CELKEM</t>
  </si>
  <si>
    <t>Rozpočtová rezerva města (OEK)</t>
  </si>
  <si>
    <t>Přijaté nekapitálové příspěvky - JSDH (požární ochrana)</t>
  </si>
  <si>
    <t>Daň z příjmu fyz. osob placená plátci (ze závislé činnosti)</t>
  </si>
  <si>
    <t>Daň z příjmu fyz. osob placená poplatníky</t>
  </si>
  <si>
    <t>Daň z příjmu fyz. osob vybíraná srážkou (podle zvl. sazby)</t>
  </si>
  <si>
    <t xml:space="preserve">Daň z hazardních her </t>
  </si>
  <si>
    <t>Ost. neinvest. přij. transfery ze SR - OPZ VPP</t>
  </si>
  <si>
    <t>Ostatní investiční transfery ze SR - Domov seniorů, přístavba kuchyně</t>
  </si>
  <si>
    <t>Komunální služby a územní rozvoj j.n.</t>
  </si>
  <si>
    <t>Ostatní činnosti j. n. - ost. neinv. výdaje</t>
  </si>
  <si>
    <t>Přijaté nekapitálové příspěvky - Sankční platby</t>
  </si>
  <si>
    <t>Splátky půjčených prostředků od přísp. Organizací</t>
  </si>
  <si>
    <t>Ost. činnosti souvis. se službami pro obyvatelstvo</t>
  </si>
  <si>
    <t>Krizová opatření</t>
  </si>
  <si>
    <t>Sl. násl. péče, terapeutické komunity a kontak. Centra</t>
  </si>
  <si>
    <t>Ost. neinv. přijaté transfery ze SR (SPOD)</t>
  </si>
  <si>
    <t>Ost. neinv. přijaté transfery ze SR (soc. práce)</t>
  </si>
  <si>
    <t>Pořízení, zachování a obnova hodnot nár. hist. povědomí</t>
  </si>
  <si>
    <t>Ost. záležitosti kultury</t>
  </si>
  <si>
    <t>Ost. služby a činnosti v oblasti soc. prevence</t>
  </si>
  <si>
    <t>Ost. nedaňové příjmy jinde nezařazené</t>
  </si>
  <si>
    <t>Ostat. neinv. přij. transfery ze SR - Forenzní iden. značení kol 2019</t>
  </si>
  <si>
    <t>Ost. činnosti jinde neuvedené</t>
  </si>
  <si>
    <t>ODPA</t>
  </si>
  <si>
    <t>Pol.</t>
  </si>
  <si>
    <t>Neinv. přijaté transfery od krajů - údržba cyklistických stezek</t>
  </si>
  <si>
    <t>Příjmy z poskyt. služeb - ost. zál. bydlení, kom. služeb a územ. rozvoje</t>
  </si>
  <si>
    <t>Příjmy z pronájmu ost. nem. věcí - bytové hospodářství</t>
  </si>
  <si>
    <t>Inv. transfery ze SR - ZŠ Slovácká 40</t>
  </si>
  <si>
    <t>Ost. činnosti související se službami pro obyvatelstvo</t>
  </si>
  <si>
    <t>Příjmy z poskytování služeb a výrobků (komunální služby a územní rozvoj j.n.)</t>
  </si>
  <si>
    <t>Ost. neinv. přijaté transfery ze SR (Komplex. podp. soc. začleňování m. Břeclavi)</t>
  </si>
  <si>
    <t>Přijaté nekapitálové příspěvky jinde nezař.-využití volného času dětí a mládeže</t>
  </si>
  <si>
    <t>Neinv. přij. transfery od krajů - mezinárodní hokej, turnaj Memoriál Ivana Hlinky</t>
  </si>
  <si>
    <t>Ostatní přijaté vratky transferů- Základní školy</t>
  </si>
  <si>
    <t>Ostatní přijaté vratky transferů- Mateřské školy</t>
  </si>
  <si>
    <t>Ostatní investiční transfery ze SR - revitalizace veř. osvětlení ,,Na Valtické"</t>
  </si>
  <si>
    <t>Sportov.zařízení v maj. obce - nákup majetkových podílů</t>
  </si>
  <si>
    <t>Ostatní neinv.přijaté transfery ze SR</t>
  </si>
  <si>
    <t>Investiční přijaté transfery od mezinárodních institucí</t>
  </si>
  <si>
    <t>Neinv. přijaté transfery od mezinárodních institucí</t>
  </si>
  <si>
    <t>Ost. nedaňové příjmy jinde nezař. - provoz veř. silniční dopravy</t>
  </si>
  <si>
    <t>Ostatní přijaté vratky transferů - finanční vypořádání minulých let</t>
  </si>
  <si>
    <t xml:space="preserve">Neinv. příjaté dotace od obcí </t>
  </si>
  <si>
    <t>Přijaté nekapitál. přísp. a náhrady-zachování a obnova kultur. památek nár. histor. povědomí</t>
  </si>
  <si>
    <t>Přijaté příspěvky na pořízení dlouhodob. maj.-zachování a obnova kultur. památek nár. histor. povědomí</t>
  </si>
  <si>
    <t>Ostatní všeobecná vnitřní správa j.n.</t>
  </si>
  <si>
    <t xml:space="preserve">Mezinár. hokej. turnaj Memoriál Ivan Hlinka </t>
  </si>
  <si>
    <t>Ostat. neinv. přij. transfery - Akceschopnost JSDH obce</t>
  </si>
  <si>
    <t>Ostat. invest. přij. transf. ze SR - modernizace MKDS 2019</t>
  </si>
  <si>
    <t>Příjmy z prodeje krát. a drobného dlouhod. majetku - Činnost místní správy</t>
  </si>
  <si>
    <t>Inv. transfery od krajů - rekonstrukce stezky hráze St. Břeclav  - areál Na Vodě"</t>
  </si>
  <si>
    <t>Inv. transfery od krajů - Dopravní hřiště - vydláždění průčelí</t>
  </si>
  <si>
    <t>Ostatní nedaňpvé příjmy j.n. - provoz veř. silniční dopravy</t>
  </si>
  <si>
    <t>Neinv. přij. transfery od krajů - ostatní činnost</t>
  </si>
  <si>
    <t>Přijaté neinv. dary - ost. záležitosti soc. věcí a politiky zaměstnanosti</t>
  </si>
  <si>
    <t xml:space="preserve">Příjmy z prodeje ost. hmotného dlouhodobého majetku </t>
  </si>
  <si>
    <t xml:space="preserve">Místní poplatek za komunální odpad </t>
  </si>
  <si>
    <t>Inv. transfery od krajů - Zámek Břeclav - jižní věž</t>
  </si>
  <si>
    <t>Přijaté nekapitál. přísp. a náhrady - ost. záležitosti pozemních komunikací</t>
  </si>
  <si>
    <t>Ost. záležitosti bydlení, kom. služeb a územ. rozvoje</t>
  </si>
  <si>
    <t xml:space="preserve">                                                ROZPOČET PŘÍJMŮ NA ROK 2020</t>
  </si>
  <si>
    <t>1-3/2020</t>
  </si>
  <si>
    <t>ROZPOČET VÝDAJŮ NA ROK 2020</t>
  </si>
  <si>
    <t>ODBOR SOCIÁLNÍCH VĚCÍ</t>
  </si>
  <si>
    <t>PŘÍJMY ORJ 20 CELKEM</t>
  </si>
  <si>
    <t>Ostat. neinv. přij. transfery -,,Komplexní podpora soc. začleňování města Břeclavi"</t>
  </si>
  <si>
    <t xml:space="preserve">Neinvestiční přijaté transfery od obcí </t>
  </si>
  <si>
    <t>Přijaté nekap. příspěvky a náhrady</t>
  </si>
  <si>
    <t>Ostat. neinv. přij. transfery ze st. rozpočtu - aktivní politika zam. pro obce</t>
  </si>
  <si>
    <t>Ostat. neinv. přij. transfery ze st. rozpočtu - aktivní politika zam. VPP</t>
  </si>
  <si>
    <t>Sankční poplatky-ostat. záležitosti v dopravě</t>
  </si>
  <si>
    <t>Přijaté nekapitálové příspěvky-ost. čin. ve zdravotnictví</t>
  </si>
  <si>
    <t>Přijaté nekapitálové příspěvky - činnost místní správy</t>
  </si>
  <si>
    <t>Přijaté sankční poplatky -Ost. nakládání s odpady</t>
  </si>
  <si>
    <t>Příjmy z pronájmu ost. nemovitostí-Film. tvorba, distribuce, kina</t>
  </si>
  <si>
    <t>VÝDAJE ORJ 20  CELKEM</t>
  </si>
  <si>
    <t>Sociálně terapeutické dílny</t>
  </si>
  <si>
    <t>Ost. činnosti souvis. se službami pro obyvatelstvo (Senior taxi)</t>
  </si>
  <si>
    <t>Komunální služby a územní rozvoj j. n. (Tereza)</t>
  </si>
  <si>
    <t>Sběr a svoz komunálních odpadů - sběrné dvory</t>
  </si>
  <si>
    <t>Přijaté pojistné náhrady - ost. záležitosti pozemních komunikací</t>
  </si>
  <si>
    <t xml:space="preserve">Přijaté nekapitál. přísp. a náhrady - zeleň </t>
  </si>
  <si>
    <t>Ostat. přij. vratky transferů - příspěvek na živobytí</t>
  </si>
  <si>
    <t>Příjaté neinv. dary - ost. záležitosti sov. věcí a politiky zaměstanosti</t>
  </si>
  <si>
    <t xml:space="preserve">Převody z ost. vlastních fondů </t>
  </si>
  <si>
    <t>Příjmy z poskytovaných služeb - ost. záležitosti sdělovacích prostředků</t>
  </si>
  <si>
    <t>Příjmy z pronájmu pozemků - činnost místní správy</t>
  </si>
  <si>
    <t>Příjmy z poskytovaných služeb - místní relace - činnost místní správy</t>
  </si>
  <si>
    <t>Příjmy z pronájmu ostatních nemovitostí - činnost místní správy</t>
  </si>
  <si>
    <t>Příjmy z prodeje ost. hmotného dlouhodobého majetku - činnost místní správy</t>
  </si>
  <si>
    <t>Příjaté dary na pořízení dlouhod. majetku - činnost místní správy</t>
  </si>
  <si>
    <t>Příjmy z poskytování služeb - ost. záležitosti kultury, církví a sděl. prostř.</t>
  </si>
  <si>
    <t>Přijaté nekapitálové příspěvky a náhr. - ost. správa v prům., obch., stav. a služ.</t>
  </si>
  <si>
    <t>Příjmy z pronájmu ost. nem. věcí a jejich částí - bytové hospodářství</t>
  </si>
  <si>
    <t>Ost. přijaté vratky transferů - finanční vypořádání minulých let</t>
  </si>
  <si>
    <t>Úprava křiž. Mládežnická x Bratislavská pro cyklostezku - IROP</t>
  </si>
  <si>
    <t>Přijaté nekapitálové prostř. a náhr. - nebytové hospodářství</t>
  </si>
  <si>
    <t>Zrušené místní poplatky</t>
  </si>
  <si>
    <t xml:space="preserve">                    Tabulka doplňujících ukazatelů za období 3/2020</t>
  </si>
  <si>
    <t>Ostatní nedaňové příjmy jinde nezařazené - ost. záležitosti pozemních komunikací</t>
  </si>
  <si>
    <t>Ost. příjmy z vlastní činnosti - sběr a svoz ost. odpadů</t>
  </si>
  <si>
    <t>Příjmy z poskytování služeb a výrobků (péče o vzhled obcí a zeleň)</t>
  </si>
  <si>
    <t>Neidentifikovatelné příjmy - ost. činnosti j.n.</t>
  </si>
  <si>
    <t xml:space="preserve">REZERVA MĚSTA  U ORJ 110 - ODBOR EKONOMICKÝ                        § 6409 pol. 5901 </t>
  </si>
  <si>
    <t>RM</t>
  </si>
  <si>
    <t>Dne</t>
  </si>
  <si>
    <t>Účel</t>
  </si>
  <si>
    <t>neinv.</t>
  </si>
  <si>
    <t>inv.</t>
  </si>
  <si>
    <t>Schválený rozpočet -  nespecifikované rezervy § 6409, pol. 5901</t>
  </si>
  <si>
    <t>110 OEK</t>
  </si>
  <si>
    <t>Opravy a údržba hasičských vozidel JSDH St. Břeclav</t>
  </si>
  <si>
    <t>030 OKT</t>
  </si>
  <si>
    <t>Projekt ,,Domovník - Preventista - prostředky na platy (po obdržení dotace bude část vrácena zpět do rez. OEK)</t>
  </si>
  <si>
    <t>090 MP</t>
  </si>
  <si>
    <t>Nákup ochraných pomůcek a materiálu (desinfekce, roušky, rukavice apod.)</t>
  </si>
  <si>
    <t>Stav k 31.3.2020</t>
  </si>
  <si>
    <t>Dosud neprovedené změny rozpočtu - rezervováno</t>
  </si>
  <si>
    <t>ZAPOJENÍ PROSTŘEDKŮ TŘ. 8 - FINANCOVÁNÍ (pol. 8115 u ORJ 110 OEK)</t>
  </si>
  <si>
    <t xml:space="preserve">    (v tis. Kč)</t>
  </si>
  <si>
    <t>Poznámka</t>
  </si>
  <si>
    <t xml:space="preserve">Schválený rozpočet 2020 - změna stavu peněž. prostř. na bank. účtech - zapojení do rozpočtu </t>
  </si>
  <si>
    <t>1.</t>
  </si>
  <si>
    <t xml:space="preserve">MKDS - oprava klienstské stanice </t>
  </si>
  <si>
    <t>Nedofinancované akce r. 2019</t>
  </si>
  <si>
    <t>120 OM</t>
  </si>
  <si>
    <t>Mobilní informační systém</t>
  </si>
  <si>
    <t>Montáž a navýšení hlavního jističe</t>
  </si>
  <si>
    <t>Stavební úpravy foyer MÚ Břeclav</t>
  </si>
  <si>
    <t>Navýšení rozpočtu u příjmu Souhrnný dotační vztah k SR (příspěvek na výkon st. správy pro r. 2020)</t>
  </si>
  <si>
    <t xml:space="preserve">schválený rozpočet města 46 164 tis., závazný ukazatel JmK 46 164,40 tis., rozdíl dorozpočtován a o tuto </t>
  </si>
  <si>
    <t>částku navýšen rozpočet tř. 8 - financování u OEK</t>
  </si>
  <si>
    <t>Finanční vypořádání - vratka nevyčerpaných prostř. dotace na výkon SPOD</t>
  </si>
  <si>
    <t>020 OSV</t>
  </si>
  <si>
    <t>Finanční vypořádání - vratka nevyčerpaných prostř. na volby do Evropského parlamentu</t>
  </si>
  <si>
    <t xml:space="preserve"> </t>
  </si>
  <si>
    <t>Pasport vybraných rozvahových a výsledovkových položek - HODNOCENÍ - rok 2020</t>
  </si>
  <si>
    <t xml:space="preserve">Příspěvková organizace:   </t>
  </si>
  <si>
    <t>108 - Městské muzeum a galerie Břeclav, příspěvková organizace</t>
  </si>
  <si>
    <t>v  tisicích Kč, bez des.míst</t>
  </si>
  <si>
    <t>Schvál. R.</t>
  </si>
  <si>
    <t>Uprav. R.</t>
  </si>
  <si>
    <t>měsíc</t>
  </si>
  <si>
    <t>r. 2020</t>
  </si>
  <si>
    <t>Plnění</t>
  </si>
  <si>
    <t xml:space="preserve">Závěrka </t>
  </si>
  <si>
    <t>Závěrka</t>
  </si>
  <si>
    <t>Položka</t>
  </si>
  <si>
    <t>řádek</t>
  </si>
  <si>
    <t>r.2000</t>
  </si>
  <si>
    <t>r.2001</t>
  </si>
  <si>
    <t>účet</t>
  </si>
  <si>
    <t>r. 2019</t>
  </si>
  <si>
    <t>březen</t>
  </si>
  <si>
    <t>červen</t>
  </si>
  <si>
    <t>září</t>
  </si>
  <si>
    <t>prosinec</t>
  </si>
  <si>
    <t>celkem</t>
  </si>
  <si>
    <t>roční v %</t>
  </si>
  <si>
    <t>k 30.6.</t>
  </si>
  <si>
    <t>k 30.9.</t>
  </si>
  <si>
    <t>k 31.12.</t>
  </si>
  <si>
    <t>Počet pracovníků- fyzický stav</t>
  </si>
  <si>
    <t>x</t>
  </si>
  <si>
    <t>Počet pracovníků- přepočtený stav</t>
  </si>
  <si>
    <t>Stálá aktiva</t>
  </si>
  <si>
    <t>A II, sl.1</t>
  </si>
  <si>
    <t>02x</t>
  </si>
  <si>
    <t>Oprávky ke stálým aktivům</t>
  </si>
  <si>
    <t>A II, sl.2</t>
  </si>
  <si>
    <t>08x</t>
  </si>
  <si>
    <t>Zásoby</t>
  </si>
  <si>
    <t>B I, sl.1</t>
  </si>
  <si>
    <t>1xx</t>
  </si>
  <si>
    <t>Pohledávky</t>
  </si>
  <si>
    <t>A IV+B II, sl.1</t>
  </si>
  <si>
    <t>Finanční majetek</t>
  </si>
  <si>
    <t>B III, sl.1</t>
  </si>
  <si>
    <t>2xx</t>
  </si>
  <si>
    <t>AKTIVA CELKEM</t>
  </si>
  <si>
    <t>Jmění</t>
  </si>
  <si>
    <t>C I, sl.1</t>
  </si>
  <si>
    <t>Fondy</t>
  </si>
  <si>
    <t>C II, sl.1</t>
  </si>
  <si>
    <t>41x</t>
  </si>
  <si>
    <t>Dlouhodobé závazky</t>
  </si>
  <si>
    <t>D II, sl.1</t>
  </si>
  <si>
    <t>Krátkodobé závazky</t>
  </si>
  <si>
    <t>D III, sl.1</t>
  </si>
  <si>
    <t>Bankovní úvěry</t>
  </si>
  <si>
    <t>D II.1+D III.1</t>
  </si>
  <si>
    <t>Dotace a výpomoci celkem</t>
  </si>
  <si>
    <t>IV.</t>
  </si>
  <si>
    <t xml:space="preserve">      z toho z rozpočtu ÚSC - investiční</t>
  </si>
  <si>
    <t>xxx</t>
  </si>
  <si>
    <t xml:space="preserve">      z toho z rozpočtu ÚSC - provozní</t>
  </si>
  <si>
    <t>Spotřeba materiálu</t>
  </si>
  <si>
    <t>A I,ř.1</t>
  </si>
  <si>
    <t>Spotřeba energií</t>
  </si>
  <si>
    <t>A I, ř.2</t>
  </si>
  <si>
    <t>Prodané zboží</t>
  </si>
  <si>
    <t>A I, ř.4</t>
  </si>
  <si>
    <t>Opravy a udržování</t>
  </si>
  <si>
    <t>A I, ř.5</t>
  </si>
  <si>
    <t>Ostatní služby</t>
  </si>
  <si>
    <t>A I, ř.8</t>
  </si>
  <si>
    <t xml:space="preserve">Mzdové náklady </t>
  </si>
  <si>
    <t>A I, ř.9</t>
  </si>
  <si>
    <t>Zákonné a ostatní odvody</t>
  </si>
  <si>
    <t>A I, ř.14-17</t>
  </si>
  <si>
    <t>524-8</t>
  </si>
  <si>
    <t>Odpis pohledávek</t>
  </si>
  <si>
    <t>A I, ř.31</t>
  </si>
  <si>
    <t>Odpisy dlouhodobého majetku</t>
  </si>
  <si>
    <t>A I, ř.25</t>
  </si>
  <si>
    <t>Ostatní náklady</t>
  </si>
  <si>
    <t>5xx</t>
  </si>
  <si>
    <t xml:space="preserve">Náklady celkem </t>
  </si>
  <si>
    <t>A I+A II+A III</t>
  </si>
  <si>
    <t>Tržby za vlastní výrobky</t>
  </si>
  <si>
    <t>B I, ř.1</t>
  </si>
  <si>
    <t>Tržby z prodeje služeb</t>
  </si>
  <si>
    <t>B I, ř.2</t>
  </si>
  <si>
    <t>Tržby za prodané zboží</t>
  </si>
  <si>
    <t>B I, ř.4</t>
  </si>
  <si>
    <t>Provozní dotace</t>
  </si>
  <si>
    <t>B IV</t>
  </si>
  <si>
    <t>67x</t>
  </si>
  <si>
    <t>Ostatní výnosy</t>
  </si>
  <si>
    <t>6xx</t>
  </si>
  <si>
    <t>Výnosy celkem (ÚT 6)</t>
  </si>
  <si>
    <t>B I+B II+B IV</t>
  </si>
  <si>
    <t>Výnosy bez dotací</t>
  </si>
  <si>
    <t>Hospodářský výsledek</t>
  </si>
  <si>
    <t>VI.</t>
  </si>
  <si>
    <t>Modifikovaný HV</t>
  </si>
  <si>
    <t xml:space="preserve">Postup vyplnění:  </t>
  </si>
  <si>
    <t>Vyplnit sloupec březen (měsíc 1-3),  červen  (měsíc 4-6), září (měsíc 7-9), prosinec (měsíc 10-12). Zelené buňky nevyplňovat, jsou zavzorcované, vypočte se samo.</t>
  </si>
  <si>
    <t xml:space="preserve">Vyplnit také počty pracovníků - fyzický i přepočtený stav </t>
  </si>
  <si>
    <t>Vypracovat stručný komentář mimořádných vlivů, pohledávek a závazků majících podstatný vliv na průběžné hospodaření.</t>
  </si>
  <si>
    <t>Zpracoval: Hana Hubíková, 20.4.2020</t>
  </si>
  <si>
    <t>Schválil: Ing. Petr Dlouhý</t>
  </si>
  <si>
    <t>216 - Městská knihovna Břeclav, příspěvková organizace</t>
  </si>
  <si>
    <t>r.2020</t>
  </si>
  <si>
    <t>r.2019</t>
  </si>
  <si>
    <t>Dlouhodobý hmotný majetek (DHM)</t>
  </si>
  <si>
    <t>Oprávky k DHM</t>
  </si>
  <si>
    <t>Zpracoval:  Klučková Iveta</t>
  </si>
  <si>
    <t>Schválil:   Mgr. Marek Uhlíř</t>
  </si>
  <si>
    <t>226 - Tereza Břeclav, příspěvková organizace</t>
  </si>
  <si>
    <t xml:space="preserve">Zpracoval: </t>
  </si>
  <si>
    <t>Schválil:</t>
  </si>
  <si>
    <t>227 Domov seniorů Břeclav, příspěvková organizace</t>
  </si>
  <si>
    <t>Účet</t>
  </si>
  <si>
    <t>Zpracoval:  Ing. Pardovská M.</t>
  </si>
  <si>
    <t>Schválil: PhDr. Malinkovič D.</t>
  </si>
  <si>
    <t xml:space="preserve">  </t>
  </si>
  <si>
    <t>4002 - Mateřská škola Břeclav, Břetislavova 6, příspěvková organizace</t>
  </si>
  <si>
    <t>k 30.06.2020</t>
  </si>
  <si>
    <t>k 30.09.2020</t>
  </si>
  <si>
    <t>k 31.12.2020</t>
  </si>
  <si>
    <t>Počet pracovníků - fyzický stav</t>
  </si>
  <si>
    <t>Počet pracovníků - přepočtený stav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</si>
  <si>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</t>
    </r>
  </si>
  <si>
    <t>Zpracovala: Veronika Třetinová</t>
  </si>
  <si>
    <t>Schválila: Lenka Čudová</t>
  </si>
  <si>
    <t>4004 - Mateřská škola Břeclav, Hřbitovní 8, příspěvková organizace</t>
  </si>
  <si>
    <t>Zpracoval: Trněná</t>
  </si>
  <si>
    <t>Dotace a výpomoci celkem: RZ 24 (537 tis.), RZ 86 (2 786 tis.), zřizovatel (720 tis.) a šablony (195.092,84 Kč)</t>
  </si>
  <si>
    <t>4005 - Mateřská škola Břeclav, Na Valtické 727, příspěvková organizace</t>
  </si>
  <si>
    <t>Zpracoval:   Olejníková</t>
  </si>
  <si>
    <t>Komentář:     Uzavření MŠ z důvodu vyhlášení nouzového stavu (koronavirus) má vliv na snížení úplaty za předškolní vzdělávání - snížení.</t>
  </si>
  <si>
    <t xml:space="preserve">Ze stejného důvodu však odhadujeme nižší odběr energií, nákup materiálu a ostatních služeb. </t>
  </si>
  <si>
    <t>Schválil:  Kaufová</t>
  </si>
  <si>
    <t>4007 - Mateřská škola Břeclav, U Splavu 2765, příspěvková organizace</t>
  </si>
  <si>
    <t>r.20xx</t>
  </si>
  <si>
    <t>Schválil:  Krutišová</t>
  </si>
  <si>
    <t>4010 Mateřská škola Břeclav, Okružní 7, příspěvková organizace</t>
  </si>
  <si>
    <r>
      <rPr>
        <b/>
        <sz val="10"/>
        <rFont val="Arial CE"/>
        <family val="2"/>
        <charset val="238"/>
      </rPr>
      <t xml:space="preserve">Komentář: </t>
    </r>
    <r>
      <rPr>
        <sz val="10"/>
        <rFont val="Arial CE"/>
        <family val="2"/>
        <charset val="238"/>
      </rPr>
      <t xml:space="preserve"> V řádku "Jmění" je součet účtu 401 - Změní účetní jednotky ve výši 262 tis. a účetu 408 - Opravy přecházejících účetních období ve výši -47 tis. Kč</t>
    </r>
  </si>
  <si>
    <t>Zpracovala: Ing. Markéta Hladká, 18.04.2020</t>
  </si>
  <si>
    <t>Schválila: Mgr. Zdeňka Stanická</t>
  </si>
  <si>
    <t>4011 Mateřská škola Břeclav, Osvobození 1, příspěvková organizace</t>
  </si>
  <si>
    <t>Zpracovala: Ing. Markéta Hladká, dne 18.4.2020</t>
  </si>
  <si>
    <t>Schválila: Bc. Eva Čevelová</t>
  </si>
  <si>
    <t>4204 - Základní škola Břeclav, Komenského 2, příspěvková organizace</t>
  </si>
  <si>
    <t>Zpracoval: Denisa Úprková</t>
  </si>
  <si>
    <t>Schválil: Mgr. Yveta Polanská</t>
  </si>
  <si>
    <t>4205 - Základní škola a Mateřská škola Břeclav, Kpt. Nálepky 7, příspěvková organizace</t>
  </si>
  <si>
    <t>Komentář:</t>
  </si>
  <si>
    <t>Spotřeba energií je lehce nad plánovanou čtvrtinou celkového rozpočtu díky topné sezóně, během roku se poměr upraví.</t>
  </si>
  <si>
    <t>Ostatní náklady se zápornou hodnotou díky SÚ 516, opět se během roku upraví.</t>
  </si>
  <si>
    <t>Ing. Olga Rajnochová</t>
  </si>
  <si>
    <t>Mgr. Jitka Šaierová</t>
  </si>
  <si>
    <t>4206 - Základní škola a Mateřská škola Břeclav, Kupkova 1, příspěvková organizace</t>
  </si>
  <si>
    <r>
      <t>Komentář:</t>
    </r>
    <r>
      <rPr>
        <i/>
        <sz val="11"/>
        <rFont val="Arial"/>
        <family val="2"/>
        <charset val="238"/>
      </rPr>
      <t xml:space="preserve"> V I.čtvrtletí organizace vykázala záporný výsledek hospodaření ve výši 69.213 Kč. Důvodem je dohadná položka spotřeby energií, která je tvořena  ve výši odpovídající uhrazeným zálohám, které zejména</t>
    </r>
  </si>
  <si>
    <t>u spotřeby tepla nejsou pro jednotlivé měsíce stanoveny ve výši 1/12 celkové roční spotřeby.  Ve II.čtvrtletí dojde ke srovnání hodnot. Není předpoklad, že by organizace i nadále vykazovala záporný HV.</t>
  </si>
  <si>
    <t>Zpracovala: Ing. Ilona Wozarová</t>
  </si>
  <si>
    <t>Schválil: PaedDr. Igor Huleja</t>
  </si>
  <si>
    <t>4207 - Základní škola Břeclav, Na Valtické 31 A, příspěvková organizace</t>
  </si>
  <si>
    <t>Zpracoval: I. Frýbertová</t>
  </si>
  <si>
    <t>Schválil: Mgr. I. Hemalová</t>
  </si>
  <si>
    <t>4209 - Základní škola Břeclav, Slovácká 40, příspěvková organizace</t>
  </si>
  <si>
    <t>Zpracovala:  Menšíková Jana</t>
  </si>
  <si>
    <t>Schválil: Mgr. Janošek Martin</t>
  </si>
  <si>
    <t>4211 Základní škola Jana Noháče, Břeclav, Školní 16, příspěvková organizace</t>
  </si>
  <si>
    <t>Zpracovala: Ing. Markéta Hladká, dne 20.4.2019</t>
  </si>
  <si>
    <t>Schválila: Mgr.  Iva Karlínová</t>
  </si>
  <si>
    <t>4306 - Základní umělecká škola Břeclav, Křížkovského 4, příspěvková organizace</t>
  </si>
  <si>
    <t>Zpracovala: Trněná</t>
  </si>
  <si>
    <t>Schválil: Radek Pudelka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</si>
</sst>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70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</font>
    <font>
      <sz val="12"/>
      <name val="Arial CE"/>
      <family val="2"/>
      <charset val="238"/>
    </font>
    <font>
      <sz val="10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sz val="14"/>
      <name val="Arial"/>
      <family val="2"/>
    </font>
    <font>
      <sz val="16"/>
      <name val="Arial"/>
      <family val="2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b/>
      <sz val="16"/>
      <name val="Arial"/>
      <family val="2"/>
      <charset val="238"/>
    </font>
    <font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6"/>
      <name val="Times New Roman CE"/>
      <family val="1"/>
      <charset val="238"/>
    </font>
    <font>
      <b/>
      <sz val="10"/>
      <name val="Arial"/>
      <family val="2"/>
    </font>
    <font>
      <b/>
      <sz val="11"/>
      <name val="Times New Roman CE"/>
      <family val="1"/>
      <charset val="238"/>
    </font>
    <font>
      <sz val="11"/>
      <name val="Arial"/>
      <family val="2"/>
      <charset val="238"/>
    </font>
    <font>
      <sz val="11"/>
      <name val="Times New Roman CE"/>
      <family val="1"/>
      <charset val="238"/>
    </font>
    <font>
      <sz val="11"/>
      <name val="Times New Roman"/>
      <family val="1"/>
      <charset val="238"/>
    </font>
    <font>
      <b/>
      <sz val="13"/>
      <name val="Arial"/>
      <family val="2"/>
    </font>
    <font>
      <sz val="13"/>
      <name val="Arial"/>
      <family val="2"/>
    </font>
    <font>
      <sz val="13"/>
      <name val="Arial"/>
      <family val="2"/>
      <charset val="238"/>
    </font>
    <font>
      <b/>
      <sz val="13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i/>
      <sz val="18"/>
      <name val="Calibri"/>
      <family val="2"/>
      <charset val="238"/>
      <scheme val="minor"/>
    </font>
    <font>
      <b/>
      <i/>
      <sz val="14"/>
      <name val="Arial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4"/>
      <name val="Arial CE"/>
      <charset val="238"/>
    </font>
    <font>
      <b/>
      <sz val="12"/>
      <name val="Arial CE"/>
      <family val="2"/>
      <charset val="238"/>
    </font>
    <font>
      <sz val="12"/>
      <color indexed="22"/>
      <name val="Arial CE"/>
      <family val="2"/>
      <charset val="238"/>
    </font>
    <font>
      <b/>
      <sz val="12"/>
      <color indexed="22"/>
      <name val="Arial CE"/>
      <charset val="238"/>
    </font>
    <font>
      <sz val="14"/>
      <name val="Arial"/>
      <family val="2"/>
      <charset val="238"/>
    </font>
    <font>
      <b/>
      <i/>
      <sz val="10"/>
      <name val="Arial CE"/>
      <family val="2"/>
      <charset val="238"/>
    </font>
    <font>
      <sz val="10"/>
      <name val="Arial CE"/>
      <family val="2"/>
      <charset val="238"/>
    </font>
    <font>
      <b/>
      <i/>
      <u/>
      <sz val="11"/>
      <name val="Arial CE"/>
      <family val="2"/>
      <charset val="238"/>
    </font>
    <font>
      <b/>
      <i/>
      <sz val="11"/>
      <name val="Arial CE"/>
      <family val="2"/>
      <charset val="238"/>
    </font>
    <font>
      <b/>
      <i/>
      <sz val="11"/>
      <name val="Arial"/>
      <family val="2"/>
      <charset val="238"/>
    </font>
    <font>
      <b/>
      <sz val="14"/>
      <name val="Arial"/>
      <family val="2"/>
      <charset val="238"/>
    </font>
    <font>
      <sz val="10"/>
      <name val="Arial CE"/>
      <charset val="238"/>
    </font>
    <font>
      <sz val="11"/>
      <name val="Arial CE"/>
      <family val="2"/>
      <charset val="238"/>
    </font>
    <font>
      <b/>
      <sz val="10"/>
      <name val="Arial CE"/>
      <charset val="238"/>
    </font>
    <font>
      <b/>
      <sz val="11"/>
      <name val="Arial CE"/>
      <family val="2"/>
      <charset val="238"/>
    </font>
    <font>
      <sz val="11"/>
      <name val="Arial CE"/>
      <charset val="238"/>
    </font>
    <font>
      <b/>
      <sz val="12"/>
      <name val="Arial CE"/>
      <charset val="238"/>
    </font>
    <font>
      <b/>
      <i/>
      <sz val="18"/>
      <name val="Arial CE"/>
      <family val="2"/>
      <charset val="238"/>
    </font>
    <font>
      <b/>
      <sz val="18"/>
      <name val="Arial CE"/>
      <family val="2"/>
      <charset val="238"/>
    </font>
    <font>
      <sz val="10"/>
      <name val="Calibri"/>
      <family val="2"/>
      <charset val="238"/>
      <scheme val="minor"/>
    </font>
    <font>
      <b/>
      <i/>
      <u/>
      <sz val="10"/>
      <name val="Arial CE"/>
      <family val="2"/>
      <charset val="238"/>
    </font>
    <font>
      <b/>
      <i/>
      <sz val="12"/>
      <name val="Arial CE"/>
      <family val="2"/>
      <charset val="238"/>
    </font>
    <font>
      <b/>
      <i/>
      <sz val="14"/>
      <name val="Arial CE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i/>
      <sz val="10"/>
      <color rgb="FF3333FF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i/>
      <sz val="11"/>
      <name val="Arial"/>
      <family val="2"/>
      <charset val="238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82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3" fillId="0" borderId="0"/>
    <xf numFmtId="0" fontId="3" fillId="0" borderId="0" applyProtection="0"/>
    <xf numFmtId="0" fontId="1" fillId="0" borderId="0"/>
  </cellStyleXfs>
  <cellXfs count="1380">
    <xf numFmtId="0" fontId="0" fillId="0" borderId="0" xfId="0"/>
    <xf numFmtId="0" fontId="7" fillId="0" borderId="0" xfId="0" applyFont="1" applyFill="1"/>
    <xf numFmtId="0" fontId="8" fillId="0" borderId="0" xfId="0" applyFont="1" applyFill="1"/>
    <xf numFmtId="0" fontId="4" fillId="0" borderId="0" xfId="0" applyFont="1" applyFill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9" fillId="0" borderId="0" xfId="0" applyFont="1" applyFill="1"/>
    <xf numFmtId="0" fontId="9" fillId="0" borderId="0" xfId="0" applyFont="1" applyFill="1" applyBorder="1"/>
    <xf numFmtId="0" fontId="5" fillId="0" borderId="0" xfId="0" applyFont="1" applyFill="1" applyBorder="1"/>
    <xf numFmtId="0" fontId="9" fillId="0" borderId="10" xfId="0" applyFont="1" applyFill="1" applyBorder="1"/>
    <xf numFmtId="0" fontId="9" fillId="0" borderId="5" xfId="0" applyFont="1" applyFill="1" applyBorder="1"/>
    <xf numFmtId="0" fontId="9" fillId="0" borderId="11" xfId="0" applyFont="1" applyFill="1" applyBorder="1"/>
    <xf numFmtId="0" fontId="9" fillId="0" borderId="4" xfId="0" applyFont="1" applyFill="1" applyBorder="1"/>
    <xf numFmtId="0" fontId="9" fillId="0" borderId="9" xfId="0" applyFont="1" applyFill="1" applyBorder="1"/>
    <xf numFmtId="0" fontId="9" fillId="0" borderId="6" xfId="0" applyFont="1" applyFill="1" applyBorder="1"/>
    <xf numFmtId="0" fontId="9" fillId="0" borderId="13" xfId="0" applyFont="1" applyFill="1" applyBorder="1"/>
    <xf numFmtId="0" fontId="9" fillId="0" borderId="15" xfId="0" applyFont="1" applyFill="1" applyBorder="1"/>
    <xf numFmtId="0" fontId="5" fillId="0" borderId="13" xfId="0" applyFont="1" applyFill="1" applyBorder="1" applyAlignment="1">
      <alignment horizontal="center"/>
    </xf>
    <xf numFmtId="0" fontId="5" fillId="0" borderId="7" xfId="0" applyFont="1" applyFill="1" applyBorder="1"/>
    <xf numFmtId="0" fontId="5" fillId="0" borderId="9" xfId="0" applyFont="1" applyFill="1" applyBorder="1" applyAlignment="1">
      <alignment horizontal="center"/>
    </xf>
    <xf numFmtId="0" fontId="5" fillId="2" borderId="17" xfId="0" applyFont="1" applyFill="1" applyBorder="1"/>
    <xf numFmtId="0" fontId="5" fillId="2" borderId="16" xfId="0" applyFont="1" applyFill="1" applyBorder="1" applyAlignment="1">
      <alignment horizontal="center"/>
    </xf>
    <xf numFmtId="4" fontId="4" fillId="2" borderId="18" xfId="1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18" xfId="0" applyFont="1" applyFill="1" applyBorder="1" applyAlignment="1">
      <alignment horizontal="center"/>
    </xf>
    <xf numFmtId="4" fontId="5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10" xfId="0" applyFont="1" applyFill="1" applyBorder="1"/>
    <xf numFmtId="0" fontId="5" fillId="0" borderId="14" xfId="0" applyFont="1" applyFill="1" applyBorder="1"/>
    <xf numFmtId="0" fontId="5" fillId="0" borderId="14" xfId="0" applyFont="1" applyFill="1" applyBorder="1" applyAlignment="1">
      <alignment horizontal="center"/>
    </xf>
    <xf numFmtId="0" fontId="9" fillId="0" borderId="16" xfId="0" applyFont="1" applyFill="1" applyBorder="1"/>
    <xf numFmtId="0" fontId="9" fillId="0" borderId="14" xfId="0" applyFont="1" applyFill="1" applyBorder="1"/>
    <xf numFmtId="0" fontId="9" fillId="0" borderId="12" xfId="0" applyFont="1" applyFill="1" applyBorder="1"/>
    <xf numFmtId="0" fontId="5" fillId="0" borderId="9" xfId="0" applyFont="1" applyFill="1" applyBorder="1"/>
    <xf numFmtId="0" fontId="8" fillId="0" borderId="9" xfId="0" applyFont="1" applyFill="1" applyBorder="1"/>
    <xf numFmtId="0" fontId="8" fillId="0" borderId="4" xfId="0" applyFont="1" applyFill="1" applyBorder="1"/>
    <xf numFmtId="0" fontId="5" fillId="0" borderId="4" xfId="0" applyFont="1" applyFill="1" applyBorder="1"/>
    <xf numFmtId="0" fontId="9" fillId="0" borderId="3" xfId="0" applyFont="1" applyFill="1" applyBorder="1"/>
    <xf numFmtId="0" fontId="5" fillId="0" borderId="3" xfId="0" applyFont="1" applyFill="1" applyBorder="1" applyAlignment="1">
      <alignment horizontal="center"/>
    </xf>
    <xf numFmtId="0" fontId="5" fillId="0" borderId="20" xfId="0" applyFont="1" applyFill="1" applyBorder="1"/>
    <xf numFmtId="0" fontId="9" fillId="0" borderId="20" xfId="0" applyFont="1" applyFill="1" applyBorder="1"/>
    <xf numFmtId="0" fontId="8" fillId="0" borderId="9" xfId="1" applyFont="1" applyFill="1" applyBorder="1" applyAlignment="1">
      <alignment horizontal="left"/>
    </xf>
    <xf numFmtId="0" fontId="9" fillId="0" borderId="9" xfId="0" applyFont="1" applyFill="1" applyBorder="1" applyAlignment="1">
      <alignment horizontal="right"/>
    </xf>
    <xf numFmtId="0" fontId="9" fillId="0" borderId="4" xfId="0" applyFont="1" applyFill="1" applyBorder="1" applyAlignment="1">
      <alignment horizontal="right"/>
    </xf>
    <xf numFmtId="0" fontId="8" fillId="0" borderId="12" xfId="1" applyFont="1" applyFill="1" applyBorder="1" applyAlignment="1">
      <alignment horizontal="right"/>
    </xf>
    <xf numFmtId="0" fontId="8" fillId="0" borderId="15" xfId="1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8" fillId="0" borderId="14" xfId="0" applyFont="1" applyFill="1" applyBorder="1"/>
    <xf numFmtId="0" fontId="8" fillId="0" borderId="14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Alignment="1">
      <alignment horizontal="left"/>
    </xf>
    <xf numFmtId="0" fontId="13" fillId="0" borderId="0" xfId="0" applyFont="1" applyFill="1"/>
    <xf numFmtId="0" fontId="14" fillId="0" borderId="0" xfId="0" applyFont="1" applyFill="1"/>
    <xf numFmtId="0" fontId="9" fillId="0" borderId="9" xfId="0" applyFont="1" applyFill="1" applyBorder="1" applyAlignment="1">
      <alignment wrapText="1"/>
    </xf>
    <xf numFmtId="0" fontId="8" fillId="3" borderId="0" xfId="0" applyFont="1" applyFill="1"/>
    <xf numFmtId="4" fontId="8" fillId="3" borderId="14" xfId="0" applyNumberFormat="1" applyFont="1" applyFill="1" applyBorder="1"/>
    <xf numFmtId="4" fontId="8" fillId="3" borderId="9" xfId="0" applyNumberFormat="1" applyFont="1" applyFill="1" applyBorder="1"/>
    <xf numFmtId="4" fontId="8" fillId="3" borderId="12" xfId="0" applyNumberFormat="1" applyFont="1" applyFill="1" applyBorder="1"/>
    <xf numFmtId="4" fontId="8" fillId="3" borderId="0" xfId="0" applyNumberFormat="1" applyFont="1" applyFill="1" applyBorder="1"/>
    <xf numFmtId="0" fontId="8" fillId="3" borderId="9" xfId="0" applyFont="1" applyFill="1" applyBorder="1" applyAlignment="1">
      <alignment horizontal="center"/>
    </xf>
    <xf numFmtId="0" fontId="8" fillId="3" borderId="14" xfId="0" applyFont="1" applyFill="1" applyBorder="1" applyAlignment="1">
      <alignment horizontal="center"/>
    </xf>
    <xf numFmtId="0" fontId="9" fillId="3" borderId="9" xfId="0" applyFont="1" applyFill="1" applyBorder="1"/>
    <xf numFmtId="0" fontId="8" fillId="3" borderId="9" xfId="0" applyFont="1" applyFill="1" applyBorder="1"/>
    <xf numFmtId="0" fontId="8" fillId="0" borderId="0" xfId="0" applyFont="1" applyFill="1" applyAlignment="1">
      <alignment horizontal="right"/>
    </xf>
    <xf numFmtId="0" fontId="3" fillId="0" borderId="0" xfId="0" applyFont="1" applyFill="1"/>
    <xf numFmtId="4" fontId="3" fillId="3" borderId="0" xfId="0" applyNumberFormat="1" applyFont="1" applyFill="1"/>
    <xf numFmtId="0" fontId="3" fillId="3" borderId="0" xfId="0" applyFont="1" applyFill="1"/>
    <xf numFmtId="0" fontId="16" fillId="3" borderId="0" xfId="0" applyFont="1" applyFill="1"/>
    <xf numFmtId="0" fontId="11" fillId="3" borderId="0" xfId="0" applyFont="1" applyFill="1"/>
    <xf numFmtId="0" fontId="16" fillId="3" borderId="0" xfId="0" applyFont="1" applyFill="1" applyAlignment="1">
      <alignment horizontal="center"/>
    </xf>
    <xf numFmtId="0" fontId="17" fillId="3" borderId="0" xfId="0" applyFont="1" applyFill="1" applyAlignment="1"/>
    <xf numFmtId="0" fontId="8" fillId="3" borderId="0" xfId="0" applyFont="1" applyFill="1" applyBorder="1"/>
    <xf numFmtId="0" fontId="8" fillId="3" borderId="0" xfId="0" applyFont="1" applyFill="1" applyBorder="1" applyAlignment="1">
      <alignment horizontal="center"/>
    </xf>
    <xf numFmtId="0" fontId="8" fillId="3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4" xfId="0" applyFont="1" applyFill="1" applyBorder="1"/>
    <xf numFmtId="0" fontId="8" fillId="3" borderId="3" xfId="0" applyFont="1" applyFill="1" applyBorder="1"/>
    <xf numFmtId="0" fontId="8" fillId="3" borderId="14" xfId="0" applyFont="1" applyFill="1" applyBorder="1"/>
    <xf numFmtId="0" fontId="8" fillId="3" borderId="11" xfId="0" applyFont="1" applyFill="1" applyBorder="1"/>
    <xf numFmtId="0" fontId="8" fillId="3" borderId="15" xfId="0" applyFont="1" applyFill="1" applyBorder="1"/>
    <xf numFmtId="0" fontId="8" fillId="3" borderId="12" xfId="0" applyFont="1" applyFill="1" applyBorder="1" applyAlignment="1">
      <alignment horizontal="center"/>
    </xf>
    <xf numFmtId="0" fontId="8" fillId="3" borderId="12" xfId="0" applyFont="1" applyFill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8" fillId="3" borderId="15" xfId="0" applyFont="1" applyFill="1" applyBorder="1" applyAlignment="1">
      <alignment horizontal="center"/>
    </xf>
    <xf numFmtId="0" fontId="8" fillId="3" borderId="22" xfId="0" applyFont="1" applyFill="1" applyBorder="1" applyAlignment="1">
      <alignment horizontal="center"/>
    </xf>
    <xf numFmtId="4" fontId="8" fillId="3" borderId="21" xfId="0" applyNumberFormat="1" applyFont="1" applyFill="1" applyBorder="1"/>
    <xf numFmtId="4" fontId="6" fillId="3" borderId="0" xfId="0" applyNumberFormat="1" applyFont="1" applyFill="1"/>
    <xf numFmtId="0" fontId="8" fillId="0" borderId="12" xfId="0" applyFont="1" applyFill="1" applyBorder="1"/>
    <xf numFmtId="0" fontId="4" fillId="3" borderId="9" xfId="0" applyFont="1" applyFill="1" applyBorder="1"/>
    <xf numFmtId="4" fontId="4" fillId="3" borderId="20" xfId="0" applyNumberFormat="1" applyFont="1" applyFill="1" applyBorder="1"/>
    <xf numFmtId="0" fontId="8" fillId="3" borderId="4" xfId="0" applyFont="1" applyFill="1" applyBorder="1" applyAlignment="1">
      <alignment horizontal="left"/>
    </xf>
    <xf numFmtId="0" fontId="4" fillId="3" borderId="20" xfId="0" applyFont="1" applyFill="1" applyBorder="1"/>
    <xf numFmtId="0" fontId="5" fillId="0" borderId="21" xfId="0" applyFont="1" applyFill="1" applyBorder="1" applyAlignment="1">
      <alignment horizontal="left"/>
    </xf>
    <xf numFmtId="0" fontId="12" fillId="0" borderId="21" xfId="0" applyFont="1" applyFill="1" applyBorder="1" applyAlignment="1">
      <alignment horizontal="left"/>
    </xf>
    <xf numFmtId="0" fontId="4" fillId="3" borderId="14" xfId="0" applyFont="1" applyFill="1" applyBorder="1"/>
    <xf numFmtId="0" fontId="4" fillId="3" borderId="21" xfId="0" applyFont="1" applyFill="1" applyBorder="1"/>
    <xf numFmtId="0" fontId="4" fillId="3" borderId="0" xfId="0" applyFont="1" applyFill="1" applyBorder="1"/>
    <xf numFmtId="4" fontId="4" fillId="3" borderId="0" xfId="0" applyNumberFormat="1" applyFont="1" applyFill="1" applyBorder="1"/>
    <xf numFmtId="0" fontId="8" fillId="3" borderId="19" xfId="0" applyFont="1" applyFill="1" applyBorder="1"/>
    <xf numFmtId="0" fontId="8" fillId="3" borderId="19" xfId="0" applyFont="1" applyFill="1" applyBorder="1" applyAlignment="1">
      <alignment horizontal="center"/>
    </xf>
    <xf numFmtId="0" fontId="4" fillId="3" borderId="19" xfId="0" applyFont="1" applyFill="1" applyBorder="1"/>
    <xf numFmtId="4" fontId="4" fillId="3" borderId="19" xfId="0" applyNumberFormat="1" applyFont="1" applyFill="1" applyBorder="1"/>
    <xf numFmtId="0" fontId="8" fillId="3" borderId="28" xfId="0" applyFont="1" applyFill="1" applyBorder="1"/>
    <xf numFmtId="0" fontId="8" fillId="3" borderId="28" xfId="0" applyFont="1" applyFill="1" applyBorder="1" applyAlignment="1">
      <alignment horizontal="center"/>
    </xf>
    <xf numFmtId="0" fontId="4" fillId="3" borderId="28" xfId="0" applyFont="1" applyFill="1" applyBorder="1"/>
    <xf numFmtId="4" fontId="4" fillId="3" borderId="28" xfId="0" applyNumberFormat="1" applyFont="1" applyFill="1" applyBorder="1"/>
    <xf numFmtId="0" fontId="8" fillId="3" borderId="6" xfId="0" applyFont="1" applyFill="1" applyBorder="1"/>
    <xf numFmtId="0" fontId="20" fillId="3" borderId="0" xfId="0" applyFont="1" applyFill="1" applyAlignment="1"/>
    <xf numFmtId="0" fontId="8" fillId="2" borderId="18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8" fillId="2" borderId="16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16" xfId="0" applyFont="1" applyFill="1" applyBorder="1"/>
    <xf numFmtId="4" fontId="8" fillId="0" borderId="9" xfId="0" applyNumberFormat="1" applyFont="1" applyFill="1" applyBorder="1"/>
    <xf numFmtId="4" fontId="9" fillId="5" borderId="9" xfId="0" applyNumberFormat="1" applyFont="1" applyFill="1" applyBorder="1"/>
    <xf numFmtId="0" fontId="4" fillId="2" borderId="18" xfId="0" applyFont="1" applyFill="1" applyBorder="1" applyAlignment="1">
      <alignment horizontal="center"/>
    </xf>
    <xf numFmtId="49" fontId="4" fillId="2" borderId="13" xfId="0" applyNumberFormat="1" applyFont="1" applyFill="1" applyBorder="1" applyAlignment="1">
      <alignment horizontal="center"/>
    </xf>
    <xf numFmtId="0" fontId="7" fillId="0" borderId="9" xfId="0" applyFont="1" applyFill="1" applyBorder="1"/>
    <xf numFmtId="0" fontId="12" fillId="0" borderId="14" xfId="0" applyFont="1" applyFill="1" applyBorder="1" applyAlignment="1">
      <alignment horizontal="left"/>
    </xf>
    <xf numFmtId="0" fontId="7" fillId="0" borderId="12" xfId="0" applyFont="1" applyFill="1" applyBorder="1"/>
    <xf numFmtId="4" fontId="8" fillId="0" borderId="21" xfId="0" applyNumberFormat="1" applyFont="1" applyFill="1" applyBorder="1"/>
    <xf numFmtId="4" fontId="9" fillId="5" borderId="12" xfId="0" applyNumberFormat="1" applyFont="1" applyFill="1" applyBorder="1"/>
    <xf numFmtId="4" fontId="8" fillId="0" borderId="12" xfId="0" applyNumberFormat="1" applyFont="1" applyFill="1" applyBorder="1"/>
    <xf numFmtId="49" fontId="4" fillId="2" borderId="16" xfId="0" applyNumberFormat="1" applyFont="1" applyFill="1" applyBorder="1" applyAlignment="1">
      <alignment horizontal="center"/>
    </xf>
    <xf numFmtId="0" fontId="5" fillId="3" borderId="0" xfId="0" applyFont="1" applyFill="1" applyBorder="1"/>
    <xf numFmtId="4" fontId="9" fillId="3" borderId="0" xfId="0" applyNumberFormat="1" applyFont="1" applyFill="1" applyBorder="1"/>
    <xf numFmtId="0" fontId="9" fillId="3" borderId="0" xfId="0" applyFont="1" applyFill="1" applyBorder="1"/>
    <xf numFmtId="0" fontId="7" fillId="0" borderId="24" xfId="0" applyFont="1" applyFill="1" applyBorder="1"/>
    <xf numFmtId="0" fontId="7" fillId="0" borderId="14" xfId="0" applyFont="1" applyFill="1" applyBorder="1"/>
    <xf numFmtId="0" fontId="7" fillId="0" borderId="11" xfId="0" applyFont="1" applyFill="1" applyBorder="1"/>
    <xf numFmtId="0" fontId="10" fillId="0" borderId="29" xfId="0" applyFont="1" applyFill="1" applyBorder="1"/>
    <xf numFmtId="0" fontId="7" fillId="0" borderId="21" xfId="0" applyFont="1" applyFill="1" applyBorder="1"/>
    <xf numFmtId="0" fontId="5" fillId="0" borderId="22" xfId="0" applyFont="1" applyFill="1" applyBorder="1"/>
    <xf numFmtId="0" fontId="8" fillId="3" borderId="21" xfId="0" applyFont="1" applyFill="1" applyBorder="1"/>
    <xf numFmtId="0" fontId="8" fillId="3" borderId="14" xfId="0" applyFont="1" applyFill="1" applyBorder="1" applyAlignment="1">
      <alignment horizontal="right"/>
    </xf>
    <xf numFmtId="0" fontId="8" fillId="5" borderId="21" xfId="0" applyFont="1" applyFill="1" applyBorder="1"/>
    <xf numFmtId="0" fontId="8" fillId="5" borderId="9" xfId="0" applyFont="1" applyFill="1" applyBorder="1"/>
    <xf numFmtId="0" fontId="8" fillId="5" borderId="11" xfId="0" applyFont="1" applyFill="1" applyBorder="1"/>
    <xf numFmtId="0" fontId="9" fillId="3" borderId="12" xfId="0" applyFont="1" applyFill="1" applyBorder="1" applyAlignment="1">
      <alignment horizontal="center"/>
    </xf>
    <xf numFmtId="0" fontId="9" fillId="3" borderId="12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horizontal="center"/>
    </xf>
    <xf numFmtId="4" fontId="8" fillId="3" borderId="13" xfId="0" applyNumberFormat="1" applyFont="1" applyFill="1" applyBorder="1"/>
    <xf numFmtId="0" fontId="19" fillId="3" borderId="20" xfId="0" applyFont="1" applyFill="1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0" fontId="6" fillId="0" borderId="0" xfId="0" applyFont="1"/>
    <xf numFmtId="0" fontId="25" fillId="0" borderId="0" xfId="0" applyFont="1" applyAlignment="1">
      <alignment horizontal="center"/>
    </xf>
    <xf numFmtId="0" fontId="26" fillId="6" borderId="1" xfId="0" applyFont="1" applyFill="1" applyBorder="1" applyAlignment="1">
      <alignment horizontal="center" vertical="center"/>
    </xf>
    <xf numFmtId="0" fontId="26" fillId="6" borderId="31" xfId="0" applyFont="1" applyFill="1" applyBorder="1" applyAlignment="1">
      <alignment horizontal="center" vertical="center"/>
    </xf>
    <xf numFmtId="0" fontId="0" fillId="0" borderId="0" xfId="0" applyBorder="1"/>
    <xf numFmtId="0" fontId="26" fillId="6" borderId="2" xfId="0" applyFont="1" applyFill="1" applyBorder="1" applyAlignment="1">
      <alignment horizontal="center" vertical="center"/>
    </xf>
    <xf numFmtId="0" fontId="26" fillId="6" borderId="33" xfId="0" applyFont="1" applyFill="1" applyBorder="1" applyAlignment="1">
      <alignment horizontal="center" vertical="center"/>
    </xf>
    <xf numFmtId="0" fontId="3" fillId="0" borderId="0" xfId="0" applyFont="1"/>
    <xf numFmtId="14" fontId="8" fillId="0" borderId="0" xfId="0" applyNumberFormat="1" applyFont="1" applyAlignment="1">
      <alignment horizontal="left"/>
    </xf>
    <xf numFmtId="0" fontId="28" fillId="0" borderId="34" xfId="0" applyFont="1" applyBorder="1"/>
    <xf numFmtId="4" fontId="28" fillId="0" borderId="3" xfId="0" applyNumberFormat="1" applyFont="1" applyBorder="1"/>
    <xf numFmtId="4" fontId="29" fillId="0" borderId="35" xfId="0" applyNumberFormat="1" applyFont="1" applyFill="1" applyBorder="1"/>
    <xf numFmtId="0" fontId="28" fillId="0" borderId="36" xfId="0" applyFont="1" applyBorder="1"/>
    <xf numFmtId="4" fontId="28" fillId="0" borderId="4" xfId="0" applyNumberFormat="1" applyFont="1" applyBorder="1"/>
    <xf numFmtId="0" fontId="28" fillId="0" borderId="37" xfId="0" applyFont="1" applyBorder="1"/>
    <xf numFmtId="0" fontId="26" fillId="0" borderId="38" xfId="0" applyFont="1" applyBorder="1"/>
    <xf numFmtId="4" fontId="26" fillId="0" borderId="5" xfId="0" applyNumberFormat="1" applyFont="1" applyBorder="1"/>
    <xf numFmtId="0" fontId="28" fillId="0" borderId="39" xfId="0" applyFont="1" applyBorder="1"/>
    <xf numFmtId="4" fontId="28" fillId="0" borderId="6" xfId="0" applyNumberFormat="1" applyFont="1" applyBorder="1"/>
    <xf numFmtId="0" fontId="29" fillId="0" borderId="35" xfId="0" applyFont="1" applyBorder="1"/>
    <xf numFmtId="4" fontId="29" fillId="0" borderId="29" xfId="0" applyNumberFormat="1" applyFont="1" applyFill="1" applyBorder="1"/>
    <xf numFmtId="0" fontId="26" fillId="0" borderId="40" xfId="0" applyFont="1" applyBorder="1"/>
    <xf numFmtId="4" fontId="26" fillId="0" borderId="3" xfId="0" applyNumberFormat="1" applyFont="1" applyBorder="1"/>
    <xf numFmtId="0" fontId="26" fillId="0" borderId="41" xfId="0" applyFont="1" applyFill="1" applyBorder="1"/>
    <xf numFmtId="4" fontId="28" fillId="0" borderId="6" xfId="0" applyNumberFormat="1" applyFont="1" applyFill="1" applyBorder="1"/>
    <xf numFmtId="0" fontId="27" fillId="0" borderId="42" xfId="0" applyFont="1" applyBorder="1"/>
    <xf numFmtId="4" fontId="26" fillId="0" borderId="6" xfId="0" applyNumberFormat="1" applyFont="1" applyFill="1" applyBorder="1"/>
    <xf numFmtId="0" fontId="27" fillId="0" borderId="43" xfId="0" applyFont="1" applyBorder="1"/>
    <xf numFmtId="0" fontId="26" fillId="0" borderId="44" xfId="0" applyFont="1" applyBorder="1"/>
    <xf numFmtId="4" fontId="26" fillId="0" borderId="8" xfId="0" applyNumberFormat="1" applyFont="1" applyFill="1" applyBorder="1"/>
    <xf numFmtId="0" fontId="27" fillId="0" borderId="45" xfId="0" applyFont="1" applyBorder="1"/>
    <xf numFmtId="0" fontId="8" fillId="0" borderId="0" xfId="0" applyFont="1"/>
    <xf numFmtId="0" fontId="8" fillId="0" borderId="0" xfId="0" applyFont="1" applyBorder="1"/>
    <xf numFmtId="0" fontId="28" fillId="0" borderId="0" xfId="0" applyFont="1"/>
    <xf numFmtId="4" fontId="4" fillId="3" borderId="9" xfId="0" applyNumberFormat="1" applyFont="1" applyFill="1" applyBorder="1" applyAlignment="1">
      <alignment horizontal="center"/>
    </xf>
    <xf numFmtId="4" fontId="4" fillId="4" borderId="21" xfId="0" applyNumberFormat="1" applyFont="1" applyFill="1" applyBorder="1" applyAlignment="1">
      <alignment horizontal="center"/>
    </xf>
    <xf numFmtId="4" fontId="4" fillId="4" borderId="9" xfId="0" applyNumberFormat="1" applyFont="1" applyFill="1" applyBorder="1" applyAlignment="1">
      <alignment horizontal="center"/>
    </xf>
    <xf numFmtId="4" fontId="8" fillId="4" borderId="9" xfId="0" applyNumberFormat="1" applyFont="1" applyFill="1" applyBorder="1"/>
    <xf numFmtId="4" fontId="8" fillId="4" borderId="13" xfId="0" applyNumberFormat="1" applyFont="1" applyFill="1" applyBorder="1"/>
    <xf numFmtId="4" fontId="8" fillId="4" borderId="12" xfId="0" applyNumberFormat="1" applyFont="1" applyFill="1" applyBorder="1"/>
    <xf numFmtId="4" fontId="4" fillId="4" borderId="20" xfId="0" applyNumberFormat="1" applyFont="1" applyFill="1" applyBorder="1"/>
    <xf numFmtId="4" fontId="18" fillId="3" borderId="0" xfId="0" applyNumberFormat="1" applyFont="1" applyFill="1" applyAlignment="1">
      <alignment horizontal="right"/>
    </xf>
    <xf numFmtId="4" fontId="8" fillId="3" borderId="0" xfId="0" applyNumberFormat="1" applyFont="1" applyFill="1"/>
    <xf numFmtId="4" fontId="8" fillId="3" borderId="0" xfId="0" applyNumberFormat="1" applyFont="1" applyFill="1" applyAlignment="1"/>
    <xf numFmtId="4" fontId="4" fillId="3" borderId="0" xfId="0" applyNumberFormat="1" applyFont="1" applyFill="1" applyAlignment="1">
      <alignment horizontal="center"/>
    </xf>
    <xf numFmtId="4" fontId="4" fillId="2" borderId="16" xfId="1" applyNumberFormat="1" applyFont="1" applyFill="1" applyBorder="1" applyAlignment="1">
      <alignment horizontal="center"/>
    </xf>
    <xf numFmtId="4" fontId="4" fillId="4" borderId="14" xfId="0" applyNumberFormat="1" applyFont="1" applyFill="1" applyBorder="1" applyAlignment="1">
      <alignment horizontal="center"/>
    </xf>
    <xf numFmtId="4" fontId="4" fillId="2" borderId="13" xfId="1" applyNumberFormat="1" applyFont="1" applyFill="1" applyBorder="1" applyAlignment="1">
      <alignment horizontal="center"/>
    </xf>
    <xf numFmtId="4" fontId="8" fillId="4" borderId="11" xfId="0" applyNumberFormat="1" applyFont="1" applyFill="1" applyBorder="1"/>
    <xf numFmtId="4" fontId="4" fillId="4" borderId="10" xfId="0" applyNumberFormat="1" applyFont="1" applyFill="1" applyBorder="1"/>
    <xf numFmtId="4" fontId="8" fillId="4" borderId="21" xfId="0" applyNumberFormat="1" applyFont="1" applyFill="1" applyBorder="1"/>
    <xf numFmtId="4" fontId="8" fillId="4" borderId="14" xfId="0" applyNumberFormat="1" applyFont="1" applyFill="1" applyBorder="1"/>
    <xf numFmtId="4" fontId="8" fillId="4" borderId="9" xfId="0" applyNumberFormat="1" applyFont="1" applyFill="1" applyBorder="1" applyAlignment="1"/>
    <xf numFmtId="4" fontId="8" fillId="4" borderId="9" xfId="0" applyNumberFormat="1" applyFont="1" applyFill="1" applyBorder="1" applyAlignment="1">
      <alignment horizontal="right"/>
    </xf>
    <xf numFmtId="4" fontId="4" fillId="4" borderId="11" xfId="0" applyNumberFormat="1" applyFont="1" applyFill="1" applyBorder="1"/>
    <xf numFmtId="4" fontId="4" fillId="0" borderId="0" xfId="0" applyNumberFormat="1" applyFont="1" applyFill="1" applyBorder="1"/>
    <xf numFmtId="4" fontId="8" fillId="4" borderId="16" xfId="0" applyNumberFormat="1" applyFont="1" applyFill="1" applyBorder="1"/>
    <xf numFmtId="4" fontId="4" fillId="3" borderId="0" xfId="0" applyNumberFormat="1" applyFont="1" applyFill="1" applyBorder="1" applyAlignment="1">
      <alignment vertical="center"/>
    </xf>
    <xf numFmtId="4" fontId="8" fillId="3" borderId="0" xfId="0" applyNumberFormat="1" applyFont="1" applyFill="1" applyBorder="1" applyAlignment="1">
      <alignment horizontal="right"/>
    </xf>
    <xf numFmtId="4" fontId="4" fillId="3" borderId="0" xfId="0" applyNumberFormat="1" applyFont="1" applyFill="1"/>
    <xf numFmtId="4" fontId="7" fillId="0" borderId="0" xfId="0" applyNumberFormat="1" applyFont="1" applyFill="1"/>
    <xf numFmtId="4" fontId="11" fillId="0" borderId="0" xfId="0" applyNumberFormat="1" applyFont="1" applyFill="1"/>
    <xf numFmtId="4" fontId="7" fillId="5" borderId="9" xfId="0" applyNumberFormat="1" applyFont="1" applyFill="1" applyBorder="1"/>
    <xf numFmtId="4" fontId="7" fillId="5" borderId="12" xfId="0" applyNumberFormat="1" applyFont="1" applyFill="1" applyBorder="1"/>
    <xf numFmtId="4" fontId="4" fillId="5" borderId="20" xfId="0" applyNumberFormat="1" applyFont="1" applyFill="1" applyBorder="1"/>
    <xf numFmtId="4" fontId="7" fillId="5" borderId="24" xfId="0" applyNumberFormat="1" applyFont="1" applyFill="1" applyBorder="1"/>
    <xf numFmtId="4" fontId="7" fillId="5" borderId="21" xfId="0" applyNumberFormat="1" applyFont="1" applyFill="1" applyBorder="1"/>
    <xf numFmtId="4" fontId="7" fillId="5" borderId="14" xfId="0" applyNumberFormat="1" applyFont="1" applyFill="1" applyBorder="1"/>
    <xf numFmtId="4" fontId="7" fillId="5" borderId="11" xfId="0" applyNumberFormat="1" applyFont="1" applyFill="1" applyBorder="1"/>
    <xf numFmtId="4" fontId="4" fillId="5" borderId="10" xfId="0" applyNumberFormat="1" applyFont="1" applyFill="1" applyBorder="1"/>
    <xf numFmtId="4" fontId="4" fillId="3" borderId="10" xfId="0" applyNumberFormat="1" applyFont="1" applyFill="1" applyBorder="1"/>
    <xf numFmtId="4" fontId="7" fillId="5" borderId="0" xfId="0" applyNumberFormat="1" applyFont="1" applyFill="1"/>
    <xf numFmtId="4" fontId="9" fillId="0" borderId="0" xfId="0" applyNumberFormat="1" applyFont="1" applyFill="1"/>
    <xf numFmtId="4" fontId="9" fillId="0" borderId="22" xfId="0" applyNumberFormat="1" applyFont="1" applyFill="1" applyBorder="1"/>
    <xf numFmtId="4" fontId="9" fillId="0" borderId="20" xfId="0" applyNumberFormat="1" applyFont="1" applyFill="1" applyBorder="1"/>
    <xf numFmtId="4" fontId="5" fillId="0" borderId="20" xfId="0" applyNumberFormat="1" applyFont="1" applyFill="1" applyBorder="1"/>
    <xf numFmtId="4" fontId="4" fillId="3" borderId="21" xfId="0" applyNumberFormat="1" applyFont="1" applyFill="1" applyBorder="1" applyAlignment="1">
      <alignment horizontal="center"/>
    </xf>
    <xf numFmtId="4" fontId="4" fillId="3" borderId="14" xfId="0" applyNumberFormat="1" applyFont="1" applyFill="1" applyBorder="1" applyAlignment="1">
      <alignment horizontal="center"/>
    </xf>
    <xf numFmtId="4" fontId="8" fillId="3" borderId="11" xfId="0" applyNumberFormat="1" applyFont="1" applyFill="1" applyBorder="1"/>
    <xf numFmtId="4" fontId="8" fillId="3" borderId="9" xfId="0" applyNumberFormat="1" applyFont="1" applyFill="1" applyBorder="1" applyAlignment="1"/>
    <xf numFmtId="4" fontId="8" fillId="3" borderId="9" xfId="0" applyNumberFormat="1" applyFont="1" applyFill="1" applyBorder="1" applyAlignment="1">
      <alignment horizontal="right"/>
    </xf>
    <xf numFmtId="4" fontId="4" fillId="3" borderId="11" xfId="0" applyNumberFormat="1" applyFont="1" applyFill="1" applyBorder="1"/>
    <xf numFmtId="4" fontId="8" fillId="3" borderId="16" xfId="0" applyNumberFormat="1" applyFont="1" applyFill="1" applyBorder="1"/>
    <xf numFmtId="49" fontId="4" fillId="2" borderId="16" xfId="1" applyNumberFormat="1" applyFont="1" applyFill="1" applyBorder="1" applyAlignment="1">
      <alignment horizontal="center"/>
    </xf>
    <xf numFmtId="4" fontId="9" fillId="0" borderId="14" xfId="0" applyNumberFormat="1" applyFont="1" applyFill="1" applyBorder="1"/>
    <xf numFmtId="4" fontId="9" fillId="4" borderId="14" xfId="0" applyNumberFormat="1" applyFont="1" applyFill="1" applyBorder="1"/>
    <xf numFmtId="4" fontId="9" fillId="5" borderId="14" xfId="0" applyNumberFormat="1" applyFont="1" applyFill="1" applyBorder="1"/>
    <xf numFmtId="0" fontId="4" fillId="0" borderId="9" xfId="0" applyFont="1" applyFill="1" applyBorder="1"/>
    <xf numFmtId="4" fontId="10" fillId="0" borderId="14" xfId="0" applyNumberFormat="1" applyFont="1" applyFill="1" applyBorder="1"/>
    <xf numFmtId="4" fontId="9" fillId="4" borderId="9" xfId="0" applyNumberFormat="1" applyFont="1" applyFill="1" applyBorder="1"/>
    <xf numFmtId="4" fontId="9" fillId="0" borderId="9" xfId="0" applyNumberFormat="1" applyFont="1" applyFill="1" applyBorder="1"/>
    <xf numFmtId="4" fontId="9" fillId="0" borderId="12" xfId="0" applyNumberFormat="1" applyFont="1" applyFill="1" applyBorder="1"/>
    <xf numFmtId="4" fontId="9" fillId="4" borderId="12" xfId="0" applyNumberFormat="1" applyFont="1" applyFill="1" applyBorder="1"/>
    <xf numFmtId="4" fontId="5" fillId="0" borderId="10" xfId="0" applyNumberFormat="1" applyFont="1" applyFill="1" applyBorder="1"/>
    <xf numFmtId="4" fontId="5" fillId="5" borderId="10" xfId="0" applyNumberFormat="1" applyFont="1" applyFill="1" applyBorder="1"/>
    <xf numFmtId="4" fontId="5" fillId="4" borderId="10" xfId="0" applyNumberFormat="1" applyFont="1" applyFill="1" applyBorder="1"/>
    <xf numFmtId="0" fontId="9" fillId="0" borderId="22" xfId="0" applyFont="1" applyFill="1" applyBorder="1"/>
    <xf numFmtId="4" fontId="19" fillId="3" borderId="0" xfId="0" applyNumberFormat="1" applyFont="1" applyFill="1" applyAlignment="1">
      <alignment horizontal="right"/>
    </xf>
    <xf numFmtId="4" fontId="11" fillId="3" borderId="0" xfId="0" applyNumberFormat="1" applyFont="1" applyFill="1" applyAlignment="1">
      <alignment horizontal="center"/>
    </xf>
    <xf numFmtId="4" fontId="8" fillId="2" borderId="18" xfId="1" applyNumberFormat="1" applyFont="1" applyFill="1" applyBorder="1" applyAlignment="1">
      <alignment horizontal="center"/>
    </xf>
    <xf numFmtId="4" fontId="8" fillId="2" borderId="16" xfId="1" applyNumberFormat="1" applyFont="1" applyFill="1" applyBorder="1" applyAlignment="1">
      <alignment horizontal="center"/>
    </xf>
    <xf numFmtId="4" fontId="19" fillId="3" borderId="28" xfId="0" applyNumberFormat="1" applyFont="1" applyFill="1" applyBorder="1" applyAlignment="1">
      <alignment horizontal="right"/>
    </xf>
    <xf numFmtId="4" fontId="15" fillId="3" borderId="0" xfId="0" applyNumberFormat="1" applyFont="1" applyFill="1" applyAlignment="1">
      <alignment horizontal="center"/>
    </xf>
    <xf numFmtId="0" fontId="8" fillId="3" borderId="9" xfId="0" applyFont="1" applyFill="1" applyBorder="1" applyAlignment="1">
      <alignment horizontal="right"/>
    </xf>
    <xf numFmtId="4" fontId="30" fillId="0" borderId="8" xfId="0" applyNumberFormat="1" applyFont="1" applyFill="1" applyBorder="1" applyAlignment="1">
      <alignment horizontal="left" vertical="center"/>
    </xf>
    <xf numFmtId="0" fontId="30" fillId="0" borderId="10" xfId="0" applyFont="1" applyFill="1" applyBorder="1"/>
    <xf numFmtId="0" fontId="30" fillId="0" borderId="20" xfId="0" applyFont="1" applyFill="1" applyBorder="1" applyAlignment="1">
      <alignment vertical="center"/>
    </xf>
    <xf numFmtId="0" fontId="30" fillId="0" borderId="10" xfId="0" applyFont="1" applyFill="1" applyBorder="1" applyAlignment="1">
      <alignment horizontal="center"/>
    </xf>
    <xf numFmtId="4" fontId="30" fillId="3" borderId="10" xfId="0" applyNumberFormat="1" applyFont="1" applyFill="1" applyBorder="1" applyAlignment="1">
      <alignment vertical="center"/>
    </xf>
    <xf numFmtId="0" fontId="31" fillId="0" borderId="0" xfId="0" applyFont="1" applyFill="1"/>
    <xf numFmtId="0" fontId="8" fillId="3" borderId="21" xfId="0" applyFont="1" applyFill="1" applyBorder="1" applyAlignment="1">
      <alignment horizontal="center"/>
    </xf>
    <xf numFmtId="0" fontId="20" fillId="3" borderId="0" xfId="0" applyFont="1" applyFill="1" applyAlignment="1">
      <alignment horizontal="center"/>
    </xf>
    <xf numFmtId="0" fontId="32" fillId="3" borderId="10" xfId="0" applyFont="1" applyFill="1" applyBorder="1"/>
    <xf numFmtId="0" fontId="32" fillId="3" borderId="10" xfId="0" applyFont="1" applyFill="1" applyBorder="1" applyAlignment="1">
      <alignment horizontal="center"/>
    </xf>
    <xf numFmtId="0" fontId="33" fillId="3" borderId="23" xfId="0" applyFont="1" applyFill="1" applyBorder="1" applyAlignment="1">
      <alignment vertical="center"/>
    </xf>
    <xf numFmtId="4" fontId="33" fillId="0" borderId="10" xfId="0" applyNumberFormat="1" applyFont="1" applyFill="1" applyBorder="1" applyAlignment="1">
      <alignment vertical="center"/>
    </xf>
    <xf numFmtId="0" fontId="32" fillId="3" borderId="0" xfId="0" applyFont="1" applyFill="1"/>
    <xf numFmtId="0" fontId="8" fillId="0" borderId="14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right"/>
    </xf>
    <xf numFmtId="0" fontId="8" fillId="0" borderId="9" xfId="0" applyFont="1" applyFill="1" applyBorder="1" applyAlignment="1">
      <alignment horizontal="right"/>
    </xf>
    <xf numFmtId="0" fontId="12" fillId="0" borderId="9" xfId="0" applyFont="1" applyFill="1" applyBorder="1" applyAlignment="1">
      <alignment horizontal="left"/>
    </xf>
    <xf numFmtId="4" fontId="11" fillId="0" borderId="9" xfId="0" applyNumberFormat="1" applyFont="1" applyFill="1" applyBorder="1"/>
    <xf numFmtId="0" fontId="11" fillId="0" borderId="9" xfId="0" applyFont="1" applyFill="1" applyBorder="1"/>
    <xf numFmtId="0" fontId="5" fillId="0" borderId="14" xfId="0" applyFont="1" applyFill="1" applyBorder="1" applyAlignment="1">
      <alignment horizontal="left"/>
    </xf>
    <xf numFmtId="4" fontId="11" fillId="0" borderId="14" xfId="0" applyNumberFormat="1" applyFont="1" applyFill="1" applyBorder="1"/>
    <xf numFmtId="0" fontId="11" fillId="0" borderId="14" xfId="0" applyFont="1" applyFill="1" applyBorder="1"/>
    <xf numFmtId="0" fontId="12" fillId="0" borderId="0" xfId="0" applyFont="1" applyFill="1" applyBorder="1" applyAlignment="1">
      <alignment horizontal="left"/>
    </xf>
    <xf numFmtId="4" fontId="4" fillId="3" borderId="0" xfId="0" applyNumberFormat="1" applyFont="1" applyFill="1" applyBorder="1" applyAlignment="1">
      <alignment horizontal="center"/>
    </xf>
    <xf numFmtId="4" fontId="11" fillId="0" borderId="0" xfId="0" applyNumberFormat="1" applyFont="1" applyFill="1" applyBorder="1"/>
    <xf numFmtId="0" fontId="11" fillId="0" borderId="0" xfId="0" applyFont="1" applyFill="1" applyBorder="1"/>
    <xf numFmtId="4" fontId="11" fillId="5" borderId="9" xfId="0" applyNumberFormat="1" applyFont="1" applyFill="1" applyBorder="1"/>
    <xf numFmtId="4" fontId="9" fillId="5" borderId="13" xfId="0" applyNumberFormat="1" applyFont="1" applyFill="1" applyBorder="1"/>
    <xf numFmtId="4" fontId="30" fillId="3" borderId="20" xfId="0" applyNumberFormat="1" applyFont="1" applyFill="1" applyBorder="1" applyAlignment="1">
      <alignment vertical="center"/>
    </xf>
    <xf numFmtId="0" fontId="8" fillId="0" borderId="11" xfId="0" applyFont="1" applyFill="1" applyBorder="1"/>
    <xf numFmtId="0" fontId="9" fillId="0" borderId="15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0" fontId="3" fillId="0" borderId="0" xfId="5" applyFont="1"/>
    <xf numFmtId="0" fontId="6" fillId="0" borderId="0" xfId="5" applyFont="1" applyAlignment="1">
      <alignment horizontal="center"/>
    </xf>
    <xf numFmtId="0" fontId="6" fillId="2" borderId="9" xfId="5" applyFont="1" applyFill="1" applyBorder="1" applyAlignment="1">
      <alignment horizontal="center"/>
    </xf>
    <xf numFmtId="0" fontId="6" fillId="6" borderId="9" xfId="5" applyFont="1" applyFill="1" applyBorder="1" applyAlignment="1">
      <alignment horizontal="center"/>
    </xf>
    <xf numFmtId="1" fontId="3" fillId="0" borderId="9" xfId="5" applyNumberFormat="1" applyFont="1" applyBorder="1"/>
    <xf numFmtId="0" fontId="3" fillId="0" borderId="9" xfId="5" applyFont="1" applyBorder="1"/>
    <xf numFmtId="4" fontId="6" fillId="0" borderId="9" xfId="5" applyNumberFormat="1" applyFont="1" applyBorder="1"/>
    <xf numFmtId="0" fontId="6" fillId="0" borderId="9" xfId="5" applyFont="1" applyBorder="1"/>
    <xf numFmtId="0" fontId="6" fillId="0" borderId="9" xfId="5" applyFont="1" applyBorder="1" applyAlignment="1">
      <alignment horizontal="left"/>
    </xf>
    <xf numFmtId="4" fontId="3" fillId="0" borderId="9" xfId="5" applyNumberFormat="1" applyFont="1" applyBorder="1"/>
    <xf numFmtId="14" fontId="3" fillId="0" borderId="9" xfId="5" applyNumberFormat="1" applyFont="1" applyBorder="1"/>
    <xf numFmtId="0" fontId="3" fillId="0" borderId="9" xfId="5" applyFont="1" applyBorder="1" applyAlignment="1">
      <alignment horizontal="left"/>
    </xf>
    <xf numFmtId="1" fontId="3" fillId="0" borderId="12" xfId="5" applyNumberFormat="1" applyFont="1" applyBorder="1"/>
    <xf numFmtId="14" fontId="3" fillId="0" borderId="12" xfId="5" applyNumberFormat="1" applyFont="1" applyBorder="1"/>
    <xf numFmtId="4" fontId="3" fillId="0" borderId="12" xfId="5" applyNumberFormat="1" applyFont="1" applyBorder="1"/>
    <xf numFmtId="0" fontId="6" fillId="0" borderId="0" xfId="5" applyFont="1"/>
    <xf numFmtId="0" fontId="3" fillId="0" borderId="12" xfId="5" applyFont="1" applyBorder="1" applyAlignment="1">
      <alignment horizontal="left"/>
    </xf>
    <xf numFmtId="0" fontId="3" fillId="0" borderId="9" xfId="5" applyFont="1" applyBorder="1" applyAlignment="1">
      <alignment wrapText="1"/>
    </xf>
    <xf numFmtId="0" fontId="34" fillId="0" borderId="0" xfId="6" applyFont="1"/>
    <xf numFmtId="0" fontId="35" fillId="2" borderId="9" xfId="6" applyFont="1" applyFill="1" applyBorder="1" applyAlignment="1">
      <alignment horizontal="center"/>
    </xf>
    <xf numFmtId="4" fontId="35" fillId="2" borderId="9" xfId="6" applyNumberFormat="1" applyFont="1" applyFill="1" applyBorder="1" applyAlignment="1">
      <alignment horizontal="center"/>
    </xf>
    <xf numFmtId="0" fontId="35" fillId="0" borderId="0" xfId="6" applyFont="1"/>
    <xf numFmtId="0" fontId="34" fillId="0" borderId="9" xfId="6" applyFont="1" applyBorder="1" applyAlignment="1">
      <alignment horizontal="center"/>
    </xf>
    <xf numFmtId="14" fontId="34" fillId="0" borderId="9" xfId="6" applyNumberFormat="1" applyFont="1" applyBorder="1" applyAlignment="1">
      <alignment horizontal="center"/>
    </xf>
    <xf numFmtId="4" fontId="35" fillId="0" borderId="9" xfId="6" applyNumberFormat="1" applyFont="1" applyBorder="1"/>
    <xf numFmtId="0" fontId="34" fillId="0" borderId="9" xfId="6" applyFont="1" applyBorder="1"/>
    <xf numFmtId="0" fontId="34" fillId="0" borderId="9" xfId="6" applyFont="1" applyBorder="1" applyAlignment="1">
      <alignment horizontal="left"/>
    </xf>
    <xf numFmtId="4" fontId="34" fillId="0" borderId="9" xfId="6" applyNumberFormat="1" applyFont="1" applyBorder="1"/>
    <xf numFmtId="0" fontId="3" fillId="0" borderId="7" xfId="6" applyFont="1" applyBorder="1" applyProtection="1">
      <protection locked="0"/>
    </xf>
    <xf numFmtId="0" fontId="35" fillId="0" borderId="9" xfId="6" applyFont="1" applyBorder="1" applyAlignment="1">
      <alignment horizontal="right"/>
    </xf>
    <xf numFmtId="4" fontId="35" fillId="0" borderId="9" xfId="6" applyNumberFormat="1" applyFont="1" applyBorder="1" applyAlignment="1">
      <alignment horizontal="right"/>
    </xf>
    <xf numFmtId="0" fontId="34" fillId="0" borderId="7" xfId="6" applyFont="1" applyBorder="1"/>
    <xf numFmtId="0" fontId="3" fillId="0" borderId="47" xfId="6" applyFont="1" applyBorder="1" applyProtection="1">
      <protection locked="0"/>
    </xf>
    <xf numFmtId="4" fontId="34" fillId="0" borderId="9" xfId="6" applyNumberFormat="1" applyFont="1" applyBorder="1" applyAlignment="1">
      <alignment horizontal="right"/>
    </xf>
    <xf numFmtId="164" fontId="35" fillId="0" borderId="9" xfId="6" applyNumberFormat="1" applyFont="1" applyBorder="1" applyAlignment="1">
      <alignment horizontal="left"/>
    </xf>
    <xf numFmtId="4" fontId="34" fillId="0" borderId="9" xfId="6" applyNumberFormat="1" applyFont="1" applyBorder="1" applyAlignment="1">
      <alignment horizontal="left"/>
    </xf>
    <xf numFmtId="4" fontId="35" fillId="0" borderId="9" xfId="6" applyNumberFormat="1" applyFont="1" applyBorder="1" applyAlignment="1">
      <alignment horizontal="left"/>
    </xf>
    <xf numFmtId="164" fontId="34" fillId="0" borderId="9" xfId="6" applyNumberFormat="1" applyFont="1" applyBorder="1" applyAlignment="1">
      <alignment horizontal="left"/>
    </xf>
    <xf numFmtId="0" fontId="35" fillId="0" borderId="9" xfId="6" applyFont="1" applyBorder="1" applyAlignment="1">
      <alignment horizontal="center"/>
    </xf>
    <xf numFmtId="14" fontId="35" fillId="0" borderId="9" xfId="6" applyNumberFormat="1" applyFont="1" applyBorder="1" applyAlignment="1">
      <alignment horizontal="center"/>
    </xf>
    <xf numFmtId="0" fontId="35" fillId="0" borderId="9" xfId="6" applyFont="1" applyBorder="1"/>
    <xf numFmtId="0" fontId="35" fillId="0" borderId="9" xfId="6" applyFont="1" applyBorder="1" applyAlignment="1">
      <alignment horizontal="left"/>
    </xf>
    <xf numFmtId="0" fontId="34" fillId="0" borderId="0" xfId="6" applyFont="1" applyAlignment="1">
      <alignment horizontal="left"/>
    </xf>
    <xf numFmtId="0" fontId="35" fillId="0" borderId="0" xfId="6" applyFont="1" applyAlignment="1">
      <alignment horizontal="left"/>
    </xf>
    <xf numFmtId="1" fontId="34" fillId="0" borderId="9" xfId="6" applyNumberFormat="1" applyFont="1" applyBorder="1" applyAlignment="1">
      <alignment horizontal="center"/>
    </xf>
    <xf numFmtId="14" fontId="34" fillId="0" borderId="9" xfId="6" applyNumberFormat="1" applyFont="1" applyBorder="1" applyAlignment="1">
      <alignment horizontal="left"/>
    </xf>
    <xf numFmtId="0" fontId="34" fillId="2" borderId="9" xfId="6" applyFont="1" applyFill="1" applyBorder="1" applyAlignment="1">
      <alignment horizontal="center"/>
    </xf>
    <xf numFmtId="4" fontId="35" fillId="2" borderId="9" xfId="6" applyNumberFormat="1" applyFont="1" applyFill="1" applyBorder="1"/>
    <xf numFmtId="0" fontId="35" fillId="2" borderId="9" xfId="6" applyFont="1" applyFill="1" applyBorder="1" applyAlignment="1">
      <alignment horizontal="right"/>
    </xf>
    <xf numFmtId="0" fontId="34" fillId="2" borderId="9" xfId="6" applyFont="1" applyFill="1" applyBorder="1"/>
    <xf numFmtId="0" fontId="34" fillId="0" borderId="0" xfId="6" applyFont="1" applyAlignment="1"/>
    <xf numFmtId="0" fontId="34" fillId="0" borderId="0" xfId="6" applyFont="1" applyAlignment="1">
      <alignment horizontal="center"/>
    </xf>
    <xf numFmtId="4" fontId="34" fillId="0" borderId="0" xfId="6" applyNumberFormat="1" applyFont="1"/>
    <xf numFmtId="0" fontId="24" fillId="0" borderId="0" xfId="0" applyFont="1" applyAlignment="1">
      <alignment horizontal="center"/>
    </xf>
    <xf numFmtId="0" fontId="21" fillId="0" borderId="0" xfId="0" applyFont="1" applyAlignment="1"/>
    <xf numFmtId="0" fontId="0" fillId="0" borderId="0" xfId="0" applyAlignment="1"/>
    <xf numFmtId="0" fontId="26" fillId="6" borderId="30" xfId="0" applyFont="1" applyFill="1" applyBorder="1" applyAlignment="1">
      <alignment horizontal="center" vertical="center"/>
    </xf>
    <xf numFmtId="0" fontId="21" fillId="0" borderId="32" xfId="0" applyFont="1" applyBorder="1" applyAlignment="1">
      <alignment horizontal="center" vertical="center"/>
    </xf>
    <xf numFmtId="0" fontId="13" fillId="0" borderId="0" xfId="0" applyFont="1" applyFill="1" applyAlignment="1"/>
    <xf numFmtId="0" fontId="3" fillId="0" borderId="0" xfId="0" applyFont="1" applyAlignment="1"/>
    <xf numFmtId="0" fontId="5" fillId="0" borderId="25" xfId="0" applyFont="1" applyFill="1" applyBorder="1" applyAlignment="1">
      <alignment horizontal="center"/>
    </xf>
    <xf numFmtId="0" fontId="0" fillId="0" borderId="26" xfId="0" applyBorder="1" applyAlignment="1"/>
    <xf numFmtId="0" fontId="0" fillId="0" borderId="27" xfId="0" applyBorder="1" applyAlignment="1"/>
    <xf numFmtId="0" fontId="12" fillId="0" borderId="0" xfId="1" applyFont="1" applyFill="1" applyAlignment="1"/>
    <xf numFmtId="0" fontId="5" fillId="0" borderId="25" xfId="0" applyFont="1" applyFill="1" applyBorder="1" applyAlignment="1">
      <alignment horizontal="left"/>
    </xf>
    <xf numFmtId="0" fontId="0" fillId="0" borderId="26" xfId="0" applyBorder="1" applyAlignment="1">
      <alignment horizontal="left"/>
    </xf>
    <xf numFmtId="0" fontId="6" fillId="0" borderId="0" xfId="5" applyFont="1" applyAlignment="1">
      <alignment horizontal="center"/>
    </xf>
    <xf numFmtId="0" fontId="6" fillId="0" borderId="46" xfId="5" applyFont="1" applyBorder="1" applyAlignment="1">
      <alignment horizontal="right"/>
    </xf>
    <xf numFmtId="0" fontId="34" fillId="0" borderId="0" xfId="6" applyFont="1" applyAlignment="1">
      <alignment horizontal="left"/>
    </xf>
    <xf numFmtId="0" fontId="35" fillId="0" borderId="0" xfId="6" applyFont="1" applyAlignment="1">
      <alignment horizontal="center"/>
    </xf>
    <xf numFmtId="0" fontId="34" fillId="0" borderId="0" xfId="6" applyFont="1" applyAlignment="1"/>
    <xf numFmtId="0" fontId="37" fillId="0" borderId="0" xfId="7" applyFont="1" applyAlignment="1">
      <alignment horizontal="right"/>
    </xf>
    <xf numFmtId="0" fontId="3" fillId="0" borderId="0" xfId="7" applyAlignment="1">
      <alignment horizontal="right"/>
    </xf>
    <xf numFmtId="0" fontId="19" fillId="0" borderId="0" xfId="8" applyFont="1" applyAlignment="1">
      <alignment horizontal="right"/>
    </xf>
    <xf numFmtId="0" fontId="3" fillId="0" borderId="0" xfId="7"/>
    <xf numFmtId="0" fontId="3" fillId="0" borderId="0" xfId="7" applyAlignment="1">
      <alignment horizontal="left" indent="1"/>
    </xf>
    <xf numFmtId="0" fontId="3" fillId="0" borderId="0" xfId="7" applyAlignment="1">
      <alignment horizontal="center"/>
    </xf>
    <xf numFmtId="3" fontId="3" fillId="0" borderId="0" xfId="7" applyNumberFormat="1" applyFont="1"/>
    <xf numFmtId="3" fontId="3" fillId="0" borderId="0" xfId="7" applyNumberFormat="1"/>
    <xf numFmtId="0" fontId="3" fillId="3" borderId="0" xfId="9" applyFont="1" applyFill="1" applyAlignment="1" applyProtection="1">
      <alignment horizontal="right" wrapText="1"/>
      <protection locked="0"/>
    </xf>
    <xf numFmtId="0" fontId="38" fillId="0" borderId="0" xfId="7" applyFont="1" applyAlignment="1">
      <alignment horizontal="left" indent="1"/>
    </xf>
    <xf numFmtId="3" fontId="39" fillId="0" borderId="0" xfId="7" applyNumberFormat="1" applyFont="1"/>
    <xf numFmtId="0" fontId="40" fillId="0" borderId="0" xfId="7" applyFont="1" applyFill="1" applyAlignment="1">
      <alignment horizontal="left" indent="1"/>
    </xf>
    <xf numFmtId="0" fontId="3" fillId="0" borderId="0" xfId="7" applyAlignment="1">
      <alignment horizontal="right"/>
    </xf>
    <xf numFmtId="0" fontId="39" fillId="0" borderId="0" xfId="7" applyFont="1" applyAlignment="1">
      <alignment horizontal="left" indent="1"/>
    </xf>
    <xf numFmtId="0" fontId="3" fillId="0" borderId="0" xfId="7" applyBorder="1"/>
    <xf numFmtId="0" fontId="3" fillId="0" borderId="0" xfId="7" applyBorder="1" applyAlignment="1">
      <alignment horizontal="center"/>
    </xf>
    <xf numFmtId="0" fontId="41" fillId="0" borderId="0" xfId="7" applyFont="1" applyAlignment="1">
      <alignment horizontal="left" indent="1"/>
    </xf>
    <xf numFmtId="0" fontId="42" fillId="0" borderId="0" xfId="7" applyFont="1" applyFill="1" applyBorder="1"/>
    <xf numFmtId="0" fontId="43" fillId="0" borderId="0" xfId="7" applyFont="1" applyFill="1" applyBorder="1"/>
    <xf numFmtId="0" fontId="44" fillId="0" borderId="0" xfId="7" applyFont="1" applyFill="1" applyBorder="1" applyAlignment="1">
      <alignment horizontal="center"/>
    </xf>
    <xf numFmtId="0" fontId="45" fillId="7" borderId="48" xfId="7" applyFont="1" applyFill="1" applyBorder="1" applyAlignment="1">
      <alignment horizontal="left" vertical="center" indent="1"/>
    </xf>
    <xf numFmtId="0" fontId="1" fillId="7" borderId="49" xfId="9" applyFill="1" applyBorder="1" applyAlignment="1">
      <alignment horizontal="left" vertical="center" indent="1"/>
    </xf>
    <xf numFmtId="0" fontId="1" fillId="7" borderId="50" xfId="9" applyFill="1" applyBorder="1" applyAlignment="1">
      <alignment horizontal="left" vertical="center" indent="1"/>
    </xf>
    <xf numFmtId="0" fontId="3" fillId="8" borderId="51" xfId="7" applyFont="1" applyFill="1" applyBorder="1" applyAlignment="1">
      <alignment horizontal="left" indent="1"/>
    </xf>
    <xf numFmtId="0" fontId="3" fillId="8" borderId="52" xfId="7" applyFont="1" applyFill="1" applyBorder="1"/>
    <xf numFmtId="0" fontId="3" fillId="8" borderId="52" xfId="7" applyFont="1" applyFill="1" applyBorder="1" applyAlignment="1">
      <alignment horizontal="center"/>
    </xf>
    <xf numFmtId="0" fontId="3" fillId="8" borderId="19" xfId="7" applyFont="1" applyFill="1" applyBorder="1"/>
    <xf numFmtId="0" fontId="39" fillId="9" borderId="52" xfId="7" applyFont="1" applyFill="1" applyBorder="1" applyAlignment="1">
      <alignment horizontal="center"/>
    </xf>
    <xf numFmtId="0" fontId="39" fillId="9" borderId="53" xfId="7" applyFont="1" applyFill="1" applyBorder="1" applyAlignment="1">
      <alignment horizontal="center"/>
    </xf>
    <xf numFmtId="3" fontId="39" fillId="8" borderId="48" xfId="7" applyNumberFormat="1" applyFont="1" applyFill="1" applyBorder="1" applyAlignment="1">
      <alignment horizontal="center"/>
    </xf>
    <xf numFmtId="0" fontId="3" fillId="0" borderId="49" xfId="7" applyFont="1" applyBorder="1" applyAlignment="1"/>
    <xf numFmtId="0" fontId="3" fillId="0" borderId="50" xfId="7" applyFont="1" applyBorder="1" applyAlignment="1"/>
    <xf numFmtId="0" fontId="39" fillId="10" borderId="52" xfId="7" applyFont="1" applyFill="1" applyBorder="1" applyAlignment="1">
      <alignment horizontal="center"/>
    </xf>
    <xf numFmtId="0" fontId="39" fillId="10" borderId="53" xfId="7" applyFont="1" applyFill="1" applyBorder="1" applyAlignment="1">
      <alignment horizontal="center"/>
    </xf>
    <xf numFmtId="0" fontId="3" fillId="0" borderId="0" xfId="7" applyFont="1"/>
    <xf numFmtId="0" fontId="46" fillId="8" borderId="54" xfId="7" applyFont="1" applyFill="1" applyBorder="1" applyAlignment="1">
      <alignment horizontal="left" indent="1"/>
    </xf>
    <xf numFmtId="0" fontId="3" fillId="8" borderId="55" xfId="7" applyFont="1" applyFill="1" applyBorder="1" applyAlignment="1">
      <alignment horizontal="center"/>
    </xf>
    <xf numFmtId="0" fontId="3" fillId="7" borderId="56" xfId="7" applyFont="1" applyFill="1" applyBorder="1" applyAlignment="1">
      <alignment horizontal="center"/>
    </xf>
    <xf numFmtId="0" fontId="39" fillId="9" borderId="55" xfId="7" applyFont="1" applyFill="1" applyBorder="1" applyAlignment="1">
      <alignment horizontal="center"/>
    </xf>
    <xf numFmtId="0" fontId="39" fillId="9" borderId="56" xfId="7" applyFont="1" applyFill="1" applyBorder="1" applyAlignment="1">
      <alignment horizontal="center"/>
    </xf>
    <xf numFmtId="3" fontId="39" fillId="8" borderId="28" xfId="7" applyNumberFormat="1" applyFont="1" applyFill="1" applyBorder="1" applyAlignment="1">
      <alignment horizontal="center"/>
    </xf>
    <xf numFmtId="3" fontId="3" fillId="8" borderId="57" xfId="7" applyNumberFormat="1" applyFont="1" applyFill="1" applyBorder="1" applyAlignment="1">
      <alignment horizontal="center"/>
    </xf>
    <xf numFmtId="3" fontId="3" fillId="8" borderId="28" xfId="7" applyNumberFormat="1" applyFont="1" applyFill="1" applyBorder="1" applyAlignment="1">
      <alignment horizontal="center"/>
    </xf>
    <xf numFmtId="0" fontId="39" fillId="10" borderId="55" xfId="7" applyFont="1" applyFill="1" applyBorder="1" applyAlignment="1">
      <alignment horizontal="center"/>
    </xf>
    <xf numFmtId="0" fontId="39" fillId="10" borderId="56" xfId="7" applyFont="1" applyFill="1" applyBorder="1" applyAlignment="1">
      <alignment horizontal="center"/>
    </xf>
    <xf numFmtId="0" fontId="3" fillId="8" borderId="58" xfId="7" applyFont="1" applyFill="1" applyBorder="1" applyAlignment="1">
      <alignment horizontal="center"/>
    </xf>
    <xf numFmtId="0" fontId="46" fillId="0" borderId="41" xfId="7" applyFont="1" applyBorder="1" applyAlignment="1">
      <alignment horizontal="left" indent="1"/>
    </xf>
    <xf numFmtId="0" fontId="3" fillId="0" borderId="59" xfId="7" applyFont="1" applyBorder="1"/>
    <xf numFmtId="165" fontId="3" fillId="0" borderId="59" xfId="7" applyNumberFormat="1" applyFont="1" applyBorder="1"/>
    <xf numFmtId="165" fontId="3" fillId="0" borderId="52" xfId="7" applyNumberFormat="1" applyFont="1" applyFill="1" applyBorder="1" applyAlignment="1">
      <alignment horizontal="center"/>
    </xf>
    <xf numFmtId="164" fontId="3" fillId="0" borderId="51" xfId="7" applyNumberFormat="1" applyFont="1" applyFill="1" applyBorder="1" applyAlignment="1">
      <alignment horizontal="right"/>
    </xf>
    <xf numFmtId="3" fontId="39" fillId="9" borderId="40" xfId="7" applyNumberFormat="1" applyFont="1" applyFill="1" applyBorder="1" applyAlignment="1">
      <alignment horizontal="right"/>
    </xf>
    <xf numFmtId="3" fontId="39" fillId="0" borderId="52" xfId="7" applyNumberFormat="1" applyFont="1" applyFill="1" applyBorder="1" applyAlignment="1">
      <alignment horizontal="right"/>
    </xf>
    <xf numFmtId="3" fontId="3" fillId="0" borderId="0" xfId="7" applyNumberFormat="1" applyFont="1" applyFill="1" applyBorder="1" applyAlignment="1" applyProtection="1">
      <alignment horizontal="right"/>
      <protection locked="0"/>
    </xf>
    <xf numFmtId="3" fontId="3" fillId="0" borderId="52" xfId="7" applyNumberFormat="1" applyFont="1" applyFill="1" applyBorder="1" applyAlignment="1" applyProtection="1">
      <alignment horizontal="right"/>
      <protection locked="0"/>
    </xf>
    <xf numFmtId="3" fontId="3" fillId="0" borderId="60" xfId="7" applyNumberFormat="1" applyFont="1" applyFill="1" applyBorder="1" applyAlignment="1" applyProtection="1">
      <alignment horizontal="right"/>
      <protection locked="0"/>
    </xf>
    <xf numFmtId="165" fontId="39" fillId="10" borderId="58" xfId="7" applyNumberFormat="1" applyFont="1" applyFill="1" applyBorder="1" applyAlignment="1">
      <alignment horizontal="right"/>
    </xf>
    <xf numFmtId="3" fontId="39" fillId="10" borderId="61" xfId="7" applyNumberFormat="1" applyFont="1" applyFill="1" applyBorder="1" applyAlignment="1">
      <alignment horizontal="right"/>
    </xf>
    <xf numFmtId="0" fontId="3" fillId="0" borderId="0" xfId="7" applyFont="1" applyAlignment="1">
      <alignment horizontal="right"/>
    </xf>
    <xf numFmtId="0" fontId="3" fillId="0" borderId="62" xfId="7" applyFont="1" applyBorder="1" applyAlignment="1">
      <alignment horizontal="right"/>
    </xf>
    <xf numFmtId="3" fontId="39" fillId="0" borderId="53" xfId="7" applyNumberFormat="1" applyFont="1" applyFill="1" applyBorder="1" applyAlignment="1">
      <alignment horizontal="right"/>
    </xf>
    <xf numFmtId="0" fontId="46" fillId="0" borderId="63" xfId="7" applyFont="1" applyBorder="1" applyAlignment="1">
      <alignment horizontal="left" indent="1"/>
    </xf>
    <xf numFmtId="0" fontId="3" fillId="0" borderId="64" xfId="7" applyFont="1" applyBorder="1"/>
    <xf numFmtId="165" fontId="3" fillId="0" borderId="64" xfId="7" applyNumberFormat="1" applyFont="1" applyBorder="1"/>
    <xf numFmtId="165" fontId="3" fillId="0" borderId="64" xfId="7" applyNumberFormat="1" applyFont="1" applyBorder="1" applyAlignment="1">
      <alignment horizontal="center"/>
    </xf>
    <xf numFmtId="2" fontId="3" fillId="0" borderId="63" xfId="7" applyNumberFormat="1" applyFont="1" applyFill="1" applyBorder="1" applyAlignment="1">
      <alignment horizontal="right"/>
    </xf>
    <xf numFmtId="2" fontId="39" fillId="9" borderId="63" xfId="7" applyNumberFormat="1" applyFont="1" applyFill="1" applyBorder="1" applyAlignment="1">
      <alignment horizontal="right"/>
    </xf>
    <xf numFmtId="2" fontId="39" fillId="0" borderId="64" xfId="7" applyNumberFormat="1" applyFont="1" applyFill="1" applyBorder="1" applyAlignment="1">
      <alignment horizontal="right"/>
    </xf>
    <xf numFmtId="2" fontId="3" fillId="0" borderId="65" xfId="7" applyNumberFormat="1" applyFont="1" applyFill="1" applyBorder="1" applyAlignment="1" applyProtection="1">
      <alignment horizontal="right"/>
      <protection locked="0"/>
    </xf>
    <xf numFmtId="2" fontId="3" fillId="0" borderId="64" xfId="7" applyNumberFormat="1" applyFont="1" applyFill="1" applyBorder="1" applyAlignment="1" applyProtection="1">
      <alignment horizontal="right"/>
      <protection locked="0"/>
    </xf>
    <xf numFmtId="2" fontId="3" fillId="0" borderId="65" xfId="7" applyNumberFormat="1" applyFont="1" applyBorder="1" applyAlignment="1" applyProtection="1">
      <alignment horizontal="right"/>
      <protection locked="0"/>
    </xf>
    <xf numFmtId="165" fontId="39" fillId="10" borderId="64" xfId="7" applyNumberFormat="1" applyFont="1" applyFill="1" applyBorder="1" applyAlignment="1">
      <alignment horizontal="right"/>
    </xf>
    <xf numFmtId="3" fontId="39" fillId="10" borderId="66" xfId="7" applyNumberFormat="1" applyFont="1" applyFill="1" applyBorder="1" applyAlignment="1">
      <alignment horizontal="right"/>
    </xf>
    <xf numFmtId="0" fontId="3" fillId="0" borderId="67" xfId="7" applyFont="1" applyBorder="1" applyAlignment="1">
      <alignment horizontal="right"/>
    </xf>
    <xf numFmtId="3" fontId="39" fillId="0" borderId="66" xfId="7" applyNumberFormat="1" applyFont="1" applyFill="1" applyBorder="1" applyAlignment="1">
      <alignment horizontal="right"/>
    </xf>
    <xf numFmtId="0" fontId="46" fillId="0" borderId="40" xfId="7" applyFont="1" applyBorder="1" applyAlignment="1">
      <alignment horizontal="left" indent="1"/>
    </xf>
    <xf numFmtId="0" fontId="3" fillId="0" borderId="59" xfId="7" applyFont="1" applyBorder="1" applyAlignment="1">
      <alignment horizontal="center"/>
    </xf>
    <xf numFmtId="3" fontId="3" fillId="0" borderId="59" xfId="7" applyNumberFormat="1" applyFont="1" applyBorder="1"/>
    <xf numFmtId="3" fontId="3" fillId="0" borderId="68" xfId="7" applyNumberFormat="1" applyFont="1" applyBorder="1" applyAlignment="1">
      <alignment horizontal="center"/>
    </xf>
    <xf numFmtId="3" fontId="3" fillId="0" borderId="69" xfId="7" applyNumberFormat="1" applyFont="1" applyFill="1" applyBorder="1" applyAlignment="1">
      <alignment horizontal="right"/>
    </xf>
    <xf numFmtId="3" fontId="47" fillId="0" borderId="59" xfId="7" applyNumberFormat="1" applyFont="1" applyFill="1" applyBorder="1" applyAlignment="1">
      <alignment horizontal="right"/>
    </xf>
    <xf numFmtId="3" fontId="3" fillId="0" borderId="7" xfId="7" applyNumberFormat="1" applyFont="1" applyFill="1" applyBorder="1" applyAlignment="1" applyProtection="1">
      <alignment horizontal="right"/>
      <protection locked="0"/>
    </xf>
    <xf numFmtId="3" fontId="3" fillId="0" borderId="68" xfId="7" applyNumberFormat="1" applyFont="1" applyFill="1" applyBorder="1" applyAlignment="1" applyProtection="1">
      <alignment horizontal="right"/>
      <protection locked="0"/>
    </xf>
    <xf numFmtId="3" fontId="39" fillId="10" borderId="68" xfId="7" applyNumberFormat="1" applyFont="1" applyFill="1" applyBorder="1" applyAlignment="1">
      <alignment horizontal="right"/>
    </xf>
    <xf numFmtId="3" fontId="39" fillId="10" borderId="47" xfId="7" applyNumberFormat="1" applyFont="1" applyFill="1" applyBorder="1" applyAlignment="1">
      <alignment horizontal="right"/>
    </xf>
    <xf numFmtId="3" fontId="39" fillId="0" borderId="47" xfId="7" applyNumberFormat="1" applyFont="1" applyFill="1" applyBorder="1" applyAlignment="1">
      <alignment horizontal="right"/>
    </xf>
    <xf numFmtId="0" fontId="46" fillId="0" borderId="69" xfId="7" applyFont="1" applyBorder="1" applyAlignment="1">
      <alignment horizontal="left" indent="1"/>
    </xf>
    <xf numFmtId="0" fontId="3" fillId="0" borderId="68" xfId="7" applyFont="1" applyBorder="1" applyAlignment="1">
      <alignment horizontal="center"/>
    </xf>
    <xf numFmtId="3" fontId="3" fillId="0" borderId="68" xfId="7" applyNumberFormat="1" applyFont="1" applyBorder="1"/>
    <xf numFmtId="3" fontId="39" fillId="9" borderId="69" xfId="7" applyNumberFormat="1" applyFont="1" applyFill="1" applyBorder="1" applyAlignment="1">
      <alignment horizontal="right"/>
    </xf>
    <xf numFmtId="3" fontId="47" fillId="0" borderId="68" xfId="7" applyNumberFormat="1" applyFont="1" applyFill="1" applyBorder="1" applyAlignment="1">
      <alignment horizontal="right"/>
    </xf>
    <xf numFmtId="0" fontId="3" fillId="0" borderId="68" xfId="7" applyFont="1" applyBorder="1" applyAlignment="1">
      <alignment horizontal="right"/>
    </xf>
    <xf numFmtId="0" fontId="3" fillId="0" borderId="67" xfId="7" applyFont="1" applyBorder="1" applyAlignment="1">
      <alignment horizontal="center"/>
    </xf>
    <xf numFmtId="3" fontId="3" fillId="0" borderId="67" xfId="7" applyNumberFormat="1" applyFont="1" applyBorder="1"/>
    <xf numFmtId="3" fontId="3" fillId="0" borderId="58" xfId="7" applyNumberFormat="1" applyFont="1" applyFill="1" applyBorder="1" applyAlignment="1">
      <alignment horizontal="center"/>
    </xf>
    <xf numFmtId="3" fontId="3" fillId="0" borderId="41" xfId="7" applyNumberFormat="1" applyFont="1" applyFill="1" applyBorder="1" applyAlignment="1">
      <alignment horizontal="right"/>
    </xf>
    <xf numFmtId="3" fontId="39" fillId="9" borderId="70" xfId="7" applyNumberFormat="1" applyFont="1" applyFill="1" applyBorder="1" applyAlignment="1">
      <alignment horizontal="right"/>
    </xf>
    <xf numFmtId="3" fontId="47" fillId="0" borderId="58" xfId="7" applyNumberFormat="1" applyFont="1" applyFill="1" applyBorder="1" applyAlignment="1">
      <alignment horizontal="right"/>
    </xf>
    <xf numFmtId="3" fontId="3" fillId="0" borderId="67" xfId="7" applyNumberFormat="1" applyFont="1" applyFill="1" applyBorder="1" applyAlignment="1" applyProtection="1">
      <alignment horizontal="right"/>
      <protection locked="0"/>
    </xf>
    <xf numFmtId="3" fontId="3" fillId="0" borderId="71" xfId="7" applyNumberFormat="1" applyFont="1" applyFill="1" applyBorder="1" applyAlignment="1" applyProtection="1">
      <alignment horizontal="right"/>
      <protection locked="0"/>
    </xf>
    <xf numFmtId="3" fontId="39" fillId="10" borderId="58" xfId="7" applyNumberFormat="1" applyFont="1" applyFill="1" applyBorder="1" applyAlignment="1">
      <alignment horizontal="right"/>
    </xf>
    <xf numFmtId="0" fontId="3" fillId="0" borderId="64" xfId="7" applyFont="1" applyBorder="1" applyAlignment="1">
      <alignment horizontal="right"/>
    </xf>
    <xf numFmtId="3" fontId="39" fillId="0" borderId="61" xfId="7" applyNumberFormat="1" applyFont="1" applyFill="1" applyBorder="1" applyAlignment="1">
      <alignment horizontal="right"/>
    </xf>
    <xf numFmtId="0" fontId="46" fillId="10" borderId="48" xfId="7" applyFont="1" applyFill="1" applyBorder="1" applyAlignment="1">
      <alignment horizontal="left" indent="1"/>
    </xf>
    <xf numFmtId="0" fontId="39" fillId="10" borderId="57" xfId="7" applyFont="1" applyFill="1" applyBorder="1" applyAlignment="1">
      <alignment horizontal="center"/>
    </xf>
    <xf numFmtId="3" fontId="39" fillId="10" borderId="57" xfId="7" applyNumberFormat="1" applyFont="1" applyFill="1" applyBorder="1"/>
    <xf numFmtId="3" fontId="39" fillId="11" borderId="52" xfId="7" applyNumberFormat="1" applyFont="1" applyFill="1" applyBorder="1" applyAlignment="1">
      <alignment horizontal="center"/>
    </xf>
    <xf numFmtId="3" fontId="39" fillId="11" borderId="48" xfId="7" applyNumberFormat="1" applyFont="1" applyFill="1" applyBorder="1" applyAlignment="1">
      <alignment horizontal="right"/>
    </xf>
    <xf numFmtId="3" fontId="39" fillId="9" borderId="48" xfId="7" applyNumberFormat="1" applyFont="1" applyFill="1" applyBorder="1" applyAlignment="1">
      <alignment horizontal="right"/>
    </xf>
    <xf numFmtId="3" fontId="39" fillId="11" borderId="57" xfId="7" applyNumberFormat="1" applyFont="1" applyFill="1" applyBorder="1" applyAlignment="1">
      <alignment horizontal="right"/>
    </xf>
    <xf numFmtId="3" fontId="39" fillId="11" borderId="49" xfId="7" applyNumberFormat="1" applyFont="1" applyFill="1" applyBorder="1" applyAlignment="1" applyProtection="1">
      <alignment horizontal="right"/>
      <protection locked="0"/>
    </xf>
    <xf numFmtId="3" fontId="3" fillId="11" borderId="57" xfId="7" applyNumberFormat="1" applyFont="1" applyFill="1" applyBorder="1" applyAlignment="1" applyProtection="1">
      <alignment horizontal="right"/>
      <protection locked="0"/>
    </xf>
    <xf numFmtId="3" fontId="3" fillId="11" borderId="50" xfId="7" applyNumberFormat="1" applyFont="1" applyFill="1" applyBorder="1" applyAlignment="1" applyProtection="1">
      <alignment horizontal="right"/>
      <protection locked="0"/>
    </xf>
    <xf numFmtId="3" fontId="39" fillId="10" borderId="57" xfId="7" applyNumberFormat="1" applyFont="1" applyFill="1" applyBorder="1" applyAlignment="1">
      <alignment horizontal="right"/>
    </xf>
    <xf numFmtId="3" fontId="39" fillId="10" borderId="50" xfId="7" applyNumberFormat="1" applyFont="1" applyFill="1" applyBorder="1" applyAlignment="1">
      <alignment horizontal="right"/>
    </xf>
    <xf numFmtId="0" fontId="3" fillId="11" borderId="57" xfId="7" applyFont="1" applyFill="1" applyBorder="1" applyAlignment="1">
      <alignment horizontal="right"/>
    </xf>
    <xf numFmtId="3" fontId="39" fillId="11" borderId="50" xfId="7" applyNumberFormat="1" applyFont="1" applyFill="1" applyBorder="1" applyAlignment="1">
      <alignment horizontal="right"/>
    </xf>
    <xf numFmtId="3" fontId="3" fillId="0" borderId="40" xfId="7" applyNumberFormat="1" applyFont="1" applyBorder="1"/>
    <xf numFmtId="3" fontId="3" fillId="0" borderId="62" xfId="7" applyNumberFormat="1" applyFont="1" applyFill="1" applyBorder="1" applyAlignment="1">
      <alignment horizontal="center"/>
    </xf>
    <xf numFmtId="3" fontId="3" fillId="0" borderId="0" xfId="7" applyNumberFormat="1" applyFont="1" applyFill="1" applyBorder="1" applyAlignment="1">
      <alignment horizontal="right"/>
    </xf>
    <xf numFmtId="3" fontId="3" fillId="0" borderId="59" xfId="7" applyNumberFormat="1" applyFont="1" applyFill="1" applyBorder="1" applyAlignment="1" applyProtection="1">
      <alignment horizontal="right"/>
      <protection locked="0"/>
    </xf>
    <xf numFmtId="3" fontId="3" fillId="0" borderId="46" xfId="7" applyNumberFormat="1" applyFont="1" applyFill="1" applyBorder="1" applyAlignment="1" applyProtection="1">
      <alignment horizontal="right"/>
      <protection locked="0"/>
    </xf>
    <xf numFmtId="0" fontId="3" fillId="0" borderId="59" xfId="7" applyFont="1" applyBorder="1" applyAlignment="1">
      <alignment horizontal="right"/>
    </xf>
    <xf numFmtId="3" fontId="3" fillId="0" borderId="69" xfId="7" applyNumberFormat="1" applyFont="1" applyBorder="1"/>
    <xf numFmtId="3" fontId="3" fillId="0" borderId="7" xfId="7" applyNumberFormat="1" applyFont="1" applyFill="1" applyBorder="1" applyAlignment="1">
      <alignment horizontal="right"/>
    </xf>
    <xf numFmtId="0" fontId="3" fillId="0" borderId="64" xfId="7" applyFont="1" applyBorder="1" applyAlignment="1">
      <alignment horizontal="center"/>
    </xf>
    <xf numFmtId="3" fontId="3" fillId="0" borderId="64" xfId="7" applyNumberFormat="1" applyFont="1" applyBorder="1"/>
    <xf numFmtId="3" fontId="3" fillId="0" borderId="63" xfId="7" applyNumberFormat="1" applyFont="1" applyBorder="1"/>
    <xf numFmtId="3" fontId="3" fillId="0" borderId="64" xfId="7" applyNumberFormat="1" applyFont="1" applyBorder="1" applyAlignment="1">
      <alignment horizontal="center"/>
    </xf>
    <xf numFmtId="3" fontId="47" fillId="0" borderId="67" xfId="7" applyNumberFormat="1" applyFont="1" applyFill="1" applyBorder="1" applyAlignment="1">
      <alignment horizontal="right"/>
    </xf>
    <xf numFmtId="3" fontId="39" fillId="10" borderId="67" xfId="7" applyNumberFormat="1" applyFont="1" applyFill="1" applyBorder="1" applyAlignment="1">
      <alignment horizontal="right"/>
    </xf>
    <xf numFmtId="3" fontId="39" fillId="10" borderId="72" xfId="7" applyNumberFormat="1" applyFont="1" applyFill="1" applyBorder="1" applyAlignment="1">
      <alignment horizontal="right"/>
    </xf>
    <xf numFmtId="3" fontId="39" fillId="0" borderId="72" xfId="7" applyNumberFormat="1" applyFont="1" applyFill="1" applyBorder="1" applyAlignment="1">
      <alignment horizontal="right"/>
    </xf>
    <xf numFmtId="0" fontId="46" fillId="0" borderId="59" xfId="7" applyFont="1" applyBorder="1" applyAlignment="1">
      <alignment horizontal="left" indent="1"/>
    </xf>
    <xf numFmtId="3" fontId="47" fillId="0" borderId="59" xfId="7" applyNumberFormat="1" applyFont="1" applyFill="1" applyBorder="1" applyAlignment="1">
      <alignment horizontal="center"/>
    </xf>
    <xf numFmtId="3" fontId="3" fillId="0" borderId="73" xfId="7" applyNumberFormat="1" applyFont="1" applyFill="1" applyBorder="1" applyAlignment="1">
      <alignment horizontal="right"/>
    </xf>
    <xf numFmtId="3" fontId="39" fillId="9" borderId="73" xfId="7" applyNumberFormat="1" applyFont="1" applyFill="1" applyBorder="1" applyAlignment="1" applyProtection="1">
      <alignment horizontal="right"/>
      <protection locked="0"/>
    </xf>
    <xf numFmtId="3" fontId="39" fillId="0" borderId="62" xfId="7" applyNumberFormat="1" applyFont="1" applyFill="1" applyBorder="1" applyAlignment="1" applyProtection="1">
      <alignment horizontal="right"/>
      <protection locked="0"/>
    </xf>
    <xf numFmtId="3" fontId="3" fillId="0" borderId="74" xfId="7" applyNumberFormat="1" applyFont="1" applyFill="1" applyBorder="1" applyAlignment="1" applyProtection="1">
      <alignment horizontal="right"/>
      <protection locked="0"/>
    </xf>
    <xf numFmtId="3" fontId="3" fillId="0" borderId="62" xfId="7" applyNumberFormat="1" applyFont="1" applyFill="1" applyBorder="1" applyAlignment="1" applyProtection="1">
      <alignment horizontal="right"/>
      <protection locked="0"/>
    </xf>
    <xf numFmtId="3" fontId="39" fillId="10" borderId="62" xfId="7" applyNumberFormat="1" applyFont="1" applyFill="1" applyBorder="1" applyAlignment="1">
      <alignment horizontal="right"/>
    </xf>
    <xf numFmtId="164" fontId="39" fillId="10" borderId="75" xfId="7" applyNumberFormat="1" applyFont="1" applyFill="1" applyBorder="1" applyAlignment="1">
      <alignment horizontal="right"/>
    </xf>
    <xf numFmtId="164" fontId="39" fillId="0" borderId="75" xfId="7" applyNumberFormat="1" applyFont="1" applyFill="1" applyBorder="1" applyAlignment="1">
      <alignment horizontal="right"/>
    </xf>
    <xf numFmtId="164" fontId="39" fillId="0" borderId="62" xfId="7" applyNumberFormat="1" applyFont="1" applyFill="1" applyBorder="1" applyAlignment="1">
      <alignment horizontal="right"/>
    </xf>
    <xf numFmtId="3" fontId="47" fillId="0" borderId="68" xfId="7" applyNumberFormat="1" applyFont="1" applyFill="1" applyBorder="1" applyAlignment="1">
      <alignment horizontal="center"/>
    </xf>
    <xf numFmtId="3" fontId="39" fillId="9" borderId="69" xfId="7" applyNumberFormat="1" applyFont="1" applyFill="1" applyBorder="1" applyAlignment="1" applyProtection="1">
      <alignment horizontal="right"/>
      <protection locked="0"/>
    </xf>
    <xf numFmtId="3" fontId="39" fillId="0" borderId="68" xfId="7" applyNumberFormat="1" applyFont="1" applyFill="1" applyBorder="1" applyAlignment="1" applyProtection="1">
      <alignment horizontal="right"/>
      <protection locked="0"/>
    </xf>
    <xf numFmtId="164" fontId="39" fillId="10" borderId="47" xfId="7" applyNumberFormat="1" applyFont="1" applyFill="1" applyBorder="1" applyAlignment="1">
      <alignment horizontal="right"/>
    </xf>
    <xf numFmtId="164" fontId="39" fillId="0" borderId="47" xfId="7" applyNumberFormat="1" applyFont="1" applyFill="1" applyBorder="1" applyAlignment="1">
      <alignment horizontal="right"/>
    </xf>
    <xf numFmtId="164" fontId="39" fillId="0" borderId="68" xfId="7" applyNumberFormat="1" applyFont="1" applyFill="1" applyBorder="1" applyAlignment="1">
      <alignment horizontal="right"/>
    </xf>
    <xf numFmtId="3" fontId="47" fillId="0" borderId="64" xfId="7" applyNumberFormat="1" applyFont="1" applyFill="1" applyBorder="1" applyAlignment="1">
      <alignment horizontal="center"/>
    </xf>
    <xf numFmtId="3" fontId="3" fillId="0" borderId="54" xfId="7" applyNumberFormat="1" applyFont="1" applyFill="1" applyBorder="1" applyAlignment="1">
      <alignment horizontal="right"/>
    </xf>
    <xf numFmtId="3" fontId="39" fillId="9" borderId="63" xfId="7" applyNumberFormat="1" applyFont="1" applyFill="1" applyBorder="1" applyAlignment="1" applyProtection="1">
      <alignment horizontal="right"/>
      <protection locked="0"/>
    </xf>
    <xf numFmtId="3" fontId="39" fillId="0" borderId="55" xfId="7" applyNumberFormat="1" applyFont="1" applyFill="1" applyBorder="1" applyAlignment="1" applyProtection="1">
      <alignment horizontal="right"/>
      <protection locked="0"/>
    </xf>
    <xf numFmtId="3" fontId="3" fillId="0" borderId="28" xfId="7" applyNumberFormat="1" applyFont="1" applyFill="1" applyBorder="1" applyAlignment="1" applyProtection="1">
      <alignment horizontal="right"/>
      <protection locked="0"/>
    </xf>
    <xf numFmtId="3" fontId="3" fillId="0" borderId="64" xfId="7" applyNumberFormat="1" applyFont="1" applyFill="1" applyBorder="1" applyAlignment="1" applyProtection="1">
      <alignment horizontal="right"/>
      <protection locked="0"/>
    </xf>
    <xf numFmtId="3" fontId="3" fillId="0" borderId="65" xfId="7" applyNumberFormat="1" applyFont="1" applyFill="1" applyBorder="1" applyAlignment="1" applyProtection="1">
      <alignment horizontal="right"/>
      <protection locked="0"/>
    </xf>
    <xf numFmtId="164" fontId="39" fillId="0" borderId="66" xfId="7" applyNumberFormat="1" applyFont="1" applyFill="1" applyBorder="1" applyAlignment="1">
      <alignment horizontal="right"/>
    </xf>
    <xf numFmtId="164" fontId="39" fillId="0" borderId="64" xfId="7" applyNumberFormat="1" applyFont="1" applyFill="1" applyBorder="1" applyAlignment="1">
      <alignment horizontal="right"/>
    </xf>
    <xf numFmtId="3" fontId="47" fillId="9" borderId="40" xfId="7" applyNumberFormat="1" applyFont="1" applyFill="1" applyBorder="1" applyAlignment="1" applyProtection="1">
      <alignment horizontal="right"/>
      <protection locked="0"/>
    </xf>
    <xf numFmtId="3" fontId="47" fillId="0" borderId="59" xfId="7" applyNumberFormat="1" applyFont="1" applyFill="1" applyBorder="1" applyAlignment="1" applyProtection="1">
      <alignment horizontal="right"/>
      <protection locked="0"/>
    </xf>
    <xf numFmtId="164" fontId="39" fillId="0" borderId="76" xfId="7" applyNumberFormat="1" applyFont="1" applyFill="1" applyBorder="1" applyAlignment="1">
      <alignment horizontal="right"/>
    </xf>
    <xf numFmtId="164" fontId="39" fillId="0" borderId="59" xfId="7" applyNumberFormat="1" applyFont="1" applyFill="1" applyBorder="1" applyAlignment="1">
      <alignment horizontal="right"/>
    </xf>
    <xf numFmtId="3" fontId="47" fillId="9" borderId="69" xfId="7" applyNumberFormat="1" applyFont="1" applyFill="1" applyBorder="1" applyAlignment="1" applyProtection="1">
      <alignment horizontal="right"/>
      <protection locked="0"/>
    </xf>
    <xf numFmtId="3" fontId="47" fillId="0" borderId="68" xfId="7" applyNumberFormat="1" applyFont="1" applyFill="1" applyBorder="1" applyAlignment="1" applyProtection="1">
      <alignment horizontal="right"/>
      <protection locked="0"/>
    </xf>
    <xf numFmtId="0" fontId="47" fillId="0" borderId="68" xfId="7" applyFont="1" applyBorder="1" applyAlignment="1">
      <alignment horizontal="center"/>
    </xf>
    <xf numFmtId="3" fontId="47" fillId="0" borderId="67" xfId="7" applyNumberFormat="1" applyFont="1" applyFill="1" applyBorder="1" applyAlignment="1">
      <alignment horizontal="center"/>
    </xf>
    <xf numFmtId="3" fontId="3" fillId="12" borderId="41" xfId="7" applyNumberFormat="1" applyFont="1" applyFill="1" applyBorder="1" applyAlignment="1">
      <alignment horizontal="right"/>
    </xf>
    <xf numFmtId="3" fontId="47" fillId="9" borderId="70" xfId="7" applyNumberFormat="1" applyFont="1" applyFill="1" applyBorder="1" applyAlignment="1" applyProtection="1">
      <alignment horizontal="right"/>
      <protection locked="0"/>
    </xf>
    <xf numFmtId="3" fontId="47" fillId="0" borderId="58" xfId="7" applyNumberFormat="1" applyFont="1" applyFill="1" applyBorder="1" applyAlignment="1" applyProtection="1">
      <alignment horizontal="right"/>
      <protection locked="0"/>
    </xf>
    <xf numFmtId="3" fontId="39" fillId="10" borderId="64" xfId="7" applyNumberFormat="1" applyFont="1" applyFill="1" applyBorder="1" applyAlignment="1">
      <alignment horizontal="right"/>
    </xf>
    <xf numFmtId="164" fontId="39" fillId="10" borderId="66" xfId="7" applyNumberFormat="1" applyFont="1" applyFill="1" applyBorder="1" applyAlignment="1">
      <alignment horizontal="right"/>
    </xf>
    <xf numFmtId="164" fontId="39" fillId="0" borderId="72" xfId="7" applyNumberFormat="1" applyFont="1" applyFill="1" applyBorder="1" applyAlignment="1">
      <alignment horizontal="right"/>
    </xf>
    <xf numFmtId="164" fontId="39" fillId="0" borderId="67" xfId="7" applyNumberFormat="1" applyFont="1" applyFill="1" applyBorder="1" applyAlignment="1">
      <alignment horizontal="right"/>
    </xf>
    <xf numFmtId="3" fontId="39" fillId="10" borderId="57" xfId="7" applyNumberFormat="1" applyFont="1" applyFill="1" applyBorder="1" applyAlignment="1">
      <alignment horizontal="center"/>
    </xf>
    <xf numFmtId="3" fontId="39" fillId="10" borderId="48" xfId="7" applyNumberFormat="1" applyFont="1" applyFill="1" applyBorder="1" applyAlignment="1">
      <alignment horizontal="right"/>
    </xf>
    <xf numFmtId="3" fontId="39" fillId="10" borderId="48" xfId="7" applyNumberFormat="1" applyFont="1" applyFill="1" applyBorder="1" applyAlignment="1" applyProtection="1">
      <alignment horizontal="right"/>
    </xf>
    <xf numFmtId="3" fontId="39" fillId="10" borderId="49" xfId="7" applyNumberFormat="1" applyFont="1" applyFill="1" applyBorder="1" applyAlignment="1">
      <alignment horizontal="right"/>
    </xf>
    <xf numFmtId="164" fontId="39" fillId="10" borderId="50" xfId="7" applyNumberFormat="1" applyFont="1" applyFill="1" applyBorder="1" applyAlignment="1">
      <alignment horizontal="right"/>
    </xf>
    <xf numFmtId="164" fontId="39" fillId="10" borderId="57" xfId="7" applyNumberFormat="1" applyFont="1" applyFill="1" applyBorder="1" applyAlignment="1">
      <alignment horizontal="right"/>
    </xf>
    <xf numFmtId="3" fontId="3" fillId="0" borderId="40" xfId="7" applyNumberFormat="1" applyFont="1" applyFill="1" applyBorder="1" applyAlignment="1">
      <alignment horizontal="right"/>
    </xf>
    <xf numFmtId="3" fontId="47" fillId="0" borderId="62" xfId="7" applyNumberFormat="1" applyFont="1" applyFill="1" applyBorder="1" applyAlignment="1" applyProtection="1">
      <alignment horizontal="right"/>
      <protection locked="0"/>
    </xf>
    <xf numFmtId="3" fontId="39" fillId="10" borderId="59" xfId="7" applyNumberFormat="1" applyFont="1" applyFill="1" applyBorder="1" applyAlignment="1">
      <alignment horizontal="right"/>
    </xf>
    <xf numFmtId="164" fontId="39" fillId="10" borderId="76" xfId="7" applyNumberFormat="1" applyFont="1" applyFill="1" applyBorder="1" applyAlignment="1">
      <alignment horizontal="right"/>
    </xf>
    <xf numFmtId="3" fontId="39" fillId="10" borderId="77" xfId="7" applyNumberFormat="1" applyFont="1" applyFill="1" applyBorder="1" applyAlignment="1">
      <alignment horizontal="right"/>
    </xf>
    <xf numFmtId="3" fontId="39" fillId="10" borderId="40" xfId="7" applyNumberFormat="1" applyFont="1" applyFill="1" applyBorder="1" applyAlignment="1">
      <alignment horizontal="right"/>
    </xf>
    <xf numFmtId="164" fontId="39" fillId="10" borderId="59" xfId="7" applyNumberFormat="1" applyFont="1" applyFill="1" applyBorder="1" applyAlignment="1">
      <alignment horizontal="right"/>
    </xf>
    <xf numFmtId="0" fontId="46" fillId="0" borderId="41" xfId="7" applyFont="1" applyFill="1" applyBorder="1" applyAlignment="1">
      <alignment horizontal="left" indent="1"/>
    </xf>
    <xf numFmtId="0" fontId="3" fillId="0" borderId="58" xfId="7" applyFont="1" applyFill="1" applyBorder="1"/>
    <xf numFmtId="3" fontId="3" fillId="0" borderId="58" xfId="7" applyNumberFormat="1" applyFont="1" applyFill="1" applyBorder="1"/>
    <xf numFmtId="3" fontId="39" fillId="0" borderId="58" xfId="7" applyNumberFormat="1" applyFont="1" applyFill="1" applyBorder="1" applyAlignment="1">
      <alignment horizontal="center"/>
    </xf>
    <xf numFmtId="3" fontId="39" fillId="0" borderId="54" xfId="7" applyNumberFormat="1" applyFont="1" applyFill="1" applyBorder="1" applyAlignment="1" applyProtection="1">
      <alignment horizontal="right"/>
      <protection locked="0"/>
    </xf>
    <xf numFmtId="3" fontId="3" fillId="0" borderId="58" xfId="7" applyNumberFormat="1" applyFont="1" applyFill="1" applyBorder="1" applyAlignment="1">
      <alignment horizontal="right"/>
    </xf>
    <xf numFmtId="3" fontId="39" fillId="0" borderId="73" xfId="7" applyNumberFormat="1" applyFont="1" applyFill="1" applyBorder="1" applyAlignment="1">
      <alignment horizontal="right"/>
    </xf>
    <xf numFmtId="0" fontId="3" fillId="0" borderId="0" xfId="7" applyFont="1" applyFill="1" applyAlignment="1">
      <alignment horizontal="right"/>
    </xf>
    <xf numFmtId="0" fontId="3" fillId="0" borderId="58" xfId="7" applyFont="1" applyFill="1" applyBorder="1" applyAlignment="1">
      <alignment horizontal="right"/>
    </xf>
    <xf numFmtId="164" fontId="39" fillId="0" borderId="50" xfId="7" applyNumberFormat="1" applyFont="1" applyFill="1" applyBorder="1" applyAlignment="1">
      <alignment horizontal="right"/>
    </xf>
    <xf numFmtId="0" fontId="3" fillId="0" borderId="0" xfId="7" applyFill="1"/>
    <xf numFmtId="0" fontId="46" fillId="10" borderId="51" xfId="7" applyFont="1" applyFill="1" applyBorder="1" applyAlignment="1">
      <alignment horizontal="left" indent="1"/>
    </xf>
    <xf numFmtId="3" fontId="39" fillId="10" borderId="73" xfId="7" applyNumberFormat="1" applyFont="1" applyFill="1" applyBorder="1" applyAlignment="1">
      <alignment horizontal="right"/>
    </xf>
    <xf numFmtId="164" fontId="39" fillId="10" borderId="62" xfId="7" applyNumberFormat="1" applyFont="1" applyFill="1" applyBorder="1" applyAlignment="1">
      <alignment horizontal="right"/>
    </xf>
    <xf numFmtId="0" fontId="46" fillId="10" borderId="54" xfId="7" applyFont="1" applyFill="1" applyBorder="1" applyAlignment="1">
      <alignment horizontal="left" indent="1"/>
    </xf>
    <xf numFmtId="3" fontId="39" fillId="10" borderId="55" xfId="7" applyNumberFormat="1" applyFont="1" applyFill="1" applyBorder="1"/>
    <xf numFmtId="3" fontId="39" fillId="10" borderId="55" xfId="7" applyNumberFormat="1" applyFont="1" applyFill="1" applyBorder="1" applyAlignment="1">
      <alignment horizontal="center"/>
    </xf>
    <xf numFmtId="0" fontId="48" fillId="0" borderId="0" xfId="7" applyFont="1" applyFill="1" applyBorder="1" applyAlignment="1">
      <alignment horizontal="left" indent="1"/>
    </xf>
    <xf numFmtId="0" fontId="49" fillId="0" borderId="0" xfId="7" applyFont="1" applyFill="1" applyBorder="1" applyAlignment="1">
      <alignment horizontal="left" indent="1"/>
    </xf>
    <xf numFmtId="0" fontId="3" fillId="0" borderId="0" xfId="7" applyFont="1" applyAlignment="1">
      <alignment horizontal="center"/>
    </xf>
    <xf numFmtId="0" fontId="50" fillId="0" borderId="0" xfId="7" applyFont="1" applyAlignment="1">
      <alignment horizontal="left" indent="1"/>
    </xf>
    <xf numFmtId="0" fontId="6" fillId="0" borderId="0" xfId="7" applyFont="1"/>
    <xf numFmtId="0" fontId="6" fillId="0" borderId="0" xfId="7" applyFont="1" applyAlignment="1">
      <alignment horizontal="center"/>
    </xf>
    <xf numFmtId="3" fontId="6" fillId="0" borderId="0" xfId="7" applyNumberFormat="1" applyFont="1"/>
    <xf numFmtId="0" fontId="51" fillId="0" borderId="0" xfId="7" applyFont="1"/>
    <xf numFmtId="0" fontId="40" fillId="0" borderId="0" xfId="7" applyFont="1" applyFill="1"/>
    <xf numFmtId="0" fontId="39" fillId="0" borderId="0" xfId="7" applyFont="1"/>
    <xf numFmtId="0" fontId="41" fillId="0" borderId="0" xfId="7" applyFont="1" applyAlignment="1">
      <alignment vertical="center"/>
    </xf>
    <xf numFmtId="0" fontId="45" fillId="7" borderId="41" xfId="7" applyFont="1" applyFill="1" applyBorder="1" applyAlignment="1">
      <alignment horizontal="left" vertical="center" indent="1"/>
    </xf>
    <xf numFmtId="0" fontId="45" fillId="7" borderId="0" xfId="7" applyFont="1" applyFill="1" applyBorder="1" applyAlignment="1">
      <alignment horizontal="left" vertical="center" indent="1"/>
    </xf>
    <xf numFmtId="0" fontId="1" fillId="0" borderId="0" xfId="9" applyBorder="1" applyAlignment="1">
      <alignment horizontal="left" vertical="center" indent="1"/>
    </xf>
    <xf numFmtId="0" fontId="1" fillId="0" borderId="0" xfId="9" applyAlignment="1">
      <alignment horizontal="left" vertical="center" indent="1"/>
    </xf>
    <xf numFmtId="0" fontId="3" fillId="8" borderId="51" xfId="7" applyFill="1" applyBorder="1"/>
    <xf numFmtId="0" fontId="3" fillId="8" borderId="52" xfId="7" applyFill="1" applyBorder="1"/>
    <xf numFmtId="0" fontId="3" fillId="8" borderId="52" xfId="7" applyFill="1" applyBorder="1" applyAlignment="1">
      <alignment horizontal="center"/>
    </xf>
    <xf numFmtId="0" fontId="3" fillId="0" borderId="49" xfId="7" applyBorder="1" applyAlignment="1"/>
    <xf numFmtId="0" fontId="3" fillId="0" borderId="50" xfId="7" applyBorder="1" applyAlignment="1"/>
    <xf numFmtId="0" fontId="46" fillId="8" borderId="54" xfId="7" applyFont="1" applyFill="1" applyBorder="1" applyAlignment="1">
      <alignment horizontal="center"/>
    </xf>
    <xf numFmtId="0" fontId="3" fillId="8" borderId="55" xfId="7" applyFill="1" applyBorder="1" applyAlignment="1">
      <alignment horizontal="center"/>
    </xf>
    <xf numFmtId="0" fontId="3" fillId="8" borderId="56" xfId="7" applyFont="1" applyFill="1" applyBorder="1" applyAlignment="1">
      <alignment horizontal="center"/>
    </xf>
    <xf numFmtId="3" fontId="6" fillId="8" borderId="57" xfId="7" applyNumberFormat="1" applyFont="1" applyFill="1" applyBorder="1" applyAlignment="1">
      <alignment horizontal="center"/>
    </xf>
    <xf numFmtId="3" fontId="6" fillId="8" borderId="28" xfId="7" applyNumberFormat="1" applyFont="1" applyFill="1" applyBorder="1" applyAlignment="1">
      <alignment horizontal="center"/>
    </xf>
    <xf numFmtId="0" fontId="3" fillId="8" borderId="58" xfId="7" applyFill="1" applyBorder="1" applyAlignment="1">
      <alignment horizontal="center"/>
    </xf>
    <xf numFmtId="0" fontId="46" fillId="0" borderId="41" xfId="7" applyFont="1" applyBorder="1"/>
    <xf numFmtId="0" fontId="3" fillId="0" borderId="59" xfId="7" applyBorder="1"/>
    <xf numFmtId="165" fontId="3" fillId="0" borderId="59" xfId="7" applyNumberFormat="1" applyBorder="1"/>
    <xf numFmtId="165" fontId="3" fillId="0" borderId="52" xfId="7" applyNumberFormat="1" applyFill="1" applyBorder="1" applyAlignment="1">
      <alignment horizontal="center"/>
    </xf>
    <xf numFmtId="3" fontId="6" fillId="0" borderId="51" xfId="7" applyNumberFormat="1" applyFont="1" applyFill="1" applyBorder="1" applyAlignment="1">
      <alignment horizontal="right"/>
    </xf>
    <xf numFmtId="3" fontId="6" fillId="0" borderId="0" xfId="7" applyNumberFormat="1" applyFont="1" applyFill="1" applyBorder="1" applyAlignment="1" applyProtection="1">
      <alignment horizontal="right"/>
      <protection locked="0"/>
    </xf>
    <xf numFmtId="3" fontId="6" fillId="0" borderId="52" xfId="7" applyNumberFormat="1" applyFont="1" applyFill="1" applyBorder="1" applyAlignment="1" applyProtection="1">
      <alignment horizontal="right"/>
      <protection locked="0"/>
    </xf>
    <xf numFmtId="3" fontId="6" fillId="0" borderId="60" xfId="7" applyNumberFormat="1" applyFont="1" applyFill="1" applyBorder="1" applyAlignment="1" applyProtection="1">
      <alignment horizontal="right"/>
      <protection locked="0"/>
    </xf>
    <xf numFmtId="0" fontId="6" fillId="0" borderId="62" xfId="7" applyFont="1" applyBorder="1" applyAlignment="1">
      <alignment horizontal="right"/>
    </xf>
    <xf numFmtId="0" fontId="46" fillId="0" borderId="63" xfId="7" applyFont="1" applyBorder="1"/>
    <xf numFmtId="0" fontId="3" fillId="0" borderId="64" xfId="7" applyBorder="1"/>
    <xf numFmtId="165" fontId="3" fillId="0" borderId="64" xfId="7" applyNumberFormat="1" applyBorder="1"/>
    <xf numFmtId="165" fontId="3" fillId="0" borderId="64" xfId="7" applyNumberFormat="1" applyBorder="1" applyAlignment="1">
      <alignment horizontal="center"/>
    </xf>
    <xf numFmtId="4" fontId="6" fillId="0" borderId="63" xfId="7" applyNumberFormat="1" applyFont="1" applyFill="1" applyBorder="1" applyAlignment="1">
      <alignment horizontal="right"/>
    </xf>
    <xf numFmtId="4" fontId="39" fillId="9" borderId="63" xfId="7" applyNumberFormat="1" applyFont="1" applyFill="1" applyBorder="1" applyAlignment="1">
      <alignment horizontal="right"/>
    </xf>
    <xf numFmtId="4" fontId="39" fillId="0" borderId="64" xfId="7" applyNumberFormat="1" applyFont="1" applyFill="1" applyBorder="1" applyAlignment="1">
      <alignment horizontal="right"/>
    </xf>
    <xf numFmtId="4" fontId="6" fillId="0" borderId="65" xfId="7" applyNumberFormat="1" applyFont="1" applyFill="1" applyBorder="1" applyAlignment="1" applyProtection="1">
      <alignment horizontal="right"/>
      <protection locked="0"/>
    </xf>
    <xf numFmtId="4" fontId="6" fillId="0" borderId="64" xfId="7" applyNumberFormat="1" applyFont="1" applyFill="1" applyBorder="1" applyAlignment="1" applyProtection="1">
      <alignment horizontal="right"/>
      <protection locked="0"/>
    </xf>
    <xf numFmtId="4" fontId="6" fillId="0" borderId="65" xfId="7" applyNumberFormat="1" applyFont="1" applyBorder="1" applyAlignment="1" applyProtection="1">
      <alignment horizontal="right"/>
      <protection locked="0"/>
    </xf>
    <xf numFmtId="2" fontId="6" fillId="0" borderId="67" xfId="7" applyNumberFormat="1" applyFont="1" applyBorder="1" applyAlignment="1">
      <alignment horizontal="right"/>
    </xf>
    <xf numFmtId="4" fontId="39" fillId="0" borderId="66" xfId="7" applyNumberFormat="1" applyFont="1" applyFill="1" applyBorder="1" applyAlignment="1">
      <alignment horizontal="right"/>
    </xf>
    <xf numFmtId="4" fontId="6" fillId="0" borderId="64" xfId="7" applyNumberFormat="1" applyFont="1" applyBorder="1" applyAlignment="1" applyProtection="1">
      <alignment horizontal="right"/>
      <protection locked="0"/>
    </xf>
    <xf numFmtId="0" fontId="46" fillId="0" borderId="40" xfId="7" applyFont="1" applyBorder="1"/>
    <xf numFmtId="0" fontId="3" fillId="0" borderId="59" xfId="7" applyBorder="1" applyAlignment="1">
      <alignment horizontal="center"/>
    </xf>
    <xf numFmtId="3" fontId="3" fillId="0" borderId="59" xfId="7" applyNumberFormat="1" applyBorder="1"/>
    <xf numFmtId="3" fontId="3" fillId="0" borderId="68" xfId="7" applyNumberFormat="1" applyBorder="1" applyAlignment="1">
      <alignment horizontal="center"/>
    </xf>
    <xf numFmtId="3" fontId="52" fillId="0" borderId="59" xfId="7" applyNumberFormat="1" applyFont="1" applyFill="1" applyBorder="1" applyAlignment="1">
      <alignment horizontal="right"/>
    </xf>
    <xf numFmtId="3" fontId="3" fillId="0" borderId="7" xfId="7" applyNumberFormat="1" applyFill="1" applyBorder="1" applyAlignment="1" applyProtection="1">
      <alignment horizontal="right"/>
      <protection locked="0"/>
    </xf>
    <xf numFmtId="3" fontId="3" fillId="0" borderId="68" xfId="7" applyNumberFormat="1" applyFill="1" applyBorder="1" applyAlignment="1" applyProtection="1">
      <alignment horizontal="right"/>
      <protection locked="0"/>
    </xf>
    <xf numFmtId="3" fontId="3" fillId="0" borderId="62" xfId="7" applyNumberFormat="1" applyBorder="1" applyAlignment="1">
      <alignment horizontal="right"/>
    </xf>
    <xf numFmtId="0" fontId="46" fillId="0" borderId="69" xfId="7" applyFont="1" applyBorder="1"/>
    <xf numFmtId="0" fontId="3" fillId="0" borderId="68" xfId="7" applyBorder="1" applyAlignment="1">
      <alignment horizontal="center"/>
    </xf>
    <xf numFmtId="3" fontId="3" fillId="0" borderId="68" xfId="7" applyNumberFormat="1" applyBorder="1"/>
    <xf numFmtId="3" fontId="52" fillId="0" borderId="68" xfId="7" applyNumberFormat="1" applyFont="1" applyFill="1" applyBorder="1" applyAlignment="1">
      <alignment horizontal="right"/>
    </xf>
    <xf numFmtId="3" fontId="3" fillId="0" borderId="68" xfId="7" applyNumberFormat="1" applyBorder="1" applyAlignment="1">
      <alignment horizontal="right"/>
    </xf>
    <xf numFmtId="3" fontId="3" fillId="0" borderId="67" xfId="7" applyNumberFormat="1" applyBorder="1"/>
    <xf numFmtId="3" fontId="3" fillId="0" borderId="58" xfId="7" applyNumberFormat="1" applyFill="1" applyBorder="1" applyAlignment="1">
      <alignment horizontal="center"/>
    </xf>
    <xf numFmtId="3" fontId="52" fillId="0" borderId="58" xfId="7" applyNumberFormat="1" applyFont="1" applyFill="1" applyBorder="1" applyAlignment="1">
      <alignment horizontal="right"/>
    </xf>
    <xf numFmtId="3" fontId="3" fillId="0" borderId="64" xfId="7" applyNumberFormat="1" applyBorder="1" applyAlignment="1">
      <alignment horizontal="right"/>
    </xf>
    <xf numFmtId="3" fontId="3" fillId="0" borderId="67" xfId="7" applyNumberFormat="1" applyFill="1" applyBorder="1" applyAlignment="1" applyProtection="1">
      <alignment horizontal="right"/>
      <protection locked="0"/>
    </xf>
    <xf numFmtId="3" fontId="3" fillId="0" borderId="71" xfId="7" applyNumberFormat="1" applyFill="1" applyBorder="1" applyAlignment="1" applyProtection="1">
      <alignment horizontal="right"/>
      <protection locked="0"/>
    </xf>
    <xf numFmtId="0" fontId="46" fillId="10" borderId="48" xfId="7" applyFont="1" applyFill="1" applyBorder="1"/>
    <xf numFmtId="3" fontId="39" fillId="11" borderId="57" xfId="7" applyNumberFormat="1" applyFont="1" applyFill="1" applyBorder="1" applyAlignment="1">
      <alignment horizontal="center"/>
    </xf>
    <xf numFmtId="3" fontId="53" fillId="11" borderId="48" xfId="7" applyNumberFormat="1" applyFont="1" applyFill="1" applyBorder="1" applyAlignment="1">
      <alignment horizontal="right"/>
    </xf>
    <xf numFmtId="3" fontId="39" fillId="0" borderId="57" xfId="7" applyNumberFormat="1" applyFont="1" applyFill="1" applyBorder="1" applyAlignment="1">
      <alignment horizontal="right"/>
    </xf>
    <xf numFmtId="3" fontId="6" fillId="0" borderId="57" xfId="7" applyNumberFormat="1" applyFont="1" applyBorder="1" applyAlignment="1">
      <alignment horizontal="right"/>
    </xf>
    <xf numFmtId="3" fontId="6" fillId="0" borderId="57" xfId="7" applyNumberFormat="1" applyFont="1" applyFill="1" applyBorder="1" applyAlignment="1" applyProtection="1">
      <alignment horizontal="right"/>
      <protection locked="0"/>
    </xf>
    <xf numFmtId="3" fontId="6" fillId="0" borderId="50" xfId="7" applyNumberFormat="1" applyFont="1" applyFill="1" applyBorder="1" applyAlignment="1" applyProtection="1">
      <alignment horizontal="right"/>
      <protection locked="0"/>
    </xf>
    <xf numFmtId="3" fontId="3" fillId="0" borderId="59" xfId="7" applyNumberFormat="1" applyBorder="1" applyAlignment="1">
      <alignment horizontal="right"/>
    </xf>
    <xf numFmtId="3" fontId="3" fillId="0" borderId="59" xfId="7" applyNumberFormat="1" applyFill="1" applyBorder="1" applyAlignment="1" applyProtection="1">
      <alignment horizontal="right"/>
      <protection locked="0"/>
    </xf>
    <xf numFmtId="3" fontId="3" fillId="0" borderId="46" xfId="7" applyNumberFormat="1" applyFill="1" applyBorder="1" applyAlignment="1" applyProtection="1">
      <alignment horizontal="right"/>
      <protection locked="0"/>
    </xf>
    <xf numFmtId="3" fontId="3" fillId="0" borderId="64" xfId="7" applyNumberFormat="1" applyBorder="1"/>
    <xf numFmtId="3" fontId="3" fillId="0" borderId="64" xfId="7" applyNumberFormat="1" applyBorder="1" applyAlignment="1">
      <alignment horizontal="center"/>
    </xf>
    <xf numFmtId="3" fontId="52" fillId="0" borderId="67" xfId="7" applyNumberFormat="1" applyFont="1" applyFill="1" applyBorder="1" applyAlignment="1">
      <alignment horizontal="right"/>
    </xf>
    <xf numFmtId="3" fontId="3" fillId="0" borderId="67" xfId="7" applyNumberFormat="1" applyBorder="1" applyAlignment="1">
      <alignment horizontal="right"/>
    </xf>
    <xf numFmtId="3" fontId="3" fillId="0" borderId="64" xfId="7" applyNumberFormat="1" applyFill="1" applyBorder="1" applyAlignment="1" applyProtection="1">
      <alignment horizontal="right"/>
      <protection locked="0"/>
    </xf>
    <xf numFmtId="0" fontId="46" fillId="0" borderId="59" xfId="7" applyFont="1" applyBorder="1"/>
    <xf numFmtId="3" fontId="53" fillId="0" borderId="59" xfId="7" applyNumberFormat="1" applyFont="1" applyFill="1" applyBorder="1" applyAlignment="1">
      <alignment horizontal="center"/>
    </xf>
    <xf numFmtId="3" fontId="54" fillId="0" borderId="62" xfId="7" applyNumberFormat="1" applyFont="1" applyFill="1" applyBorder="1" applyAlignment="1" applyProtection="1">
      <alignment horizontal="right"/>
      <protection locked="0"/>
    </xf>
    <xf numFmtId="3" fontId="6" fillId="0" borderId="74" xfId="7" applyNumberFormat="1" applyFont="1" applyFill="1" applyBorder="1" applyAlignment="1" applyProtection="1">
      <alignment horizontal="right"/>
      <protection locked="0"/>
    </xf>
    <xf numFmtId="3" fontId="6" fillId="0" borderId="62" xfId="7" applyNumberFormat="1" applyFont="1" applyFill="1" applyBorder="1" applyAlignment="1" applyProtection="1">
      <alignment horizontal="right"/>
      <protection locked="0"/>
    </xf>
    <xf numFmtId="164" fontId="55" fillId="10" borderId="62" xfId="7" applyNumberFormat="1" applyFont="1" applyFill="1" applyBorder="1" applyAlignment="1">
      <alignment horizontal="right"/>
    </xf>
    <xf numFmtId="3" fontId="6" fillId="0" borderId="62" xfId="7" applyNumberFormat="1" applyFont="1" applyBorder="1" applyAlignment="1">
      <alignment horizontal="right"/>
    </xf>
    <xf numFmtId="3" fontId="39" fillId="0" borderId="62" xfId="7" applyNumberFormat="1" applyFont="1" applyFill="1" applyBorder="1" applyAlignment="1">
      <alignment horizontal="right"/>
    </xf>
    <xf numFmtId="3" fontId="53" fillId="0" borderId="68" xfId="7" applyNumberFormat="1" applyFont="1" applyFill="1" applyBorder="1" applyAlignment="1">
      <alignment horizontal="center"/>
    </xf>
    <xf numFmtId="3" fontId="54" fillId="0" borderId="68" xfId="7" applyNumberFormat="1" applyFont="1" applyFill="1" applyBorder="1" applyAlignment="1" applyProtection="1">
      <alignment horizontal="right"/>
      <protection locked="0"/>
    </xf>
    <xf numFmtId="3" fontId="6" fillId="0" borderId="7" xfId="7" applyNumberFormat="1" applyFont="1" applyFill="1" applyBorder="1" applyAlignment="1" applyProtection="1">
      <alignment horizontal="right"/>
      <protection locked="0"/>
    </xf>
    <xf numFmtId="3" fontId="6" fillId="0" borderId="68" xfId="7" applyNumberFormat="1" applyFont="1" applyFill="1" applyBorder="1" applyAlignment="1" applyProtection="1">
      <alignment horizontal="right"/>
      <protection locked="0"/>
    </xf>
    <xf numFmtId="3" fontId="39" fillId="10" borderId="69" xfId="7" applyNumberFormat="1" applyFont="1" applyFill="1" applyBorder="1" applyAlignment="1">
      <alignment horizontal="right"/>
    </xf>
    <xf numFmtId="164" fontId="55" fillId="10" borderId="68" xfId="7" applyNumberFormat="1" applyFont="1" applyFill="1" applyBorder="1" applyAlignment="1">
      <alignment horizontal="right"/>
    </xf>
    <xf numFmtId="3" fontId="6" fillId="0" borderId="68" xfId="7" applyNumberFormat="1" applyFont="1" applyBorder="1" applyAlignment="1">
      <alignment horizontal="right"/>
    </xf>
    <xf numFmtId="3" fontId="39" fillId="0" borderId="68" xfId="7" applyNumberFormat="1" applyFont="1" applyFill="1" applyBorder="1" applyAlignment="1">
      <alignment horizontal="right"/>
    </xf>
    <xf numFmtId="0" fontId="3" fillId="0" borderId="64" xfId="7" applyBorder="1" applyAlignment="1">
      <alignment horizontal="center"/>
    </xf>
    <xf numFmtId="3" fontId="53" fillId="0" borderId="64" xfId="7" applyNumberFormat="1" applyFont="1" applyFill="1" applyBorder="1" applyAlignment="1">
      <alignment horizontal="center"/>
    </xf>
    <xf numFmtId="3" fontId="54" fillId="0" borderId="55" xfId="7" applyNumberFormat="1" applyFont="1" applyFill="1" applyBorder="1" applyAlignment="1" applyProtection="1">
      <alignment horizontal="right"/>
      <protection locked="0"/>
    </xf>
    <xf numFmtId="3" fontId="6" fillId="0" borderId="28" xfId="7" applyNumberFormat="1" applyFont="1" applyFill="1" applyBorder="1" applyAlignment="1" applyProtection="1">
      <alignment horizontal="right"/>
      <protection locked="0"/>
    </xf>
    <xf numFmtId="3" fontId="6" fillId="0" borderId="64" xfId="7" applyNumberFormat="1" applyFont="1" applyFill="1" applyBorder="1" applyAlignment="1" applyProtection="1">
      <alignment horizontal="right"/>
      <protection locked="0"/>
    </xf>
    <xf numFmtId="3" fontId="6" fillId="0" borderId="65" xfId="7" applyNumberFormat="1" applyFont="1" applyFill="1" applyBorder="1" applyAlignment="1" applyProtection="1">
      <alignment horizontal="right"/>
      <protection locked="0"/>
    </xf>
    <xf numFmtId="3" fontId="39" fillId="10" borderId="63" xfId="7" applyNumberFormat="1" applyFont="1" applyFill="1" applyBorder="1" applyAlignment="1">
      <alignment horizontal="right"/>
    </xf>
    <xf numFmtId="164" fontId="55" fillId="10" borderId="64" xfId="7" applyNumberFormat="1" applyFont="1" applyFill="1" applyBorder="1" applyAlignment="1">
      <alignment horizontal="right"/>
    </xf>
    <xf numFmtId="3" fontId="6" fillId="0" borderId="64" xfId="7" applyNumberFormat="1" applyFont="1" applyBorder="1" applyAlignment="1">
      <alignment horizontal="right"/>
    </xf>
    <xf numFmtId="3" fontId="39" fillId="0" borderId="64" xfId="7" applyNumberFormat="1" applyFont="1" applyFill="1" applyBorder="1" applyAlignment="1">
      <alignment horizontal="right"/>
    </xf>
    <xf numFmtId="3" fontId="56" fillId="0" borderId="59" xfId="7" applyNumberFormat="1" applyFont="1" applyFill="1" applyBorder="1" applyAlignment="1">
      <alignment horizontal="center"/>
    </xf>
    <xf numFmtId="3" fontId="39" fillId="9" borderId="40" xfId="7" applyNumberFormat="1" applyFont="1" applyFill="1" applyBorder="1" applyAlignment="1" applyProtection="1">
      <alignment horizontal="right"/>
      <protection locked="0"/>
    </xf>
    <xf numFmtId="3" fontId="52" fillId="0" borderId="59" xfId="7" applyNumberFormat="1" applyFont="1" applyFill="1" applyBorder="1" applyAlignment="1" applyProtection="1">
      <alignment horizontal="right"/>
      <protection locked="0"/>
    </xf>
    <xf numFmtId="3" fontId="3" fillId="0" borderId="76" xfId="7" applyNumberFormat="1" applyFont="1" applyFill="1" applyBorder="1" applyAlignment="1">
      <alignment horizontal="right"/>
    </xf>
    <xf numFmtId="3" fontId="56" fillId="0" borderId="68" xfId="7" applyNumberFormat="1" applyFont="1" applyFill="1" applyBorder="1" applyAlignment="1">
      <alignment horizontal="center"/>
    </xf>
    <xf numFmtId="3" fontId="52" fillId="0" borderId="68" xfId="7" applyNumberFormat="1" applyFont="1" applyFill="1" applyBorder="1" applyAlignment="1" applyProtection="1">
      <alignment horizontal="right"/>
      <protection locked="0"/>
    </xf>
    <xf numFmtId="3" fontId="3" fillId="0" borderId="47" xfId="7" applyNumberFormat="1" applyFont="1" applyFill="1" applyBorder="1" applyAlignment="1">
      <alignment horizontal="right"/>
    </xf>
    <xf numFmtId="0" fontId="3" fillId="0" borderId="67" xfId="7" applyBorder="1" applyAlignment="1">
      <alignment horizontal="center"/>
    </xf>
    <xf numFmtId="3" fontId="56" fillId="0" borderId="67" xfId="7" applyNumberFormat="1" applyFont="1" applyFill="1" applyBorder="1" applyAlignment="1">
      <alignment horizontal="center"/>
    </xf>
    <xf numFmtId="3" fontId="39" fillId="9" borderId="70" xfId="7" applyNumberFormat="1" applyFont="1" applyFill="1" applyBorder="1" applyAlignment="1" applyProtection="1">
      <alignment horizontal="right"/>
      <protection locked="0"/>
    </xf>
    <xf numFmtId="3" fontId="52" fillId="0" borderId="58" xfId="7" applyNumberFormat="1" applyFont="1" applyFill="1" applyBorder="1" applyAlignment="1" applyProtection="1">
      <alignment horizontal="right"/>
      <protection locked="0"/>
    </xf>
    <xf numFmtId="3" fontId="3" fillId="0" borderId="72" xfId="7" applyNumberFormat="1" applyFont="1" applyFill="1" applyBorder="1" applyAlignment="1">
      <alignment horizontal="right"/>
    </xf>
    <xf numFmtId="0" fontId="49" fillId="10" borderId="48" xfId="7" applyFont="1" applyFill="1" applyBorder="1"/>
    <xf numFmtId="0" fontId="55" fillId="10" borderId="57" xfId="7" applyFont="1" applyFill="1" applyBorder="1" applyAlignment="1">
      <alignment horizontal="center"/>
    </xf>
    <xf numFmtId="3" fontId="55" fillId="10" borderId="57" xfId="7" applyNumberFormat="1" applyFont="1" applyFill="1" applyBorder="1"/>
    <xf numFmtId="3" fontId="55" fillId="10" borderId="57" xfId="7" applyNumberFormat="1" applyFont="1" applyFill="1" applyBorder="1" applyAlignment="1">
      <alignment horizontal="center"/>
    </xf>
    <xf numFmtId="164" fontId="55" fillId="10" borderId="57" xfId="7" applyNumberFormat="1" applyFont="1" applyFill="1" applyBorder="1" applyAlignment="1">
      <alignment horizontal="right"/>
    </xf>
    <xf numFmtId="3" fontId="55" fillId="10" borderId="57" xfId="7" applyNumberFormat="1" applyFont="1" applyFill="1" applyBorder="1" applyAlignment="1">
      <alignment horizontal="right"/>
    </xf>
    <xf numFmtId="3" fontId="55" fillId="10" borderId="50" xfId="7" applyNumberFormat="1" applyFont="1" applyFill="1" applyBorder="1" applyAlignment="1">
      <alignment horizontal="right"/>
    </xf>
    <xf numFmtId="3" fontId="52" fillId="0" borderId="62" xfId="7" applyNumberFormat="1" applyFont="1" applyFill="1" applyBorder="1" applyAlignment="1" applyProtection="1">
      <alignment horizontal="right"/>
      <protection locked="0"/>
    </xf>
    <xf numFmtId="0" fontId="46" fillId="0" borderId="41" xfId="7" applyFont="1" applyFill="1" applyBorder="1"/>
    <xf numFmtId="0" fontId="3" fillId="0" borderId="58" xfId="7" applyFill="1" applyBorder="1"/>
    <xf numFmtId="3" fontId="3" fillId="0" borderId="58" xfId="7" applyNumberFormat="1" applyFill="1" applyBorder="1"/>
    <xf numFmtId="3" fontId="55" fillId="0" borderId="58" xfId="7" applyNumberFormat="1" applyFont="1" applyFill="1" applyBorder="1" applyAlignment="1">
      <alignment horizontal="center"/>
    </xf>
    <xf numFmtId="164" fontId="55" fillId="0" borderId="62" xfId="7" applyNumberFormat="1" applyFont="1" applyFill="1" applyBorder="1" applyAlignment="1">
      <alignment horizontal="right"/>
    </xf>
    <xf numFmtId="0" fontId="3" fillId="0" borderId="0" xfId="7" applyFill="1" applyAlignment="1">
      <alignment horizontal="right"/>
    </xf>
    <xf numFmtId="3" fontId="3" fillId="0" borderId="58" xfId="7" applyNumberFormat="1" applyFill="1" applyBorder="1" applyAlignment="1">
      <alignment horizontal="right"/>
    </xf>
    <xf numFmtId="3" fontId="55" fillId="0" borderId="50" xfId="7" applyNumberFormat="1" applyFont="1" applyFill="1" applyBorder="1" applyAlignment="1">
      <alignment horizontal="right"/>
    </xf>
    <xf numFmtId="0" fontId="49" fillId="10" borderId="51" xfId="7" applyFont="1" applyFill="1" applyBorder="1"/>
    <xf numFmtId="0" fontId="49" fillId="10" borderId="54" xfId="7" applyFont="1" applyFill="1" applyBorder="1"/>
    <xf numFmtId="0" fontId="55" fillId="10" borderId="55" xfId="7" applyFont="1" applyFill="1" applyBorder="1" applyAlignment="1">
      <alignment horizontal="center"/>
    </xf>
    <xf numFmtId="3" fontId="55" fillId="10" borderId="55" xfId="7" applyNumberFormat="1" applyFont="1" applyFill="1" applyBorder="1"/>
    <xf numFmtId="3" fontId="55" fillId="10" borderId="55" xfId="7" applyNumberFormat="1" applyFont="1" applyFill="1" applyBorder="1" applyAlignment="1">
      <alignment horizontal="center"/>
    </xf>
    <xf numFmtId="0" fontId="48" fillId="0" borderId="0" xfId="7" applyFont="1" applyFill="1" applyBorder="1"/>
    <xf numFmtId="0" fontId="49" fillId="0" borderId="0" xfId="7" applyFont="1" applyFill="1" applyBorder="1"/>
    <xf numFmtId="0" fontId="50" fillId="0" borderId="0" xfId="7" applyFont="1"/>
    <xf numFmtId="0" fontId="3" fillId="0" borderId="0" xfId="7" applyFont="1" applyAlignment="1">
      <alignment horizontal="right"/>
    </xf>
    <xf numFmtId="0" fontId="38" fillId="0" borderId="0" xfId="7" applyFont="1"/>
    <xf numFmtId="0" fontId="3" fillId="0" borderId="0" xfId="7" applyFont="1" applyBorder="1"/>
    <xf numFmtId="0" fontId="3" fillId="0" borderId="0" xfId="7" applyFont="1" applyBorder="1" applyAlignment="1">
      <alignment horizontal="center"/>
    </xf>
    <xf numFmtId="0" fontId="41" fillId="0" borderId="0" xfId="7" applyFont="1"/>
    <xf numFmtId="0" fontId="10" fillId="0" borderId="0" xfId="7" applyFont="1" applyFill="1" applyBorder="1"/>
    <xf numFmtId="0" fontId="57" fillId="0" borderId="0" xfId="7" applyFont="1" applyFill="1" applyBorder="1" applyAlignment="1">
      <alignment horizontal="center"/>
    </xf>
    <xf numFmtId="0" fontId="51" fillId="7" borderId="9" xfId="7" applyFont="1" applyFill="1" applyBorder="1" applyAlignment="1">
      <alignment horizontal="left" indent="1"/>
    </xf>
    <xf numFmtId="0" fontId="1" fillId="0" borderId="9" xfId="9" applyBorder="1" applyAlignment="1">
      <alignment horizontal="left" indent="1"/>
    </xf>
    <xf numFmtId="0" fontId="25" fillId="0" borderId="0" xfId="7" applyFont="1"/>
    <xf numFmtId="0" fontId="3" fillId="8" borderId="51" xfId="7" applyFont="1" applyFill="1" applyBorder="1"/>
    <xf numFmtId="3" fontId="3" fillId="0" borderId="51" xfId="7" applyNumberFormat="1" applyFont="1" applyFill="1" applyBorder="1" applyAlignment="1">
      <alignment horizontal="right"/>
    </xf>
    <xf numFmtId="3" fontId="47" fillId="9" borderId="40" xfId="7" applyNumberFormat="1" applyFont="1" applyFill="1" applyBorder="1" applyAlignment="1">
      <alignment horizontal="right"/>
    </xf>
    <xf numFmtId="3" fontId="47" fillId="0" borderId="52" xfId="7" applyNumberFormat="1" applyFont="1" applyFill="1" applyBorder="1" applyAlignment="1">
      <alignment horizontal="right"/>
    </xf>
    <xf numFmtId="4" fontId="3" fillId="0" borderId="63" xfId="7" applyNumberFormat="1" applyFont="1" applyFill="1" applyBorder="1" applyAlignment="1">
      <alignment horizontal="right"/>
    </xf>
    <xf numFmtId="2" fontId="47" fillId="9" borderId="63" xfId="7" applyNumberFormat="1" applyFont="1" applyFill="1" applyBorder="1" applyAlignment="1">
      <alignment horizontal="right"/>
    </xf>
    <xf numFmtId="2" fontId="47" fillId="0" borderId="64" xfId="7" applyNumberFormat="1" applyFont="1" applyFill="1" applyBorder="1" applyAlignment="1">
      <alignment horizontal="right"/>
    </xf>
    <xf numFmtId="2" fontId="3" fillId="0" borderId="67" xfId="7" applyNumberFormat="1" applyFont="1" applyBorder="1" applyAlignment="1">
      <alignment horizontal="right"/>
    </xf>
    <xf numFmtId="2" fontId="39" fillId="0" borderId="66" xfId="7" applyNumberFormat="1" applyFont="1" applyFill="1" applyBorder="1" applyAlignment="1">
      <alignment horizontal="right"/>
    </xf>
    <xf numFmtId="0" fontId="46" fillId="11" borderId="48" xfId="7" applyFont="1" applyFill="1" applyBorder="1"/>
    <xf numFmtId="3" fontId="55" fillId="11" borderId="48" xfId="7" applyNumberFormat="1" applyFont="1" applyFill="1" applyBorder="1" applyAlignment="1">
      <alignment horizontal="right"/>
    </xf>
    <xf numFmtId="3" fontId="39" fillId="0" borderId="49" xfId="7" applyNumberFormat="1" applyFont="1" applyFill="1" applyBorder="1" applyAlignment="1" applyProtection="1">
      <alignment horizontal="right"/>
      <protection locked="0"/>
    </xf>
    <xf numFmtId="3" fontId="3" fillId="0" borderId="57" xfId="7" applyNumberFormat="1" applyFont="1" applyFill="1" applyBorder="1" applyAlignment="1" applyProtection="1">
      <alignment horizontal="right"/>
      <protection locked="0"/>
    </xf>
    <xf numFmtId="3" fontId="3" fillId="0" borderId="50" xfId="7" applyNumberFormat="1" applyFont="1" applyFill="1" applyBorder="1" applyAlignment="1" applyProtection="1">
      <alignment horizontal="right"/>
      <protection locked="0"/>
    </xf>
    <xf numFmtId="0" fontId="3" fillId="0" borderId="57" xfId="7" applyFont="1" applyBorder="1" applyAlignment="1">
      <alignment horizontal="right"/>
    </xf>
    <xf numFmtId="3" fontId="39" fillId="0" borderId="50" xfId="7" applyNumberFormat="1" applyFont="1" applyFill="1" applyBorder="1" applyAlignment="1">
      <alignment horizontal="right"/>
    </xf>
    <xf numFmtId="3" fontId="55" fillId="9" borderId="73" xfId="7" applyNumberFormat="1" applyFont="1" applyFill="1" applyBorder="1" applyAlignment="1" applyProtection="1">
      <alignment horizontal="right"/>
      <protection locked="0"/>
    </xf>
    <xf numFmtId="3" fontId="55" fillId="0" borderId="62" xfId="7" applyNumberFormat="1" applyFont="1" applyFill="1" applyBorder="1" applyAlignment="1" applyProtection="1">
      <alignment horizontal="right"/>
      <protection locked="0"/>
    </xf>
    <xf numFmtId="3" fontId="55" fillId="10" borderId="62" xfId="7" applyNumberFormat="1" applyFont="1" applyFill="1" applyBorder="1" applyAlignment="1">
      <alignment horizontal="right"/>
    </xf>
    <xf numFmtId="164" fontId="55" fillId="10" borderId="75" xfId="7" applyNumberFormat="1" applyFont="1" applyFill="1" applyBorder="1" applyAlignment="1">
      <alignment horizontal="right"/>
    </xf>
    <xf numFmtId="164" fontId="55" fillId="0" borderId="75" xfId="7" applyNumberFormat="1" applyFont="1" applyFill="1" applyBorder="1" applyAlignment="1">
      <alignment horizontal="right"/>
    </xf>
    <xf numFmtId="3" fontId="55" fillId="9" borderId="69" xfId="7" applyNumberFormat="1" applyFont="1" applyFill="1" applyBorder="1" applyAlignment="1" applyProtection="1">
      <alignment horizontal="right"/>
      <protection locked="0"/>
    </xf>
    <xf numFmtId="3" fontId="55" fillId="0" borderId="68" xfId="7" applyNumberFormat="1" applyFont="1" applyFill="1" applyBorder="1" applyAlignment="1" applyProtection="1">
      <alignment horizontal="right"/>
      <protection locked="0"/>
    </xf>
    <xf numFmtId="3" fontId="55" fillId="10" borderId="68" xfId="7" applyNumberFormat="1" applyFont="1" applyFill="1" applyBorder="1" applyAlignment="1">
      <alignment horizontal="right"/>
    </xf>
    <xf numFmtId="164" fontId="55" fillId="10" borderId="47" xfId="7" applyNumberFormat="1" applyFont="1" applyFill="1" applyBorder="1" applyAlignment="1">
      <alignment horizontal="right"/>
    </xf>
    <xf numFmtId="164" fontId="55" fillId="0" borderId="47" xfId="7" applyNumberFormat="1" applyFont="1" applyFill="1" applyBorder="1" applyAlignment="1">
      <alignment horizontal="right"/>
    </xf>
    <xf numFmtId="164" fontId="55" fillId="0" borderId="68" xfId="7" applyNumberFormat="1" applyFont="1" applyFill="1" applyBorder="1" applyAlignment="1">
      <alignment horizontal="right"/>
    </xf>
    <xf numFmtId="3" fontId="55" fillId="9" borderId="63" xfId="7" applyNumberFormat="1" applyFont="1" applyFill="1" applyBorder="1" applyAlignment="1" applyProtection="1">
      <alignment horizontal="right"/>
      <protection locked="0"/>
    </xf>
    <xf numFmtId="3" fontId="55" fillId="0" borderId="55" xfId="7" applyNumberFormat="1" applyFont="1" applyFill="1" applyBorder="1" applyAlignment="1" applyProtection="1">
      <alignment horizontal="right"/>
      <protection locked="0"/>
    </xf>
    <xf numFmtId="3" fontId="55" fillId="10" borderId="64" xfId="7" applyNumberFormat="1" applyFont="1" applyFill="1" applyBorder="1" applyAlignment="1">
      <alignment horizontal="right"/>
    </xf>
    <xf numFmtId="164" fontId="55" fillId="10" borderId="66" xfId="7" applyNumberFormat="1" applyFont="1" applyFill="1" applyBorder="1" applyAlignment="1">
      <alignment horizontal="right"/>
    </xf>
    <xf numFmtId="164" fontId="55" fillId="0" borderId="66" xfId="7" applyNumberFormat="1" applyFont="1" applyFill="1" applyBorder="1" applyAlignment="1">
      <alignment horizontal="right"/>
    </xf>
    <xf numFmtId="164" fontId="55" fillId="0" borderId="64" xfId="7" applyNumberFormat="1" applyFont="1" applyFill="1" applyBorder="1" applyAlignment="1">
      <alignment horizontal="right"/>
    </xf>
    <xf numFmtId="3" fontId="55" fillId="9" borderId="40" xfId="7" applyNumberFormat="1" applyFont="1" applyFill="1" applyBorder="1" applyAlignment="1" applyProtection="1">
      <alignment horizontal="right"/>
      <protection locked="0"/>
    </xf>
    <xf numFmtId="3" fontId="53" fillId="0" borderId="59" xfId="7" applyNumberFormat="1" applyFont="1" applyFill="1" applyBorder="1" applyAlignment="1" applyProtection="1">
      <alignment horizontal="right"/>
      <protection locked="0"/>
    </xf>
    <xf numFmtId="164" fontId="55" fillId="0" borderId="76" xfId="7" applyNumberFormat="1" applyFont="1" applyFill="1" applyBorder="1" applyAlignment="1">
      <alignment horizontal="right"/>
    </xf>
    <xf numFmtId="164" fontId="55" fillId="0" borderId="59" xfId="7" applyNumberFormat="1" applyFont="1" applyFill="1" applyBorder="1" applyAlignment="1">
      <alignment horizontal="right"/>
    </xf>
    <xf numFmtId="3" fontId="53" fillId="0" borderId="68" xfId="7" applyNumberFormat="1" applyFont="1" applyFill="1" applyBorder="1" applyAlignment="1" applyProtection="1">
      <alignment horizontal="right"/>
      <protection locked="0"/>
    </xf>
    <xf numFmtId="3" fontId="55" fillId="9" borderId="70" xfId="7" applyNumberFormat="1" applyFont="1" applyFill="1" applyBorder="1" applyAlignment="1" applyProtection="1">
      <alignment horizontal="right"/>
      <protection locked="0"/>
    </xf>
    <xf numFmtId="3" fontId="53" fillId="0" borderId="58" xfId="7" applyNumberFormat="1" applyFont="1" applyFill="1" applyBorder="1" applyAlignment="1" applyProtection="1">
      <alignment horizontal="right"/>
      <protection locked="0"/>
    </xf>
    <xf numFmtId="164" fontId="55" fillId="0" borderId="72" xfId="7" applyNumberFormat="1" applyFont="1" applyFill="1" applyBorder="1" applyAlignment="1">
      <alignment horizontal="right"/>
    </xf>
    <xf numFmtId="164" fontId="55" fillId="0" borderId="67" xfId="7" applyNumberFormat="1" applyFont="1" applyFill="1" applyBorder="1" applyAlignment="1">
      <alignment horizontal="right"/>
    </xf>
    <xf numFmtId="3" fontId="55" fillId="10" borderId="48" xfId="7" applyNumberFormat="1" applyFont="1" applyFill="1" applyBorder="1" applyAlignment="1">
      <alignment horizontal="right"/>
    </xf>
    <xf numFmtId="3" fontId="55" fillId="10" borderId="48" xfId="7" applyNumberFormat="1" applyFont="1" applyFill="1" applyBorder="1" applyAlignment="1" applyProtection="1">
      <alignment horizontal="right"/>
    </xf>
    <xf numFmtId="3" fontId="55" fillId="10" borderId="49" xfId="7" applyNumberFormat="1" applyFont="1" applyFill="1" applyBorder="1" applyAlignment="1">
      <alignment horizontal="right"/>
    </xf>
    <xf numFmtId="164" fontId="55" fillId="10" borderId="50" xfId="7" applyNumberFormat="1" applyFont="1" applyFill="1" applyBorder="1" applyAlignment="1">
      <alignment horizontal="right"/>
    </xf>
    <xf numFmtId="3" fontId="53" fillId="0" borderId="62" xfId="7" applyNumberFormat="1" applyFont="1" applyFill="1" applyBorder="1" applyAlignment="1" applyProtection="1">
      <alignment horizontal="right"/>
      <protection locked="0"/>
    </xf>
    <xf numFmtId="3" fontId="55" fillId="10" borderId="77" xfId="7" applyNumberFormat="1" applyFont="1" applyFill="1" applyBorder="1" applyAlignment="1">
      <alignment horizontal="right"/>
    </xf>
    <xf numFmtId="3" fontId="55" fillId="10" borderId="55" xfId="7" applyNumberFormat="1" applyFont="1" applyFill="1" applyBorder="1" applyAlignment="1">
      <alignment horizontal="right"/>
    </xf>
    <xf numFmtId="164" fontId="55" fillId="10" borderId="76" xfId="7" applyNumberFormat="1" applyFont="1" applyFill="1" applyBorder="1" applyAlignment="1">
      <alignment horizontal="right"/>
    </xf>
    <xf numFmtId="3" fontId="55" fillId="0" borderId="54" xfId="7" applyNumberFormat="1" applyFont="1" applyFill="1" applyBorder="1" applyAlignment="1" applyProtection="1">
      <alignment horizontal="right"/>
      <protection locked="0"/>
    </xf>
    <xf numFmtId="3" fontId="55" fillId="0" borderId="73" xfId="7" applyNumberFormat="1" applyFont="1" applyFill="1" applyBorder="1" applyAlignment="1">
      <alignment horizontal="right"/>
    </xf>
    <xf numFmtId="164" fontId="55" fillId="0" borderId="50" xfId="7" applyNumberFormat="1" applyFont="1" applyFill="1" applyBorder="1" applyAlignment="1">
      <alignment horizontal="right"/>
    </xf>
    <xf numFmtId="0" fontId="3" fillId="0" borderId="0" xfId="7" applyFont="1" applyFill="1"/>
    <xf numFmtId="3" fontId="55" fillId="10" borderId="73" xfId="7" applyNumberFormat="1" applyFont="1" applyFill="1" applyBorder="1" applyAlignment="1">
      <alignment horizontal="right"/>
    </xf>
    <xf numFmtId="0" fontId="46" fillId="0" borderId="0" xfId="7" applyFont="1" applyAlignment="1">
      <alignment horizontal="left" vertical="center" indent="1"/>
    </xf>
    <xf numFmtId="0" fontId="47" fillId="0" borderId="0" xfId="7" applyFont="1" applyAlignment="1">
      <alignment horizontal="left" vertical="center" indent="1"/>
    </xf>
    <xf numFmtId="0" fontId="46" fillId="0" borderId="0" xfId="8" applyFont="1" applyAlignment="1">
      <alignment horizontal="right"/>
    </xf>
    <xf numFmtId="0" fontId="47" fillId="0" borderId="0" xfId="7" applyFont="1"/>
    <xf numFmtId="0" fontId="47" fillId="0" borderId="0" xfId="7" applyFont="1" applyAlignment="1">
      <alignment horizontal="left" vertical="center" indent="1"/>
    </xf>
    <xf numFmtId="3" fontId="47" fillId="0" borderId="0" xfId="7" applyNumberFormat="1" applyFont="1" applyAlignment="1">
      <alignment horizontal="left" vertical="center" indent="1"/>
    </xf>
    <xf numFmtId="0" fontId="47" fillId="3" borderId="0" xfId="9" applyFont="1" applyFill="1" applyAlignment="1" applyProtection="1">
      <alignment horizontal="left" vertical="center" wrapText="1" indent="1"/>
      <protection locked="0"/>
    </xf>
    <xf numFmtId="0" fontId="58" fillId="0" borderId="0" xfId="7" applyFont="1" applyAlignment="1">
      <alignment horizontal="left" vertical="center" indent="1"/>
    </xf>
    <xf numFmtId="3" fontId="39" fillId="0" borderId="0" xfId="7" applyNumberFormat="1" applyFont="1" applyAlignment="1">
      <alignment horizontal="left" vertical="center" indent="1"/>
    </xf>
    <xf numFmtId="0" fontId="39" fillId="0" borderId="0" xfId="7" applyFont="1" applyFill="1" applyAlignment="1">
      <alignment horizontal="left" vertical="center" indent="1"/>
    </xf>
    <xf numFmtId="0" fontId="39" fillId="0" borderId="0" xfId="7" applyFont="1" applyAlignment="1">
      <alignment horizontal="left" vertical="center" indent="1"/>
    </xf>
    <xf numFmtId="0" fontId="47" fillId="0" borderId="0" xfId="7" applyFont="1" applyBorder="1" applyAlignment="1">
      <alignment horizontal="left" vertical="center" indent="1"/>
    </xf>
    <xf numFmtId="0" fontId="39" fillId="0" borderId="0" xfId="7" applyFont="1" applyFill="1" applyBorder="1" applyAlignment="1">
      <alignment horizontal="left" vertical="center" indent="1"/>
    </xf>
    <xf numFmtId="0" fontId="59" fillId="7" borderId="9" xfId="7" applyFont="1" applyFill="1" applyBorder="1" applyAlignment="1">
      <alignment horizontal="left" vertical="center" indent="1"/>
    </xf>
    <xf numFmtId="0" fontId="59" fillId="0" borderId="9" xfId="9" applyFont="1" applyBorder="1" applyAlignment="1">
      <alignment horizontal="left" vertical="center" indent="1"/>
    </xf>
    <xf numFmtId="0" fontId="46" fillId="0" borderId="52" xfId="7" applyFont="1" applyFill="1" applyBorder="1" applyAlignment="1">
      <alignment horizontal="left" vertical="center" indent="1"/>
    </xf>
    <xf numFmtId="0" fontId="39" fillId="0" borderId="52" xfId="7" applyFont="1" applyFill="1" applyBorder="1" applyAlignment="1">
      <alignment horizontal="center" vertical="center"/>
    </xf>
    <xf numFmtId="0" fontId="39" fillId="0" borderId="19" xfId="7" applyFont="1" applyFill="1" applyBorder="1" applyAlignment="1">
      <alignment vertical="center"/>
    </xf>
    <xf numFmtId="0" fontId="39" fillId="11" borderId="52" xfId="7" applyFont="1" applyFill="1" applyBorder="1" applyAlignment="1">
      <alignment horizontal="center" vertical="center"/>
    </xf>
    <xf numFmtId="3" fontId="39" fillId="11" borderId="49" xfId="7" applyNumberFormat="1" applyFont="1" applyFill="1" applyBorder="1" applyAlignment="1">
      <alignment horizontal="center" vertical="center"/>
    </xf>
    <xf numFmtId="0" fontId="39" fillId="11" borderId="49" xfId="7" applyFont="1" applyFill="1" applyBorder="1" applyAlignment="1">
      <alignment vertical="center"/>
    </xf>
    <xf numFmtId="0" fontId="39" fillId="11" borderId="50" xfId="7" applyFont="1" applyFill="1" applyBorder="1" applyAlignment="1">
      <alignment vertical="center"/>
    </xf>
    <xf numFmtId="0" fontId="39" fillId="11" borderId="53" xfId="7" applyFont="1" applyFill="1" applyBorder="1" applyAlignment="1">
      <alignment horizontal="center" vertical="center"/>
    </xf>
    <xf numFmtId="0" fontId="39" fillId="0" borderId="0" xfId="7" applyFont="1" applyAlignment="1">
      <alignment vertical="center"/>
    </xf>
    <xf numFmtId="0" fontId="60" fillId="0" borderId="55" xfId="9" applyFont="1" applyFill="1" applyBorder="1" applyAlignment="1">
      <alignment horizontal="left" vertical="center" indent="1"/>
    </xf>
    <xf numFmtId="0" fontId="60" fillId="0" borderId="55" xfId="9" applyFont="1" applyFill="1" applyBorder="1" applyAlignment="1">
      <alignment horizontal="center" vertical="center"/>
    </xf>
    <xf numFmtId="0" fontId="39" fillId="0" borderId="28" xfId="7" applyFont="1" applyFill="1" applyBorder="1" applyAlignment="1">
      <alignment horizontal="center" vertical="center"/>
    </xf>
    <xf numFmtId="0" fontId="39" fillId="11" borderId="55" xfId="7" applyFont="1" applyFill="1" applyBorder="1" applyAlignment="1">
      <alignment horizontal="center" vertical="center"/>
    </xf>
    <xf numFmtId="3" fontId="39" fillId="11" borderId="28" xfId="7" applyNumberFormat="1" applyFont="1" applyFill="1" applyBorder="1" applyAlignment="1">
      <alignment horizontal="center" vertical="center"/>
    </xf>
    <xf numFmtId="3" fontId="39" fillId="11" borderId="52" xfId="7" applyNumberFormat="1" applyFont="1" applyFill="1" applyBorder="1" applyAlignment="1">
      <alignment horizontal="center" vertical="center"/>
    </xf>
    <xf numFmtId="0" fontId="39" fillId="11" borderId="56" xfId="7" applyFont="1" applyFill="1" applyBorder="1" applyAlignment="1">
      <alignment horizontal="center" vertical="center"/>
    </xf>
    <xf numFmtId="0" fontId="39" fillId="11" borderId="58" xfId="7" applyFont="1" applyFill="1" applyBorder="1" applyAlignment="1">
      <alignment horizontal="center" vertical="center"/>
    </xf>
    <xf numFmtId="165" fontId="47" fillId="0" borderId="58" xfId="7" applyNumberFormat="1" applyFont="1" applyFill="1" applyBorder="1" applyAlignment="1">
      <alignment horizontal="center"/>
    </xf>
    <xf numFmtId="1" fontId="39" fillId="0" borderId="60" xfId="7" applyNumberFormat="1" applyFont="1" applyFill="1" applyBorder="1" applyAlignment="1" applyProtection="1">
      <alignment horizontal="right"/>
      <protection locked="0"/>
    </xf>
    <xf numFmtId="1" fontId="39" fillId="11" borderId="40" xfId="7" applyNumberFormat="1" applyFont="1" applyFill="1" applyBorder="1" applyAlignment="1">
      <alignment horizontal="right"/>
    </xf>
    <xf numFmtId="1" fontId="39" fillId="11" borderId="59" xfId="7" applyNumberFormat="1" applyFont="1" applyFill="1" applyBorder="1" applyAlignment="1">
      <alignment horizontal="right"/>
    </xf>
    <xf numFmtId="1" fontId="39" fillId="11" borderId="0" xfId="9" applyNumberFormat="1" applyFont="1" applyFill="1" applyBorder="1" applyProtection="1">
      <protection locked="0"/>
    </xf>
    <xf numFmtId="1" fontId="39" fillId="0" borderId="73" xfId="9" applyNumberFormat="1" applyFont="1" applyFill="1" applyBorder="1" applyProtection="1">
      <protection locked="0"/>
    </xf>
    <xf numFmtId="1" fontId="39" fillId="0" borderId="62" xfId="7" applyNumberFormat="1" applyFont="1" applyFill="1" applyBorder="1" applyAlignment="1" applyProtection="1">
      <alignment horizontal="right"/>
      <protection locked="0"/>
    </xf>
    <xf numFmtId="1" fontId="39" fillId="11" borderId="58" xfId="7" applyNumberFormat="1" applyFont="1" applyFill="1" applyBorder="1" applyAlignment="1">
      <alignment horizontal="right"/>
    </xf>
    <xf numFmtId="1" fontId="39" fillId="11" borderId="61" xfId="7" applyNumberFormat="1" applyFont="1" applyFill="1" applyBorder="1" applyAlignment="1">
      <alignment horizontal="right"/>
    </xf>
    <xf numFmtId="1" fontId="47" fillId="0" borderId="0" xfId="7" applyNumberFormat="1" applyFont="1" applyAlignment="1">
      <alignment horizontal="right"/>
    </xf>
    <xf numFmtId="1" fontId="39" fillId="0" borderId="62" xfId="7" applyNumberFormat="1" applyFont="1" applyFill="1" applyBorder="1" applyAlignment="1">
      <alignment horizontal="right"/>
    </xf>
    <xf numFmtId="1" fontId="39" fillId="0" borderId="53" xfId="7" applyNumberFormat="1" applyFont="1" applyFill="1" applyBorder="1" applyAlignment="1">
      <alignment horizontal="right"/>
    </xf>
    <xf numFmtId="0" fontId="46" fillId="0" borderId="63" xfId="7" applyFont="1" applyFill="1" applyBorder="1" applyAlignment="1">
      <alignment horizontal="left" indent="1"/>
    </xf>
    <xf numFmtId="165" fontId="47" fillId="0" borderId="64" xfId="7" applyNumberFormat="1" applyFont="1" applyFill="1" applyBorder="1" applyAlignment="1">
      <alignment horizontal="center"/>
    </xf>
    <xf numFmtId="4" fontId="39" fillId="0" borderId="65" xfId="7" applyNumberFormat="1" applyFont="1" applyFill="1" applyBorder="1" applyAlignment="1" applyProtection="1">
      <alignment horizontal="right"/>
      <protection locked="0"/>
    </xf>
    <xf numFmtId="4" fontId="39" fillId="11" borderId="63" xfId="7" applyNumberFormat="1" applyFont="1" applyFill="1" applyBorder="1" applyAlignment="1">
      <alignment horizontal="right"/>
    </xf>
    <xf numFmtId="4" fontId="39" fillId="11" borderId="64" xfId="7" applyNumberFormat="1" applyFont="1" applyFill="1" applyBorder="1" applyAlignment="1">
      <alignment horizontal="right"/>
    </xf>
    <xf numFmtId="4" fontId="39" fillId="11" borderId="65" xfId="9" applyNumberFormat="1" applyFont="1" applyFill="1" applyBorder="1" applyProtection="1">
      <protection locked="0"/>
    </xf>
    <xf numFmtId="4" fontId="39" fillId="0" borderId="70" xfId="9" applyNumberFormat="1" applyFont="1" applyFill="1" applyBorder="1" applyProtection="1">
      <protection locked="0"/>
    </xf>
    <xf numFmtId="4" fontId="39" fillId="0" borderId="64" xfId="7" applyNumberFormat="1" applyFont="1" applyFill="1" applyBorder="1" applyAlignment="1" applyProtection="1">
      <alignment horizontal="right"/>
      <protection locked="0"/>
    </xf>
    <xf numFmtId="165" fontId="39" fillId="11" borderId="64" xfId="7" applyNumberFormat="1" applyFont="1" applyFill="1" applyBorder="1" applyAlignment="1">
      <alignment horizontal="right"/>
    </xf>
    <xf numFmtId="3" fontId="39" fillId="11" borderId="66" xfId="7" applyNumberFormat="1" applyFont="1" applyFill="1" applyBorder="1" applyAlignment="1">
      <alignment horizontal="right"/>
    </xf>
    <xf numFmtId="0" fontId="47" fillId="0" borderId="0" xfId="7" applyFont="1" applyAlignment="1">
      <alignment horizontal="right"/>
    </xf>
    <xf numFmtId="4" fontId="39" fillId="0" borderId="67" xfId="7" applyNumberFormat="1" applyFont="1" applyFill="1" applyBorder="1" applyAlignment="1">
      <alignment horizontal="right"/>
    </xf>
    <xf numFmtId="0" fontId="46" fillId="0" borderId="40" xfId="7" applyFont="1" applyFill="1" applyBorder="1" applyAlignment="1">
      <alignment horizontal="left" indent="1"/>
    </xf>
    <xf numFmtId="3" fontId="47" fillId="0" borderId="75" xfId="7" applyNumberFormat="1" applyFont="1" applyFill="1" applyBorder="1" applyAlignment="1" applyProtection="1">
      <alignment horizontal="right"/>
      <protection locked="0"/>
    </xf>
    <xf numFmtId="3" fontId="47" fillId="11" borderId="40" xfId="7" applyNumberFormat="1" applyFont="1" applyFill="1" applyBorder="1" applyAlignment="1">
      <alignment horizontal="right"/>
    </xf>
    <xf numFmtId="3" fontId="47" fillId="11" borderId="59" xfId="7" applyNumberFormat="1" applyFont="1" applyFill="1" applyBorder="1" applyAlignment="1">
      <alignment horizontal="right"/>
    </xf>
    <xf numFmtId="3" fontId="47" fillId="0" borderId="7" xfId="9" applyNumberFormat="1" applyFont="1" applyFill="1" applyBorder="1" applyProtection="1">
      <protection locked="0"/>
    </xf>
    <xf numFmtId="3" fontId="47" fillId="0" borderId="73" xfId="9" applyNumberFormat="1" applyFont="1" applyFill="1" applyBorder="1" applyProtection="1">
      <protection locked="0"/>
    </xf>
    <xf numFmtId="3" fontId="39" fillId="11" borderId="68" xfId="7" applyNumberFormat="1" applyFont="1" applyFill="1" applyBorder="1" applyAlignment="1">
      <alignment horizontal="right"/>
    </xf>
    <xf numFmtId="3" fontId="39" fillId="11" borderId="47" xfId="7" applyNumberFormat="1" applyFont="1" applyFill="1" applyBorder="1" applyAlignment="1">
      <alignment horizontal="right"/>
    </xf>
    <xf numFmtId="3" fontId="47" fillId="0" borderId="62" xfId="9" applyNumberFormat="1" applyFont="1" applyFill="1" applyBorder="1" applyProtection="1">
      <protection locked="0"/>
    </xf>
    <xf numFmtId="0" fontId="46" fillId="0" borderId="69" xfId="7" applyFont="1" applyFill="1" applyBorder="1" applyAlignment="1">
      <alignment horizontal="left" indent="1"/>
    </xf>
    <xf numFmtId="3" fontId="47" fillId="0" borderId="47" xfId="7" applyNumberFormat="1" applyFont="1" applyFill="1" applyBorder="1" applyAlignment="1" applyProtection="1">
      <alignment horizontal="right"/>
      <protection locked="0"/>
    </xf>
    <xf numFmtId="3" fontId="47" fillId="11" borderId="69" xfId="7" applyNumberFormat="1" applyFont="1" applyFill="1" applyBorder="1" applyAlignment="1">
      <alignment horizontal="right"/>
    </xf>
    <xf numFmtId="3" fontId="47" fillId="11" borderId="68" xfId="7" applyNumberFormat="1" applyFont="1" applyFill="1" applyBorder="1" applyAlignment="1">
      <alignment horizontal="right"/>
    </xf>
    <xf numFmtId="3" fontId="47" fillId="0" borderId="46" xfId="9" applyNumberFormat="1" applyFont="1" applyFill="1" applyBorder="1" applyProtection="1">
      <protection locked="0"/>
    </xf>
    <xf numFmtId="3" fontId="47" fillId="0" borderId="69" xfId="9" applyNumberFormat="1" applyFont="1" applyFill="1" applyBorder="1" applyProtection="1">
      <protection locked="0"/>
    </xf>
    <xf numFmtId="3" fontId="47" fillId="0" borderId="68" xfId="9" applyNumberFormat="1" applyFont="1" applyFill="1" applyBorder="1" applyProtection="1">
      <protection locked="0"/>
    </xf>
    <xf numFmtId="3" fontId="47" fillId="0" borderId="58" xfId="7" applyNumberFormat="1" applyFont="1" applyFill="1" applyBorder="1" applyAlignment="1">
      <alignment horizontal="center"/>
    </xf>
    <xf numFmtId="3" fontId="47" fillId="11" borderId="70" xfId="7" applyNumberFormat="1" applyFont="1" applyFill="1" applyBorder="1" applyAlignment="1">
      <alignment horizontal="right"/>
    </xf>
    <xf numFmtId="3" fontId="47" fillId="11" borderId="67" xfId="7" applyNumberFormat="1" applyFont="1" applyFill="1" applyBorder="1" applyAlignment="1">
      <alignment horizontal="right"/>
    </xf>
    <xf numFmtId="3" fontId="47" fillId="0" borderId="0" xfId="9" applyNumberFormat="1" applyFont="1" applyFill="1" applyBorder="1" applyProtection="1">
      <protection locked="0"/>
    </xf>
    <xf numFmtId="3" fontId="39" fillId="11" borderId="58" xfId="7" applyNumberFormat="1" applyFont="1" applyFill="1" applyBorder="1" applyAlignment="1">
      <alignment horizontal="right"/>
    </xf>
    <xf numFmtId="3" fontId="39" fillId="11" borderId="61" xfId="7" applyNumberFormat="1" applyFont="1" applyFill="1" applyBorder="1" applyAlignment="1">
      <alignment horizontal="right"/>
    </xf>
    <xf numFmtId="3" fontId="47" fillId="0" borderId="58" xfId="9" applyNumberFormat="1" applyFont="1" applyFill="1" applyBorder="1" applyProtection="1">
      <protection locked="0"/>
    </xf>
    <xf numFmtId="3" fontId="47" fillId="0" borderId="67" xfId="7" applyNumberFormat="1" applyFont="1" applyFill="1" applyBorder="1" applyAlignment="1" applyProtection="1">
      <alignment horizontal="right"/>
      <protection locked="0"/>
    </xf>
    <xf numFmtId="0" fontId="46" fillId="0" borderId="48" xfId="7" applyFont="1" applyFill="1" applyBorder="1" applyAlignment="1">
      <alignment horizontal="left" indent="1"/>
    </xf>
    <xf numFmtId="3" fontId="39" fillId="0" borderId="57" xfId="7" applyNumberFormat="1" applyFont="1" applyFill="1" applyBorder="1" applyAlignment="1">
      <alignment horizontal="center"/>
    </xf>
    <xf numFmtId="3" fontId="39" fillId="0" borderId="57" xfId="9" applyNumberFormat="1" applyFont="1" applyFill="1" applyBorder="1" applyProtection="1">
      <protection locked="0"/>
    </xf>
    <xf numFmtId="3" fontId="39" fillId="11" borderId="49" xfId="9" applyNumberFormat="1" applyFont="1" applyFill="1" applyBorder="1" applyProtection="1">
      <protection locked="0"/>
    </xf>
    <xf numFmtId="3" fontId="39" fillId="11" borderId="48" xfId="9" applyNumberFormat="1" applyFont="1" applyFill="1" applyBorder="1" applyProtection="1">
      <protection locked="0"/>
    </xf>
    <xf numFmtId="3" fontId="39" fillId="11" borderId="57" xfId="9" applyNumberFormat="1" applyFont="1" applyFill="1" applyBorder="1" applyProtection="1">
      <protection locked="0"/>
    </xf>
    <xf numFmtId="0" fontId="46" fillId="0" borderId="70" xfId="7" applyFont="1" applyFill="1" applyBorder="1" applyAlignment="1">
      <alignment horizontal="left" indent="1"/>
    </xf>
    <xf numFmtId="3" fontId="47" fillId="0" borderId="72" xfId="7" applyNumberFormat="1" applyFont="1" applyFill="1" applyBorder="1" applyAlignment="1" applyProtection="1">
      <alignment horizontal="right"/>
      <protection locked="0"/>
    </xf>
    <xf numFmtId="3" fontId="47" fillId="0" borderId="63" xfId="9" applyNumberFormat="1" applyFont="1" applyFill="1" applyBorder="1" applyProtection="1">
      <protection locked="0"/>
    </xf>
    <xf numFmtId="3" fontId="47" fillId="0" borderId="64" xfId="7" applyNumberFormat="1" applyFont="1" applyFill="1" applyBorder="1" applyAlignment="1" applyProtection="1">
      <alignment horizontal="right"/>
      <protection locked="0"/>
    </xf>
    <xf numFmtId="3" fontId="39" fillId="11" borderId="67" xfId="7" applyNumberFormat="1" applyFont="1" applyFill="1" applyBorder="1" applyAlignment="1">
      <alignment horizontal="right"/>
    </xf>
    <xf numFmtId="3" fontId="39" fillId="11" borderId="72" xfId="7" applyNumberFormat="1" applyFont="1" applyFill="1" applyBorder="1" applyAlignment="1">
      <alignment horizontal="right"/>
    </xf>
    <xf numFmtId="3" fontId="47" fillId="0" borderId="64" xfId="9" applyNumberFormat="1" applyFont="1" applyFill="1" applyBorder="1" applyProtection="1">
      <protection locked="0"/>
    </xf>
    <xf numFmtId="0" fontId="46" fillId="0" borderId="73" xfId="7" applyFont="1" applyFill="1" applyBorder="1" applyAlignment="1">
      <alignment horizontal="left" indent="1"/>
    </xf>
    <xf numFmtId="3" fontId="47" fillId="0" borderId="62" xfId="7" applyNumberFormat="1" applyFont="1" applyFill="1" applyBorder="1" applyAlignment="1">
      <alignment horizontal="center"/>
    </xf>
    <xf numFmtId="3" fontId="39" fillId="11" borderId="73" xfId="9" applyNumberFormat="1" applyFont="1" applyFill="1" applyBorder="1" applyProtection="1">
      <protection locked="0"/>
    </xf>
    <xf numFmtId="3" fontId="39" fillId="11" borderId="62" xfId="9" applyNumberFormat="1" applyFont="1" applyFill="1" applyBorder="1" applyProtection="1">
      <protection locked="0"/>
    </xf>
    <xf numFmtId="3" fontId="39" fillId="0" borderId="75" xfId="7" applyNumberFormat="1" applyFont="1" applyFill="1" applyBorder="1" applyAlignment="1" applyProtection="1">
      <alignment horizontal="right"/>
      <protection locked="0"/>
    </xf>
    <xf numFmtId="3" fontId="39" fillId="11" borderId="75" xfId="7" applyNumberFormat="1" applyFont="1" applyFill="1" applyBorder="1" applyAlignment="1">
      <alignment horizontal="right"/>
    </xf>
    <xf numFmtId="164" fontId="39" fillId="11" borderId="52" xfId="7" applyNumberFormat="1" applyFont="1" applyFill="1" applyBorder="1" applyAlignment="1">
      <alignment horizontal="right"/>
    </xf>
    <xf numFmtId="3" fontId="47" fillId="0" borderId="62" xfId="7" applyNumberFormat="1" applyFont="1" applyFill="1" applyBorder="1" applyAlignment="1">
      <alignment horizontal="right"/>
    </xf>
    <xf numFmtId="3" fontId="39" fillId="11" borderId="69" xfId="9" applyNumberFormat="1" applyFont="1" applyFill="1" applyBorder="1" applyProtection="1">
      <protection locked="0"/>
    </xf>
    <xf numFmtId="3" fontId="39" fillId="11" borderId="68" xfId="9" applyNumberFormat="1" applyFont="1" applyFill="1" applyBorder="1" applyProtection="1">
      <protection locked="0"/>
    </xf>
    <xf numFmtId="3" fontId="39" fillId="0" borderId="47" xfId="7" applyNumberFormat="1" applyFont="1" applyFill="1" applyBorder="1" applyAlignment="1" applyProtection="1">
      <alignment horizontal="right"/>
      <protection locked="0"/>
    </xf>
    <xf numFmtId="3" fontId="39" fillId="0" borderId="59" xfId="7" applyNumberFormat="1" applyFont="1" applyFill="1" applyBorder="1" applyAlignment="1" applyProtection="1">
      <alignment horizontal="right"/>
      <protection locked="0"/>
    </xf>
    <xf numFmtId="164" fontId="39" fillId="11" borderId="68" xfId="7" applyNumberFormat="1" applyFont="1" applyFill="1" applyBorder="1" applyAlignment="1">
      <alignment horizontal="right"/>
    </xf>
    <xf numFmtId="3" fontId="39" fillId="11" borderId="63" xfId="9" applyNumberFormat="1" applyFont="1" applyFill="1" applyBorder="1" applyProtection="1">
      <protection locked="0"/>
    </xf>
    <xf numFmtId="3" fontId="39" fillId="11" borderId="64" xfId="9" applyNumberFormat="1" applyFont="1" applyFill="1" applyBorder="1" applyProtection="1">
      <protection locked="0"/>
    </xf>
    <xf numFmtId="3" fontId="39" fillId="0" borderId="56" xfId="7" applyNumberFormat="1" applyFont="1" applyFill="1" applyBorder="1" applyAlignment="1" applyProtection="1">
      <alignment horizontal="right"/>
      <protection locked="0"/>
    </xf>
    <xf numFmtId="3" fontId="39" fillId="0" borderId="64" xfId="7" applyNumberFormat="1" applyFont="1" applyFill="1" applyBorder="1" applyAlignment="1" applyProtection="1">
      <alignment horizontal="right"/>
      <protection locked="0"/>
    </xf>
    <xf numFmtId="164" fontId="39" fillId="11" borderId="59" xfId="7" applyNumberFormat="1" applyFont="1" applyFill="1" applyBorder="1" applyAlignment="1">
      <alignment horizontal="right"/>
    </xf>
    <xf numFmtId="3" fontId="47" fillId="0" borderId="64" xfId="7" applyNumberFormat="1" applyFont="1" applyFill="1" applyBorder="1" applyAlignment="1">
      <alignment horizontal="right"/>
    </xf>
    <xf numFmtId="3" fontId="47" fillId="11" borderId="59" xfId="9" applyNumberFormat="1" applyFont="1" applyFill="1" applyBorder="1" applyProtection="1">
      <protection locked="0"/>
    </xf>
    <xf numFmtId="3" fontId="47" fillId="0" borderId="76" xfId="7" applyNumberFormat="1" applyFont="1" applyFill="1" applyBorder="1" applyAlignment="1" applyProtection="1">
      <alignment horizontal="right"/>
      <protection locked="0"/>
    </xf>
    <xf numFmtId="3" fontId="47" fillId="0" borderId="46" xfId="7" applyNumberFormat="1" applyFont="1" applyFill="1" applyBorder="1" applyAlignment="1" applyProtection="1">
      <alignment horizontal="right"/>
      <protection locked="0"/>
    </xf>
    <xf numFmtId="3" fontId="39" fillId="11" borderId="73" xfId="7" applyNumberFormat="1" applyFont="1" applyFill="1" applyBorder="1" applyAlignment="1">
      <alignment horizontal="right"/>
    </xf>
    <xf numFmtId="3" fontId="47" fillId="11" borderId="68" xfId="9" applyNumberFormat="1" applyFont="1" applyFill="1" applyBorder="1" applyProtection="1">
      <protection locked="0"/>
    </xf>
    <xf numFmtId="3" fontId="47" fillId="0" borderId="7" xfId="7" applyNumberFormat="1" applyFont="1" applyFill="1" applyBorder="1" applyAlignment="1" applyProtection="1">
      <alignment horizontal="right"/>
      <protection locked="0"/>
    </xf>
    <xf numFmtId="3" fontId="39" fillId="11" borderId="69" xfId="7" applyNumberFormat="1" applyFont="1" applyFill="1" applyBorder="1" applyAlignment="1">
      <alignment horizontal="right"/>
    </xf>
    <xf numFmtId="3" fontId="47" fillId="11" borderId="64" xfId="9" applyNumberFormat="1" applyFont="1" applyFill="1" applyBorder="1" applyProtection="1">
      <protection locked="0"/>
    </xf>
    <xf numFmtId="3" fontId="47" fillId="0" borderId="61" xfId="7" applyNumberFormat="1" applyFont="1" applyFill="1" applyBorder="1" applyAlignment="1" applyProtection="1">
      <alignment horizontal="right"/>
      <protection locked="0"/>
    </xf>
    <xf numFmtId="3" fontId="39" fillId="11" borderId="70" xfId="7" applyNumberFormat="1" applyFont="1" applyFill="1" applyBorder="1" applyAlignment="1">
      <alignment horizontal="right"/>
    </xf>
    <xf numFmtId="164" fontId="39" fillId="11" borderId="67" xfId="7" applyNumberFormat="1" applyFont="1" applyFill="1" applyBorder="1" applyAlignment="1">
      <alignment horizontal="right"/>
    </xf>
    <xf numFmtId="164" fontId="39" fillId="0" borderId="57" xfId="7" applyNumberFormat="1" applyFont="1" applyFill="1" applyBorder="1" applyAlignment="1">
      <alignment horizontal="right"/>
    </xf>
    <xf numFmtId="3" fontId="39" fillId="11" borderId="48" xfId="7" applyNumberFormat="1" applyFont="1" applyFill="1" applyBorder="1" applyAlignment="1" applyProtection="1">
      <alignment horizontal="right"/>
    </xf>
    <xf numFmtId="3" fontId="39" fillId="11" borderId="57" xfId="7" applyNumberFormat="1" applyFont="1" applyFill="1" applyBorder="1" applyAlignment="1" applyProtection="1">
      <alignment horizontal="right"/>
    </xf>
    <xf numFmtId="164" fontId="39" fillId="11" borderId="57" xfId="7" applyNumberFormat="1" applyFont="1" applyFill="1" applyBorder="1" applyAlignment="1">
      <alignment horizontal="right"/>
    </xf>
    <xf numFmtId="3" fontId="39" fillId="11" borderId="40" xfId="7" applyNumberFormat="1" applyFont="1" applyFill="1" applyBorder="1" applyAlignment="1">
      <alignment horizontal="right"/>
    </xf>
    <xf numFmtId="3" fontId="47" fillId="0" borderId="76" xfId="7" applyNumberFormat="1" applyFont="1" applyFill="1" applyBorder="1" applyAlignment="1">
      <alignment horizontal="right"/>
    </xf>
    <xf numFmtId="3" fontId="47" fillId="0" borderId="47" xfId="7" applyNumberFormat="1" applyFont="1" applyFill="1" applyBorder="1" applyAlignment="1">
      <alignment horizontal="right"/>
    </xf>
    <xf numFmtId="3" fontId="47" fillId="11" borderId="67" xfId="9" applyNumberFormat="1" applyFont="1" applyFill="1" applyBorder="1" applyProtection="1">
      <protection locked="0"/>
    </xf>
    <xf numFmtId="3" fontId="47" fillId="0" borderId="72" xfId="7" applyNumberFormat="1" applyFont="1" applyFill="1" applyBorder="1" applyAlignment="1">
      <alignment horizontal="right"/>
    </xf>
    <xf numFmtId="3" fontId="39" fillId="11" borderId="54" xfId="7" applyNumberFormat="1" applyFont="1" applyFill="1" applyBorder="1" applyAlignment="1" applyProtection="1">
      <alignment horizontal="right"/>
      <protection locked="0"/>
    </xf>
    <xf numFmtId="3" fontId="39" fillId="11" borderId="55" xfId="7" applyNumberFormat="1" applyFont="1" applyFill="1" applyBorder="1" applyAlignment="1" applyProtection="1">
      <alignment horizontal="right"/>
      <protection locked="0"/>
    </xf>
    <xf numFmtId="3" fontId="47" fillId="11" borderId="61" xfId="7" applyNumberFormat="1" applyFont="1" applyFill="1" applyBorder="1" applyAlignment="1">
      <alignment horizontal="right"/>
    </xf>
    <xf numFmtId="3" fontId="47" fillId="0" borderId="0" xfId="7" applyNumberFormat="1" applyFont="1" applyFill="1" applyBorder="1" applyAlignment="1">
      <alignment horizontal="right"/>
    </xf>
    <xf numFmtId="3" fontId="47" fillId="0" borderId="52" xfId="7" applyNumberFormat="1" applyFont="1" applyFill="1" applyBorder="1" applyAlignment="1" applyProtection="1">
      <alignment horizontal="right"/>
      <protection locked="0"/>
    </xf>
    <xf numFmtId="3" fontId="39" fillId="11" borderId="13" xfId="7" applyNumberFormat="1" applyFont="1" applyFill="1" applyBorder="1" applyAlignment="1">
      <alignment horizontal="right"/>
    </xf>
    <xf numFmtId="164" fontId="39" fillId="11" borderId="13" xfId="7" applyNumberFormat="1" applyFont="1" applyFill="1" applyBorder="1" applyAlignment="1">
      <alignment horizontal="right"/>
    </xf>
    <xf numFmtId="3" fontId="47" fillId="11" borderId="58" xfId="7" applyNumberFormat="1" applyFont="1" applyFill="1" applyBorder="1" applyAlignment="1">
      <alignment horizontal="right"/>
    </xf>
    <xf numFmtId="0" fontId="46" fillId="0" borderId="51" xfId="7" applyFont="1" applyFill="1" applyBorder="1" applyAlignment="1">
      <alignment horizontal="left" indent="1"/>
    </xf>
    <xf numFmtId="3" fontId="39" fillId="0" borderId="49" xfId="7" applyNumberFormat="1" applyFont="1" applyFill="1" applyBorder="1" applyAlignment="1">
      <alignment horizontal="right"/>
    </xf>
    <xf numFmtId="164" fontId="39" fillId="11" borderId="50" xfId="7" applyNumberFormat="1" applyFont="1" applyFill="1" applyBorder="1" applyAlignment="1">
      <alignment horizontal="right"/>
    </xf>
    <xf numFmtId="0" fontId="46" fillId="0" borderId="54" xfId="7" applyFont="1" applyFill="1" applyBorder="1" applyAlignment="1">
      <alignment horizontal="left" indent="1"/>
    </xf>
    <xf numFmtId="3" fontId="39" fillId="0" borderId="55" xfId="7" applyNumberFormat="1" applyFont="1" applyFill="1" applyBorder="1" applyAlignment="1">
      <alignment horizontal="center"/>
    </xf>
    <xf numFmtId="0" fontId="61" fillId="0" borderId="0" xfId="7" applyFont="1" applyFill="1" applyBorder="1" applyAlignment="1">
      <alignment horizontal="left" indent="1"/>
    </xf>
    <xf numFmtId="0" fontId="47" fillId="0" borderId="0" xfId="7" applyFont="1" applyAlignment="1">
      <alignment horizontal="center"/>
    </xf>
    <xf numFmtId="3" fontId="47" fillId="0" borderId="0" xfId="7" applyNumberFormat="1" applyFont="1"/>
    <xf numFmtId="0" fontId="46" fillId="0" borderId="0" xfId="7" applyFont="1" applyFill="1" applyBorder="1" applyAlignment="1">
      <alignment horizontal="left" indent="1"/>
    </xf>
    <xf numFmtId="0" fontId="46" fillId="0" borderId="0" xfId="7" applyFont="1" applyAlignment="1">
      <alignment horizontal="left" indent="1"/>
    </xf>
    <xf numFmtId="0" fontId="39" fillId="0" borderId="0" xfId="7" applyFont="1" applyAlignment="1">
      <alignment horizontal="center"/>
    </xf>
    <xf numFmtId="0" fontId="47" fillId="0" borderId="0" xfId="7" applyFont="1" applyAlignment="1">
      <alignment horizontal="left" indent="1"/>
    </xf>
    <xf numFmtId="0" fontId="58" fillId="0" borderId="0" xfId="7" applyFont="1" applyAlignment="1">
      <alignment horizontal="right" vertical="center"/>
    </xf>
    <xf numFmtId="0" fontId="47" fillId="0" borderId="0" xfId="7" applyFont="1" applyAlignment="1">
      <alignment horizontal="right" vertical="center"/>
    </xf>
    <xf numFmtId="0" fontId="62" fillId="0" borderId="0" xfId="8" applyFont="1" applyAlignment="1">
      <alignment horizontal="right" vertical="center"/>
    </xf>
    <xf numFmtId="0" fontId="47" fillId="0" borderId="0" xfId="7" applyFont="1" applyAlignment="1">
      <alignment vertical="center"/>
    </xf>
    <xf numFmtId="0" fontId="63" fillId="0" borderId="0" xfId="7" applyFont="1" applyAlignment="1">
      <alignment horizontal="left" vertical="center" indent="1"/>
    </xf>
    <xf numFmtId="0" fontId="40" fillId="0" borderId="0" xfId="7" applyFont="1" applyFill="1" applyAlignment="1">
      <alignment horizontal="left" vertical="center" indent="1"/>
    </xf>
    <xf numFmtId="0" fontId="40" fillId="0" borderId="0" xfId="7" applyFont="1" applyAlignment="1">
      <alignment horizontal="left" vertical="center" indent="1"/>
    </xf>
    <xf numFmtId="0" fontId="42" fillId="0" borderId="0" xfId="7" applyFont="1" applyFill="1" applyBorder="1" applyAlignment="1">
      <alignment horizontal="left" vertical="center" indent="1"/>
    </xf>
    <xf numFmtId="0" fontId="40" fillId="7" borderId="9" xfId="7" applyFont="1" applyFill="1" applyBorder="1" applyAlignment="1">
      <alignment horizontal="left" vertical="center" indent="1" shrinkToFit="1"/>
    </xf>
    <xf numFmtId="0" fontId="55" fillId="0" borderId="9" xfId="9" applyFont="1" applyBorder="1" applyAlignment="1">
      <alignment horizontal="left" vertical="center" indent="1" shrinkToFit="1"/>
    </xf>
    <xf numFmtId="0" fontId="1" fillId="0" borderId="9" xfId="9" applyBorder="1" applyAlignment="1">
      <alignment horizontal="left" vertical="center" indent="1"/>
    </xf>
    <xf numFmtId="0" fontId="46" fillId="8" borderId="52" xfId="7" applyFont="1" applyFill="1" applyBorder="1" applyAlignment="1">
      <alignment horizontal="left" vertical="center" indent="1"/>
    </xf>
    <xf numFmtId="0" fontId="47" fillId="8" borderId="52" xfId="7" applyFont="1" applyFill="1" applyBorder="1" applyAlignment="1">
      <alignment horizontal="center" vertical="center"/>
    </xf>
    <xf numFmtId="0" fontId="47" fillId="8" borderId="19" xfId="7" applyFont="1" applyFill="1" applyBorder="1" applyAlignment="1">
      <alignment horizontal="center" vertical="center"/>
    </xf>
    <xf numFmtId="0" fontId="39" fillId="9" borderId="52" xfId="7" applyFont="1" applyFill="1" applyBorder="1" applyAlignment="1">
      <alignment horizontal="center" vertical="center"/>
    </xf>
    <xf numFmtId="0" fontId="39" fillId="9" borderId="53" xfId="7" applyFont="1" applyFill="1" applyBorder="1" applyAlignment="1">
      <alignment horizontal="center" vertical="center"/>
    </xf>
    <xf numFmtId="3" fontId="39" fillId="8" borderId="48" xfId="7" applyNumberFormat="1" applyFont="1" applyFill="1" applyBorder="1" applyAlignment="1">
      <alignment horizontal="center" vertical="center"/>
    </xf>
    <xf numFmtId="0" fontId="47" fillId="0" borderId="49" xfId="7" applyFont="1" applyBorder="1" applyAlignment="1">
      <alignment vertical="center"/>
    </xf>
    <xf numFmtId="0" fontId="47" fillId="0" borderId="50" xfId="7" applyFont="1" applyBorder="1" applyAlignment="1">
      <alignment vertical="center"/>
    </xf>
    <xf numFmtId="0" fontId="39" fillId="10" borderId="52" xfId="7" applyFont="1" applyFill="1" applyBorder="1" applyAlignment="1">
      <alignment horizontal="center" vertical="center"/>
    </xf>
    <xf numFmtId="0" fontId="39" fillId="10" borderId="53" xfId="7" applyFont="1" applyFill="1" applyBorder="1" applyAlignment="1">
      <alignment horizontal="center" vertical="center"/>
    </xf>
    <xf numFmtId="0" fontId="39" fillId="8" borderId="52" xfId="7" applyFont="1" applyFill="1" applyBorder="1" applyAlignment="1">
      <alignment horizontal="center" vertical="center"/>
    </xf>
    <xf numFmtId="0" fontId="53" fillId="0" borderId="55" xfId="9" applyFont="1" applyBorder="1" applyAlignment="1">
      <alignment horizontal="left" vertical="center" indent="1"/>
    </xf>
    <xf numFmtId="0" fontId="53" fillId="0" borderId="55" xfId="9" applyFont="1" applyBorder="1" applyAlignment="1">
      <alignment horizontal="center" vertical="center"/>
    </xf>
    <xf numFmtId="0" fontId="47" fillId="8" borderId="56" xfId="7" applyFont="1" applyFill="1" applyBorder="1" applyAlignment="1">
      <alignment horizontal="center" vertical="center"/>
    </xf>
    <xf numFmtId="0" fontId="39" fillId="9" borderId="55" xfId="7" applyFont="1" applyFill="1" applyBorder="1" applyAlignment="1">
      <alignment horizontal="center" vertical="center"/>
    </xf>
    <xf numFmtId="0" fontId="39" fillId="9" borderId="56" xfId="7" applyFont="1" applyFill="1" applyBorder="1" applyAlignment="1">
      <alignment horizontal="center" vertical="center"/>
    </xf>
    <xf numFmtId="3" fontId="39" fillId="8" borderId="28" xfId="7" applyNumberFormat="1" applyFont="1" applyFill="1" applyBorder="1" applyAlignment="1">
      <alignment horizontal="center" vertical="center"/>
    </xf>
    <xf numFmtId="3" fontId="39" fillId="8" borderId="52" xfId="7" applyNumberFormat="1" applyFont="1" applyFill="1" applyBorder="1" applyAlignment="1">
      <alignment horizontal="center" vertical="center"/>
    </xf>
    <xf numFmtId="3" fontId="39" fillId="8" borderId="0" xfId="7" applyNumberFormat="1" applyFont="1" applyFill="1" applyBorder="1" applyAlignment="1">
      <alignment horizontal="center" vertical="center"/>
    </xf>
    <xf numFmtId="0" fontId="39" fillId="10" borderId="55" xfId="7" applyFont="1" applyFill="1" applyBorder="1" applyAlignment="1">
      <alignment horizontal="center" vertical="center"/>
    </xf>
    <xf numFmtId="0" fontId="39" fillId="10" borderId="56" xfId="7" applyFont="1" applyFill="1" applyBorder="1" applyAlignment="1">
      <alignment horizontal="center" vertical="center"/>
    </xf>
    <xf numFmtId="0" fontId="39" fillId="8" borderId="58" xfId="7" applyFont="1" applyFill="1" applyBorder="1" applyAlignment="1">
      <alignment horizontal="center" vertical="center"/>
    </xf>
    <xf numFmtId="0" fontId="39" fillId="8" borderId="55" xfId="7" applyFont="1" applyFill="1" applyBorder="1" applyAlignment="1">
      <alignment horizontal="center" vertical="center"/>
    </xf>
    <xf numFmtId="0" fontId="46" fillId="0" borderId="52" xfId="7" applyFont="1" applyBorder="1" applyAlignment="1">
      <alignment horizontal="left" vertical="center" indent="1"/>
    </xf>
    <xf numFmtId="165" fontId="47" fillId="0" borderId="52" xfId="7" applyNumberFormat="1" applyFont="1" applyFill="1" applyBorder="1" applyAlignment="1">
      <alignment horizontal="center" vertical="center"/>
    </xf>
    <xf numFmtId="1" fontId="47" fillId="0" borderId="53" xfId="7" applyNumberFormat="1" applyFont="1" applyFill="1" applyBorder="1" applyAlignment="1">
      <alignment horizontal="right" vertical="center"/>
    </xf>
    <xf numFmtId="1" fontId="47" fillId="9" borderId="40" xfId="7" applyNumberFormat="1" applyFont="1" applyFill="1" applyBorder="1" applyAlignment="1">
      <alignment horizontal="right"/>
    </xf>
    <xf numFmtId="1" fontId="47" fillId="9" borderId="62" xfId="7" applyNumberFormat="1" applyFont="1" applyFill="1" applyBorder="1" applyAlignment="1">
      <alignment horizontal="right" vertical="center"/>
    </xf>
    <xf numFmtId="1" fontId="47" fillId="0" borderId="51" xfId="7" applyNumberFormat="1" applyFont="1" applyBorder="1" applyAlignment="1">
      <alignment vertical="center"/>
    </xf>
    <xf numFmtId="1" fontId="47" fillId="0" borderId="73" xfId="7" applyNumberFormat="1" applyFont="1" applyFill="1" applyBorder="1" applyAlignment="1" applyProtection="1">
      <alignment horizontal="right" vertical="center"/>
      <protection locked="0"/>
    </xf>
    <xf numFmtId="1" fontId="47" fillId="0" borderId="62" xfId="7" applyNumberFormat="1" applyFont="1" applyFill="1" applyBorder="1" applyAlignment="1" applyProtection="1">
      <alignment horizontal="right" vertical="center"/>
      <protection locked="0"/>
    </xf>
    <xf numFmtId="1" fontId="47" fillId="0" borderId="75" xfId="7" applyNumberFormat="1" applyFont="1" applyFill="1" applyBorder="1" applyAlignment="1" applyProtection="1">
      <alignment horizontal="right" vertical="center"/>
      <protection locked="0"/>
    </xf>
    <xf numFmtId="165" fontId="39" fillId="10" borderId="61" xfId="7" applyNumberFormat="1" applyFont="1" applyFill="1" applyBorder="1" applyAlignment="1">
      <alignment horizontal="right" vertical="center"/>
    </xf>
    <xf numFmtId="3" fontId="39" fillId="10" borderId="61" xfId="7" applyNumberFormat="1" applyFont="1" applyFill="1" applyBorder="1" applyAlignment="1">
      <alignment horizontal="right" vertical="center"/>
    </xf>
    <xf numFmtId="0" fontId="47" fillId="0" borderId="0" xfId="7" applyFont="1" applyAlignment="1">
      <alignment horizontal="right" vertical="center"/>
    </xf>
    <xf numFmtId="4" fontId="47" fillId="0" borderId="62" xfId="7" applyNumberFormat="1" applyFont="1" applyBorder="1" applyAlignment="1">
      <alignment horizontal="right" vertical="center"/>
    </xf>
    <xf numFmtId="4" fontId="47" fillId="0" borderId="53" xfId="7" applyNumberFormat="1" applyFont="1" applyFill="1" applyBorder="1" applyAlignment="1">
      <alignment horizontal="right" vertical="center"/>
    </xf>
    <xf numFmtId="0" fontId="46" fillId="0" borderId="64" xfId="7" applyFont="1" applyBorder="1" applyAlignment="1">
      <alignment horizontal="left" vertical="center" indent="1"/>
    </xf>
    <xf numFmtId="165" fontId="47" fillId="0" borderId="64" xfId="7" applyNumberFormat="1" applyFont="1" applyBorder="1" applyAlignment="1">
      <alignment horizontal="center" vertical="center"/>
    </xf>
    <xf numFmtId="2" fontId="47" fillId="0" borderId="66" xfId="7" applyNumberFormat="1" applyFont="1" applyFill="1" applyBorder="1" applyAlignment="1">
      <alignment horizontal="right" vertical="center"/>
    </xf>
    <xf numFmtId="2" fontId="47" fillId="9" borderId="64" xfId="7" applyNumberFormat="1" applyFont="1" applyFill="1" applyBorder="1" applyAlignment="1">
      <alignment horizontal="right" vertical="center"/>
    </xf>
    <xf numFmtId="2" fontId="47" fillId="0" borderId="63" xfId="7" applyNumberFormat="1" applyFont="1" applyFill="1" applyBorder="1" applyAlignment="1">
      <alignment horizontal="right" vertical="center"/>
    </xf>
    <xf numFmtId="2" fontId="47" fillId="0" borderId="63" xfId="7" applyNumberFormat="1" applyFont="1" applyFill="1" applyBorder="1" applyAlignment="1" applyProtection="1">
      <alignment horizontal="right" vertical="center"/>
      <protection locked="0"/>
    </xf>
    <xf numFmtId="2" fontId="47" fillId="0" borderId="64" xfId="7" applyNumberFormat="1" applyFont="1" applyFill="1" applyBorder="1" applyAlignment="1" applyProtection="1">
      <alignment horizontal="right" vertical="center"/>
      <protection locked="0"/>
    </xf>
    <xf numFmtId="2" fontId="47" fillId="0" borderId="72" xfId="7" applyNumberFormat="1" applyFont="1" applyFill="1" applyBorder="1" applyAlignment="1" applyProtection="1">
      <alignment horizontal="right" vertical="center"/>
      <protection locked="0"/>
    </xf>
    <xf numFmtId="165" fontId="39" fillId="10" borderId="66" xfId="7" applyNumberFormat="1" applyFont="1" applyFill="1" applyBorder="1" applyAlignment="1">
      <alignment horizontal="right" vertical="center"/>
    </xf>
    <xf numFmtId="3" fontId="39" fillId="10" borderId="66" xfId="7" applyNumberFormat="1" applyFont="1" applyFill="1" applyBorder="1" applyAlignment="1">
      <alignment horizontal="right" vertical="center"/>
    </xf>
    <xf numFmtId="4" fontId="47" fillId="0" borderId="67" xfId="7" applyNumberFormat="1" applyFont="1" applyBorder="1" applyAlignment="1">
      <alignment horizontal="right" vertical="center"/>
    </xf>
    <xf numFmtId="4" fontId="47" fillId="0" borderId="66" xfId="7" applyNumberFormat="1" applyFont="1" applyFill="1" applyBorder="1" applyAlignment="1">
      <alignment horizontal="right" vertical="center"/>
    </xf>
    <xf numFmtId="0" fontId="46" fillId="0" borderId="59" xfId="7" applyFont="1" applyBorder="1" applyAlignment="1">
      <alignment horizontal="left" vertical="center" indent="1"/>
    </xf>
    <xf numFmtId="3" fontId="47" fillId="0" borderId="62" xfId="7" applyNumberFormat="1" applyFont="1" applyBorder="1" applyAlignment="1">
      <alignment horizontal="center" vertical="center"/>
    </xf>
    <xf numFmtId="3" fontId="47" fillId="0" borderId="47" xfId="7" applyNumberFormat="1" applyFont="1" applyFill="1" applyBorder="1" applyAlignment="1">
      <alignment horizontal="right" vertical="center"/>
    </xf>
    <xf numFmtId="3" fontId="47" fillId="9" borderId="40" xfId="7" applyNumberFormat="1" applyFont="1" applyFill="1" applyBorder="1" applyAlignment="1">
      <alignment horizontal="right" vertical="center"/>
    </xf>
    <xf numFmtId="3" fontId="47" fillId="0" borderId="40" xfId="7" applyNumberFormat="1" applyFont="1" applyFill="1" applyBorder="1" applyAlignment="1">
      <alignment horizontal="right" vertical="center"/>
    </xf>
    <xf numFmtId="3" fontId="47" fillId="0" borderId="73" xfId="7" applyNumberFormat="1" applyFont="1" applyFill="1" applyBorder="1" applyAlignment="1" applyProtection="1">
      <alignment horizontal="right" vertical="center"/>
      <protection locked="0"/>
    </xf>
    <xf numFmtId="3" fontId="47" fillId="0" borderId="62" xfId="7" applyNumberFormat="1" applyFont="1" applyFill="1" applyBorder="1" applyAlignment="1" applyProtection="1">
      <alignment horizontal="right" vertical="center"/>
      <protection locked="0"/>
    </xf>
    <xf numFmtId="3" fontId="39" fillId="10" borderId="47" xfId="7" applyNumberFormat="1" applyFont="1" applyFill="1" applyBorder="1" applyAlignment="1">
      <alignment horizontal="right" vertical="center"/>
    </xf>
    <xf numFmtId="3" fontId="47" fillId="0" borderId="62" xfId="7" applyNumberFormat="1" applyFont="1" applyBorder="1" applyAlignment="1">
      <alignment horizontal="right" vertical="center"/>
    </xf>
    <xf numFmtId="0" fontId="46" fillId="0" borderId="68" xfId="7" applyFont="1" applyBorder="1" applyAlignment="1">
      <alignment horizontal="left" vertical="center" indent="1"/>
    </xf>
    <xf numFmtId="3" fontId="47" fillId="0" borderId="68" xfId="7" applyNumberFormat="1" applyFont="1" applyBorder="1" applyAlignment="1">
      <alignment horizontal="center" vertical="center"/>
    </xf>
    <xf numFmtId="3" fontId="47" fillId="9" borderId="69" xfId="7" applyNumberFormat="1" applyFont="1" applyFill="1" applyBorder="1" applyAlignment="1">
      <alignment horizontal="right"/>
    </xf>
    <xf numFmtId="3" fontId="47" fillId="9" borderId="69" xfId="7" applyNumberFormat="1" applyFont="1" applyFill="1" applyBorder="1" applyAlignment="1">
      <alignment horizontal="right" vertical="center"/>
    </xf>
    <xf numFmtId="3" fontId="47" fillId="0" borderId="69" xfId="7" applyNumberFormat="1" applyFont="1" applyFill="1" applyBorder="1" applyAlignment="1" applyProtection="1">
      <alignment horizontal="right" vertical="center"/>
      <protection locked="0"/>
    </xf>
    <xf numFmtId="3" fontId="47" fillId="0" borderId="68" xfId="7" applyNumberFormat="1" applyFont="1" applyFill="1" applyBorder="1" applyAlignment="1" applyProtection="1">
      <alignment horizontal="right" vertical="center"/>
      <protection locked="0"/>
    </xf>
    <xf numFmtId="3" fontId="47" fillId="0" borderId="68" xfId="7" applyNumberFormat="1" applyFont="1" applyBorder="1" applyAlignment="1">
      <alignment horizontal="right" vertical="center"/>
    </xf>
    <xf numFmtId="0" fontId="46" fillId="0" borderId="58" xfId="7" applyFont="1" applyBorder="1" applyAlignment="1">
      <alignment horizontal="left" vertical="center" indent="1"/>
    </xf>
    <xf numFmtId="3" fontId="47" fillId="0" borderId="55" xfId="7" applyNumberFormat="1" applyFont="1" applyFill="1" applyBorder="1" applyAlignment="1">
      <alignment horizontal="center" vertical="center"/>
    </xf>
    <xf numFmtId="3" fontId="47" fillId="0" borderId="61" xfId="7" applyNumberFormat="1" applyFont="1" applyFill="1" applyBorder="1" applyAlignment="1">
      <alignment horizontal="right" vertical="center"/>
    </xf>
    <xf numFmtId="3" fontId="47" fillId="9" borderId="70" xfId="7" applyNumberFormat="1" applyFont="1" applyFill="1" applyBorder="1" applyAlignment="1">
      <alignment horizontal="right"/>
    </xf>
    <xf numFmtId="3" fontId="47" fillId="9" borderId="70" xfId="7" applyNumberFormat="1" applyFont="1" applyFill="1" applyBorder="1" applyAlignment="1">
      <alignment horizontal="right" vertical="center"/>
    </xf>
    <xf numFmtId="3" fontId="47" fillId="0" borderId="70" xfId="7" applyNumberFormat="1" applyFont="1" applyFill="1" applyBorder="1" applyAlignment="1" applyProtection="1">
      <alignment horizontal="right" vertical="center"/>
      <protection locked="0"/>
    </xf>
    <xf numFmtId="3" fontId="47" fillId="0" borderId="63" xfId="7" applyNumberFormat="1" applyFont="1" applyFill="1" applyBorder="1" applyAlignment="1" applyProtection="1">
      <alignment horizontal="right" vertical="center"/>
      <protection locked="0"/>
    </xf>
    <xf numFmtId="3" fontId="47" fillId="0" borderId="64" xfId="7" applyNumberFormat="1" applyFont="1" applyBorder="1" applyAlignment="1">
      <alignment horizontal="right" vertical="center"/>
    </xf>
    <xf numFmtId="0" fontId="46" fillId="10" borderId="57" xfId="7" applyFont="1" applyFill="1" applyBorder="1" applyAlignment="1">
      <alignment horizontal="left" vertical="center" indent="1"/>
    </xf>
    <xf numFmtId="3" fontId="39" fillId="10" borderId="49" xfId="7" applyNumberFormat="1" applyFont="1" applyFill="1" applyBorder="1" applyAlignment="1">
      <alignment horizontal="center" vertical="center"/>
    </xf>
    <xf numFmtId="3" fontId="39" fillId="11" borderId="57" xfId="7" applyNumberFormat="1" applyFont="1" applyFill="1" applyBorder="1" applyAlignment="1">
      <alignment horizontal="right" vertical="center"/>
    </xf>
    <xf numFmtId="3" fontId="39" fillId="9" borderId="48" xfId="7" applyNumberFormat="1" applyFont="1" applyFill="1" applyBorder="1" applyAlignment="1">
      <alignment horizontal="right" vertical="center"/>
    </xf>
    <xf numFmtId="3" fontId="39" fillId="11" borderId="48" xfId="7" applyNumberFormat="1" applyFont="1" applyFill="1" applyBorder="1" applyAlignment="1">
      <alignment horizontal="right" vertical="center"/>
    </xf>
    <xf numFmtId="3" fontId="39" fillId="10" borderId="50" xfId="7" applyNumberFormat="1" applyFont="1" applyFill="1" applyBorder="1" applyAlignment="1">
      <alignment horizontal="right" vertical="center"/>
    </xf>
    <xf numFmtId="3" fontId="47" fillId="0" borderId="52" xfId="7" applyNumberFormat="1" applyFont="1" applyFill="1" applyBorder="1" applyAlignment="1">
      <alignment horizontal="center" vertical="center"/>
    </xf>
    <xf numFmtId="3" fontId="47" fillId="0" borderId="41" xfId="7" applyNumberFormat="1" applyFont="1" applyFill="1" applyBorder="1" applyAlignment="1">
      <alignment horizontal="right" vertical="center"/>
    </xf>
    <xf numFmtId="3" fontId="47" fillId="0" borderId="40" xfId="7" applyNumberFormat="1" applyFont="1" applyFill="1" applyBorder="1" applyAlignment="1" applyProtection="1">
      <alignment horizontal="right" vertical="center"/>
      <protection locked="0"/>
    </xf>
    <xf numFmtId="3" fontId="47" fillId="0" borderId="59" xfId="7" applyNumberFormat="1" applyFont="1" applyBorder="1" applyAlignment="1">
      <alignment horizontal="right" vertical="center"/>
    </xf>
    <xf numFmtId="3" fontId="47" fillId="0" borderId="69" xfId="7" applyNumberFormat="1" applyFont="1" applyFill="1" applyBorder="1" applyAlignment="1">
      <alignment horizontal="right" vertical="center"/>
    </xf>
    <xf numFmtId="3" fontId="47" fillId="0" borderId="64" xfId="7" applyNumberFormat="1" applyFont="1" applyBorder="1" applyAlignment="1">
      <alignment horizontal="center" vertical="center"/>
    </xf>
    <xf numFmtId="3" fontId="47" fillId="0" borderId="72" xfId="7" applyNumberFormat="1" applyFont="1" applyFill="1" applyBorder="1" applyAlignment="1">
      <alignment horizontal="right" vertical="center"/>
    </xf>
    <xf numFmtId="3" fontId="47" fillId="0" borderId="70" xfId="7" applyNumberFormat="1" applyFont="1" applyFill="1" applyBorder="1" applyAlignment="1">
      <alignment horizontal="right" vertical="center"/>
    </xf>
    <xf numFmtId="3" fontId="47" fillId="0" borderId="64" xfId="7" applyNumberFormat="1" applyFont="1" applyFill="1" applyBorder="1" applyAlignment="1" applyProtection="1">
      <alignment horizontal="right" vertical="center"/>
      <protection locked="0"/>
    </xf>
    <xf numFmtId="3" fontId="39" fillId="10" borderId="72" xfId="7" applyNumberFormat="1" applyFont="1" applyFill="1" applyBorder="1" applyAlignment="1">
      <alignment horizontal="right" vertical="center"/>
    </xf>
    <xf numFmtId="3" fontId="47" fillId="0" borderId="67" xfId="7" applyNumberFormat="1" applyFont="1" applyBorder="1" applyAlignment="1">
      <alignment horizontal="right" vertical="center"/>
    </xf>
    <xf numFmtId="0" fontId="46" fillId="0" borderId="62" xfId="7" applyFont="1" applyBorder="1" applyAlignment="1">
      <alignment horizontal="left" vertical="center" indent="1"/>
    </xf>
    <xf numFmtId="3" fontId="53" fillId="0" borderId="62" xfId="7" applyNumberFormat="1" applyFont="1" applyFill="1" applyBorder="1" applyAlignment="1">
      <alignment horizontal="center" vertical="center"/>
    </xf>
    <xf numFmtId="3" fontId="39" fillId="0" borderId="62" xfId="7" applyNumberFormat="1" applyFont="1" applyFill="1" applyBorder="1" applyAlignment="1">
      <alignment horizontal="right" vertical="center"/>
    </xf>
    <xf numFmtId="3" fontId="55" fillId="9" borderId="73" xfId="7" applyNumberFormat="1" applyFont="1" applyFill="1" applyBorder="1" applyAlignment="1" applyProtection="1">
      <alignment horizontal="right" vertical="center"/>
      <protection locked="0"/>
    </xf>
    <xf numFmtId="3" fontId="55" fillId="0" borderId="73" xfId="7" applyNumberFormat="1" applyFont="1" applyFill="1" applyBorder="1" applyAlignment="1" applyProtection="1">
      <alignment horizontal="right" vertical="center"/>
      <protection locked="0"/>
    </xf>
    <xf numFmtId="3" fontId="55" fillId="10" borderId="62" xfId="7" applyNumberFormat="1" applyFont="1" applyFill="1" applyBorder="1" applyAlignment="1">
      <alignment horizontal="right" vertical="center"/>
    </xf>
    <xf numFmtId="164" fontId="55" fillId="10" borderId="62" xfId="7" applyNumberFormat="1" applyFont="1" applyFill="1" applyBorder="1" applyAlignment="1">
      <alignment horizontal="right" vertical="center"/>
    </xf>
    <xf numFmtId="3" fontId="53" fillId="0" borderId="75" xfId="7" applyNumberFormat="1" applyFont="1" applyFill="1" applyBorder="1" applyAlignment="1">
      <alignment horizontal="right" vertical="center"/>
    </xf>
    <xf numFmtId="3" fontId="53" fillId="0" borderId="62" xfId="7" applyNumberFormat="1" applyFont="1" applyFill="1" applyBorder="1" applyAlignment="1">
      <alignment horizontal="right" vertical="center"/>
    </xf>
    <xf numFmtId="3" fontId="53" fillId="0" borderId="68" xfId="7" applyNumberFormat="1" applyFont="1" applyFill="1" applyBorder="1" applyAlignment="1">
      <alignment horizontal="center" vertical="center"/>
    </xf>
    <xf numFmtId="3" fontId="39" fillId="0" borderId="68" xfId="7" applyNumberFormat="1" applyFont="1" applyFill="1" applyBorder="1" applyAlignment="1">
      <alignment horizontal="right" vertical="center"/>
    </xf>
    <xf numFmtId="3" fontId="55" fillId="9" borderId="69" xfId="7" applyNumberFormat="1" applyFont="1" applyFill="1" applyBorder="1" applyAlignment="1" applyProtection="1">
      <alignment horizontal="right" vertical="center"/>
      <protection locked="0"/>
    </xf>
    <xf numFmtId="3" fontId="55" fillId="0" borderId="69" xfId="7" applyNumberFormat="1" applyFont="1" applyFill="1" applyBorder="1" applyAlignment="1" applyProtection="1">
      <alignment horizontal="right" vertical="center"/>
      <protection locked="0"/>
    </xf>
    <xf numFmtId="3" fontId="47" fillId="0" borderId="59" xfId="7" applyNumberFormat="1" applyFont="1" applyFill="1" applyBorder="1" applyAlignment="1" applyProtection="1">
      <alignment horizontal="right" vertical="center"/>
      <protection locked="0"/>
    </xf>
    <xf numFmtId="3" fontId="55" fillId="10" borderId="68" xfId="7" applyNumberFormat="1" applyFont="1" applyFill="1" applyBorder="1" applyAlignment="1">
      <alignment horizontal="right" vertical="center"/>
    </xf>
    <xf numFmtId="164" fontId="55" fillId="10" borderId="68" xfId="7" applyNumberFormat="1" applyFont="1" applyFill="1" applyBorder="1" applyAlignment="1">
      <alignment horizontal="right" vertical="center"/>
    </xf>
    <xf numFmtId="3" fontId="53" fillId="0" borderId="47" xfId="7" applyNumberFormat="1" applyFont="1" applyFill="1" applyBorder="1" applyAlignment="1">
      <alignment horizontal="right" vertical="center"/>
    </xf>
    <xf numFmtId="3" fontId="53" fillId="0" borderId="68" xfId="7" applyNumberFormat="1" applyFont="1" applyFill="1" applyBorder="1" applyAlignment="1">
      <alignment horizontal="right" vertical="center"/>
    </xf>
    <xf numFmtId="3" fontId="53" fillId="0" borderId="64" xfId="7" applyNumberFormat="1" applyFont="1" applyFill="1" applyBorder="1" applyAlignment="1">
      <alignment horizontal="center" vertical="center"/>
    </xf>
    <xf numFmtId="3" fontId="39" fillId="0" borderId="64" xfId="7" applyNumberFormat="1" applyFont="1" applyFill="1" applyBorder="1" applyAlignment="1">
      <alignment horizontal="right" vertical="center"/>
    </xf>
    <xf numFmtId="3" fontId="55" fillId="9" borderId="63" xfId="7" applyNumberFormat="1" applyFont="1" applyFill="1" applyBorder="1" applyAlignment="1" applyProtection="1">
      <alignment horizontal="right" vertical="center"/>
      <protection locked="0"/>
    </xf>
    <xf numFmtId="3" fontId="55" fillId="0" borderId="54" xfId="7" applyNumberFormat="1" applyFont="1" applyFill="1" applyBorder="1" applyAlignment="1" applyProtection="1">
      <alignment horizontal="right" vertical="center"/>
      <protection locked="0"/>
    </xf>
    <xf numFmtId="3" fontId="47" fillId="0" borderId="55" xfId="7" applyNumberFormat="1" applyFont="1" applyFill="1" applyBorder="1" applyAlignment="1" applyProtection="1">
      <alignment horizontal="right" vertical="center"/>
      <protection locked="0"/>
    </xf>
    <xf numFmtId="3" fontId="55" fillId="10" borderId="64" xfId="7" applyNumberFormat="1" applyFont="1" applyFill="1" applyBorder="1" applyAlignment="1">
      <alignment horizontal="right" vertical="center"/>
    </xf>
    <xf numFmtId="164" fontId="55" fillId="10" borderId="64" xfId="7" applyNumberFormat="1" applyFont="1" applyFill="1" applyBorder="1" applyAlignment="1">
      <alignment horizontal="right" vertical="center"/>
    </xf>
    <xf numFmtId="3" fontId="53" fillId="0" borderId="66" xfId="7" applyNumberFormat="1" applyFont="1" applyFill="1" applyBorder="1" applyAlignment="1">
      <alignment horizontal="right" vertical="center"/>
    </xf>
    <xf numFmtId="3" fontId="53" fillId="0" borderId="64" xfId="7" applyNumberFormat="1" applyFont="1" applyFill="1" applyBorder="1" applyAlignment="1">
      <alignment horizontal="right" vertical="center"/>
    </xf>
    <xf numFmtId="3" fontId="53" fillId="0" borderId="59" xfId="7" applyNumberFormat="1" applyFont="1" applyFill="1" applyBorder="1" applyAlignment="1">
      <alignment horizontal="center" vertical="center"/>
    </xf>
    <xf numFmtId="3" fontId="47" fillId="0" borderId="59" xfId="7" applyNumberFormat="1" applyFont="1" applyFill="1" applyBorder="1" applyAlignment="1">
      <alignment horizontal="right" vertical="center"/>
    </xf>
    <xf numFmtId="3" fontId="53" fillId="9" borderId="40" xfId="7" applyNumberFormat="1" applyFont="1" applyFill="1" applyBorder="1" applyAlignment="1" applyProtection="1">
      <alignment horizontal="right"/>
      <protection locked="0"/>
    </xf>
    <xf numFmtId="3" fontId="53" fillId="9" borderId="40" xfId="7" applyNumberFormat="1" applyFont="1" applyFill="1" applyBorder="1" applyAlignment="1" applyProtection="1">
      <alignment horizontal="right" vertical="center"/>
      <protection locked="0"/>
    </xf>
    <xf numFmtId="3" fontId="53" fillId="0" borderId="40" xfId="7" applyNumberFormat="1" applyFont="1" applyFill="1" applyBorder="1" applyAlignment="1" applyProtection="1">
      <alignment horizontal="right" vertical="center"/>
      <protection locked="0"/>
    </xf>
    <xf numFmtId="3" fontId="55" fillId="10" borderId="59" xfId="7" applyNumberFormat="1" applyFont="1" applyFill="1" applyBorder="1" applyAlignment="1">
      <alignment horizontal="right" vertical="center"/>
    </xf>
    <xf numFmtId="164" fontId="55" fillId="10" borderId="59" xfId="7" applyNumberFormat="1" applyFont="1" applyFill="1" applyBorder="1" applyAlignment="1">
      <alignment horizontal="right" vertical="center"/>
    </xf>
    <xf numFmtId="3" fontId="53" fillId="0" borderId="76" xfId="7" applyNumberFormat="1" applyFont="1" applyFill="1" applyBorder="1" applyAlignment="1">
      <alignment horizontal="right" vertical="center"/>
    </xf>
    <xf numFmtId="3" fontId="53" fillId="0" borderId="59" xfId="7" applyNumberFormat="1" applyFont="1" applyFill="1" applyBorder="1" applyAlignment="1">
      <alignment horizontal="right" vertical="center"/>
    </xf>
    <xf numFmtId="3" fontId="47" fillId="0" borderId="68" xfId="7" applyNumberFormat="1" applyFont="1" applyFill="1" applyBorder="1" applyAlignment="1">
      <alignment horizontal="right" vertical="center"/>
    </xf>
    <xf numFmtId="3" fontId="53" fillId="9" borderId="69" xfId="7" applyNumberFormat="1" applyFont="1" applyFill="1" applyBorder="1" applyAlignment="1" applyProtection="1">
      <alignment horizontal="right"/>
      <protection locked="0"/>
    </xf>
    <xf numFmtId="3" fontId="53" fillId="9" borderId="69" xfId="7" applyNumberFormat="1" applyFont="1" applyFill="1" applyBorder="1" applyAlignment="1" applyProtection="1">
      <alignment horizontal="right" vertical="center"/>
      <protection locked="0"/>
    </xf>
    <xf numFmtId="3" fontId="53" fillId="0" borderId="69" xfId="7" applyNumberFormat="1" applyFont="1" applyFill="1" applyBorder="1" applyAlignment="1" applyProtection="1">
      <alignment horizontal="right" vertical="center"/>
      <protection locked="0"/>
    </xf>
    <xf numFmtId="0" fontId="46" fillId="0" borderId="55" xfId="7" applyFont="1" applyBorder="1" applyAlignment="1">
      <alignment horizontal="left" vertical="center" indent="1"/>
    </xf>
    <xf numFmtId="3" fontId="53" fillId="0" borderId="67" xfId="7" applyNumberFormat="1" applyFont="1" applyFill="1" applyBorder="1" applyAlignment="1">
      <alignment horizontal="center" vertical="center"/>
    </xf>
    <xf numFmtId="3" fontId="47" fillId="0" borderId="67" xfId="7" applyNumberFormat="1" applyFont="1" applyFill="1" applyBorder="1" applyAlignment="1">
      <alignment horizontal="right" vertical="center"/>
    </xf>
    <xf numFmtId="3" fontId="53" fillId="9" borderId="70" xfId="7" applyNumberFormat="1" applyFont="1" applyFill="1" applyBorder="1" applyAlignment="1" applyProtection="1">
      <alignment horizontal="right"/>
      <protection locked="0"/>
    </xf>
    <xf numFmtId="3" fontId="53" fillId="9" borderId="70" xfId="7" applyNumberFormat="1" applyFont="1" applyFill="1" applyBorder="1" applyAlignment="1" applyProtection="1">
      <alignment horizontal="right" vertical="center"/>
      <protection locked="0"/>
    </xf>
    <xf numFmtId="3" fontId="53" fillId="0" borderId="41" xfId="7" applyNumberFormat="1" applyFont="1" applyFill="1" applyBorder="1" applyAlignment="1" applyProtection="1">
      <alignment horizontal="right" vertical="center"/>
      <protection locked="0"/>
    </xf>
    <xf numFmtId="3" fontId="53" fillId="0" borderId="72" xfId="7" applyNumberFormat="1" applyFont="1" applyFill="1" applyBorder="1" applyAlignment="1">
      <alignment horizontal="right" vertical="center"/>
    </xf>
    <xf numFmtId="3" fontId="53" fillId="0" borderId="67" xfId="7" applyNumberFormat="1" applyFont="1" applyFill="1" applyBorder="1" applyAlignment="1">
      <alignment horizontal="right" vertical="center"/>
    </xf>
    <xf numFmtId="0" fontId="49" fillId="10" borderId="48" xfId="7" applyFont="1" applyFill="1" applyBorder="1" applyAlignment="1">
      <alignment horizontal="left" vertical="center" indent="1"/>
    </xf>
    <xf numFmtId="3" fontId="55" fillId="10" borderId="57" xfId="7" applyNumberFormat="1" applyFont="1" applyFill="1" applyBorder="1" applyAlignment="1">
      <alignment horizontal="center" vertical="center"/>
    </xf>
    <xf numFmtId="3" fontId="55" fillId="10" borderId="57" xfId="7" applyNumberFormat="1" applyFont="1" applyFill="1" applyBorder="1" applyAlignment="1">
      <alignment horizontal="right" vertical="center"/>
    </xf>
    <xf numFmtId="3" fontId="55" fillId="10" borderId="48" xfId="7" applyNumberFormat="1" applyFont="1" applyFill="1" applyBorder="1" applyAlignment="1" applyProtection="1">
      <alignment horizontal="right" vertical="center"/>
    </xf>
    <xf numFmtId="3" fontId="55" fillId="10" borderId="57" xfId="7" applyNumberFormat="1" applyFont="1" applyFill="1" applyBorder="1" applyAlignment="1" applyProtection="1">
      <alignment horizontal="right" vertical="center"/>
    </xf>
    <xf numFmtId="164" fontId="55" fillId="10" borderId="57" xfId="7" applyNumberFormat="1" applyFont="1" applyFill="1" applyBorder="1" applyAlignment="1">
      <alignment horizontal="right" vertical="center"/>
    </xf>
    <xf numFmtId="0" fontId="46" fillId="0" borderId="40" xfId="7" applyFont="1" applyBorder="1" applyAlignment="1">
      <alignment horizontal="left" vertical="center" indent="1"/>
    </xf>
    <xf numFmtId="3" fontId="53" fillId="0" borderId="73" xfId="7" applyNumberFormat="1" applyFont="1" applyFill="1" applyBorder="1" applyAlignment="1" applyProtection="1">
      <alignment horizontal="right" vertical="center"/>
      <protection locked="0"/>
    </xf>
    <xf numFmtId="0" fontId="46" fillId="0" borderId="69" xfId="7" applyFont="1" applyBorder="1" applyAlignment="1">
      <alignment horizontal="left" vertical="center" indent="1"/>
    </xf>
    <xf numFmtId="0" fontId="46" fillId="0" borderId="41" xfId="7" applyFont="1" applyBorder="1" applyAlignment="1">
      <alignment horizontal="left" vertical="center" indent="1"/>
    </xf>
    <xf numFmtId="164" fontId="55" fillId="10" borderId="67" xfId="7" applyNumberFormat="1" applyFont="1" applyFill="1" applyBorder="1" applyAlignment="1">
      <alignment horizontal="right" vertical="center"/>
    </xf>
    <xf numFmtId="3" fontId="55" fillId="10" borderId="28" xfId="7" applyNumberFormat="1" applyFont="1" applyFill="1" applyBorder="1" applyAlignment="1">
      <alignment horizontal="right" vertical="center"/>
    </xf>
    <xf numFmtId="3" fontId="55" fillId="10" borderId="77" xfId="7" applyNumberFormat="1" applyFont="1" applyFill="1" applyBorder="1" applyAlignment="1">
      <alignment horizontal="right" vertical="center"/>
    </xf>
    <xf numFmtId="3" fontId="55" fillId="10" borderId="50" xfId="7" applyNumberFormat="1" applyFont="1" applyFill="1" applyBorder="1" applyAlignment="1">
      <alignment horizontal="right" vertical="center"/>
    </xf>
    <xf numFmtId="0" fontId="46" fillId="0" borderId="41" xfId="7" applyFont="1" applyFill="1" applyBorder="1" applyAlignment="1">
      <alignment horizontal="left" vertical="center" indent="1"/>
    </xf>
    <xf numFmtId="3" fontId="55" fillId="0" borderId="58" xfId="7" applyNumberFormat="1" applyFont="1" applyFill="1" applyBorder="1" applyAlignment="1">
      <alignment horizontal="center" vertical="center"/>
    </xf>
    <xf numFmtId="3" fontId="55" fillId="0" borderId="50" xfId="7" applyNumberFormat="1" applyFont="1" applyFill="1" applyBorder="1" applyAlignment="1">
      <alignment horizontal="right" vertical="center"/>
    </xf>
    <xf numFmtId="3" fontId="47" fillId="0" borderId="58" xfId="7" applyNumberFormat="1" applyFont="1" applyFill="1" applyBorder="1" applyAlignment="1">
      <alignment horizontal="right" vertical="center"/>
    </xf>
    <xf numFmtId="3" fontId="47" fillId="0" borderId="0" xfId="7" applyNumberFormat="1" applyFont="1" applyFill="1" applyBorder="1" applyAlignment="1">
      <alignment horizontal="right" vertical="center"/>
    </xf>
    <xf numFmtId="3" fontId="47" fillId="0" borderId="52" xfId="7" applyNumberFormat="1" applyFont="1" applyFill="1" applyBorder="1" applyAlignment="1" applyProtection="1">
      <alignment horizontal="right" vertical="center"/>
      <protection locked="0"/>
    </xf>
    <xf numFmtId="3" fontId="55" fillId="0" borderId="73" xfId="7" applyNumberFormat="1" applyFont="1" applyFill="1" applyBorder="1" applyAlignment="1">
      <alignment horizontal="right" vertical="center"/>
    </xf>
    <xf numFmtId="164" fontId="55" fillId="0" borderId="62" xfId="7" applyNumberFormat="1" applyFont="1" applyFill="1" applyBorder="1" applyAlignment="1">
      <alignment horizontal="right" vertical="center"/>
    </xf>
    <xf numFmtId="0" fontId="47" fillId="0" borderId="0" xfId="7" applyFont="1" applyFill="1" applyAlignment="1">
      <alignment horizontal="right" vertical="center"/>
    </xf>
    <xf numFmtId="0" fontId="47" fillId="0" borderId="0" xfId="7" applyFont="1" applyFill="1" applyAlignment="1">
      <alignment vertical="center"/>
    </xf>
    <xf numFmtId="0" fontId="49" fillId="10" borderId="51" xfId="7" applyFont="1" applyFill="1" applyBorder="1" applyAlignment="1">
      <alignment horizontal="left" vertical="center" indent="1"/>
    </xf>
    <xf numFmtId="3" fontId="55" fillId="10" borderId="48" xfId="7" applyNumberFormat="1" applyFont="1" applyFill="1" applyBorder="1" applyAlignment="1">
      <alignment horizontal="right" vertical="center"/>
    </xf>
    <xf numFmtId="3" fontId="55" fillId="10" borderId="49" xfId="7" applyNumberFormat="1" applyFont="1" applyFill="1" applyBorder="1" applyAlignment="1">
      <alignment horizontal="right" vertical="center"/>
    </xf>
    <xf numFmtId="3" fontId="55" fillId="10" borderId="73" xfId="7" applyNumberFormat="1" applyFont="1" applyFill="1" applyBorder="1" applyAlignment="1">
      <alignment horizontal="right" vertical="center"/>
    </xf>
    <xf numFmtId="0" fontId="49" fillId="10" borderId="54" xfId="7" applyFont="1" applyFill="1" applyBorder="1" applyAlignment="1">
      <alignment horizontal="left" vertical="center" indent="1"/>
    </xf>
    <xf numFmtId="3" fontId="55" fillId="10" borderId="55" xfId="7" applyNumberFormat="1" applyFont="1" applyFill="1" applyBorder="1" applyAlignment="1">
      <alignment horizontal="center" vertical="center"/>
    </xf>
    <xf numFmtId="0" fontId="48" fillId="0" borderId="0" xfId="7" applyFont="1" applyFill="1" applyBorder="1" applyAlignment="1">
      <alignment horizontal="left" vertical="center" indent="1"/>
    </xf>
    <xf numFmtId="0" fontId="47" fillId="0" borderId="0" xfId="7" applyFont="1" applyAlignment="1">
      <alignment horizontal="center" vertical="center"/>
    </xf>
    <xf numFmtId="3" fontId="47" fillId="0" borderId="0" xfId="7" applyNumberFormat="1" applyFont="1" applyAlignment="1">
      <alignment vertical="center"/>
    </xf>
    <xf numFmtId="0" fontId="49" fillId="0" borderId="0" xfId="7" applyFont="1" applyFill="1" applyBorder="1" applyAlignment="1">
      <alignment horizontal="left" vertical="center" indent="1"/>
    </xf>
    <xf numFmtId="0" fontId="49" fillId="0" borderId="0" xfId="7" applyFont="1" applyAlignment="1">
      <alignment horizontal="left" vertical="center" indent="1"/>
    </xf>
    <xf numFmtId="0" fontId="39" fillId="0" borderId="0" xfId="7" applyFont="1" applyAlignment="1">
      <alignment horizontal="center" vertical="center"/>
    </xf>
    <xf numFmtId="3" fontId="39" fillId="0" borderId="0" xfId="7" applyNumberFormat="1" applyFont="1" applyAlignment="1">
      <alignment vertical="center"/>
    </xf>
    <xf numFmtId="0" fontId="45" fillId="0" borderId="0" xfId="7" applyFont="1" applyFill="1" applyBorder="1" applyAlignment="1">
      <alignment horizontal="center"/>
    </xf>
    <xf numFmtId="0" fontId="45" fillId="7" borderId="0" xfId="7" applyFont="1" applyFill="1" applyBorder="1" applyAlignment="1">
      <alignment horizontal="center"/>
    </xf>
    <xf numFmtId="0" fontId="51" fillId="7" borderId="9" xfId="7" applyFont="1" applyFill="1" applyBorder="1" applyAlignment="1">
      <alignment horizontal="left" vertical="center" indent="1"/>
    </xf>
    <xf numFmtId="0" fontId="36" fillId="0" borderId="9" xfId="9" applyFont="1" applyBorder="1" applyAlignment="1">
      <alignment horizontal="left" vertical="center" indent="1"/>
    </xf>
    <xf numFmtId="0" fontId="3" fillId="8" borderId="51" xfId="7" applyFill="1" applyBorder="1" applyAlignment="1">
      <alignment horizontal="left" indent="1"/>
    </xf>
    <xf numFmtId="3" fontId="3" fillId="8" borderId="57" xfId="7" applyNumberFormat="1" applyFill="1" applyBorder="1" applyAlignment="1">
      <alignment horizontal="center"/>
    </xf>
    <xf numFmtId="3" fontId="3" fillId="8" borderId="28" xfId="7" applyNumberFormat="1" applyFill="1" applyBorder="1" applyAlignment="1">
      <alignment horizontal="center"/>
    </xf>
    <xf numFmtId="3" fontId="3" fillId="0" borderId="0" xfId="7" applyNumberFormat="1" applyFill="1" applyBorder="1" applyAlignment="1" applyProtection="1">
      <alignment horizontal="right"/>
      <protection locked="0"/>
    </xf>
    <xf numFmtId="3" fontId="3" fillId="0" borderId="52" xfId="7" applyNumberFormat="1" applyFill="1" applyBorder="1" applyAlignment="1" applyProtection="1">
      <alignment horizontal="right"/>
      <protection locked="0"/>
    </xf>
    <xf numFmtId="3" fontId="3" fillId="0" borderId="60" xfId="7" applyNumberFormat="1" applyFill="1" applyBorder="1" applyAlignment="1" applyProtection="1">
      <alignment horizontal="right"/>
      <protection locked="0"/>
    </xf>
    <xf numFmtId="0" fontId="3" fillId="0" borderId="62" xfId="7" applyBorder="1" applyAlignment="1">
      <alignment horizontal="right"/>
    </xf>
    <xf numFmtId="4" fontId="3" fillId="0" borderId="65" xfId="7" applyNumberFormat="1" applyFill="1" applyBorder="1" applyAlignment="1" applyProtection="1">
      <alignment horizontal="right"/>
      <protection locked="0"/>
    </xf>
    <xf numFmtId="4" fontId="3" fillId="0" borderId="64" xfId="7" applyNumberFormat="1" applyFill="1" applyBorder="1" applyAlignment="1" applyProtection="1">
      <alignment horizontal="right"/>
      <protection locked="0"/>
    </xf>
    <xf numFmtId="4" fontId="3" fillId="0" borderId="65" xfId="7" applyNumberFormat="1" applyBorder="1" applyAlignment="1" applyProtection="1">
      <alignment horizontal="right"/>
      <protection locked="0"/>
    </xf>
    <xf numFmtId="2" fontId="3" fillId="0" borderId="67" xfId="7" applyNumberFormat="1" applyBorder="1" applyAlignment="1">
      <alignment horizontal="right"/>
    </xf>
    <xf numFmtId="0" fontId="3" fillId="0" borderId="68" xfId="7" applyBorder="1" applyAlignment="1">
      <alignment horizontal="right"/>
    </xf>
    <xf numFmtId="0" fontId="3" fillId="0" borderId="64" xfId="7" applyBorder="1" applyAlignment="1">
      <alignment horizontal="right"/>
    </xf>
    <xf numFmtId="3" fontId="3" fillId="11" borderId="57" xfId="7" applyNumberFormat="1" applyFill="1" applyBorder="1" applyAlignment="1" applyProtection="1">
      <alignment horizontal="right"/>
      <protection locked="0"/>
    </xf>
    <xf numFmtId="3" fontId="3" fillId="11" borderId="50" xfId="7" applyNumberFormat="1" applyFill="1" applyBorder="1" applyAlignment="1" applyProtection="1">
      <alignment horizontal="right"/>
      <protection locked="0"/>
    </xf>
    <xf numFmtId="0" fontId="3" fillId="11" borderId="57" xfId="7" applyFill="1" applyBorder="1" applyAlignment="1">
      <alignment horizontal="right"/>
    </xf>
    <xf numFmtId="0" fontId="3" fillId="0" borderId="59" xfId="7" applyBorder="1" applyAlignment="1">
      <alignment horizontal="right"/>
    </xf>
    <xf numFmtId="0" fontId="3" fillId="0" borderId="67" xfId="7" applyBorder="1" applyAlignment="1">
      <alignment horizontal="right"/>
    </xf>
    <xf numFmtId="3" fontId="3" fillId="0" borderId="74" xfId="7" applyNumberFormat="1" applyFill="1" applyBorder="1" applyAlignment="1" applyProtection="1">
      <alignment horizontal="right"/>
      <protection locked="0"/>
    </xf>
    <xf numFmtId="3" fontId="3" fillId="0" borderId="62" xfId="7" applyNumberFormat="1" applyFill="1" applyBorder="1" applyAlignment="1" applyProtection="1">
      <alignment horizontal="right"/>
      <protection locked="0"/>
    </xf>
    <xf numFmtId="3" fontId="55" fillId="10" borderId="69" xfId="7" applyNumberFormat="1" applyFont="1" applyFill="1" applyBorder="1" applyAlignment="1">
      <alignment horizontal="right"/>
    </xf>
    <xf numFmtId="3" fontId="3" fillId="0" borderId="28" xfId="7" applyNumberFormat="1" applyFill="1" applyBorder="1" applyAlignment="1" applyProtection="1">
      <alignment horizontal="right"/>
      <protection locked="0"/>
    </xf>
    <xf numFmtId="3" fontId="3" fillId="0" borderId="65" xfId="7" applyNumberFormat="1" applyFill="1" applyBorder="1" applyAlignment="1" applyProtection="1">
      <alignment horizontal="right"/>
      <protection locked="0"/>
    </xf>
    <xf numFmtId="3" fontId="55" fillId="10" borderId="63" xfId="7" applyNumberFormat="1" applyFont="1" applyFill="1" applyBorder="1" applyAlignment="1">
      <alignment horizontal="right"/>
    </xf>
    <xf numFmtId="3" fontId="55" fillId="10" borderId="70" xfId="7" applyNumberFormat="1" applyFont="1" applyFill="1" applyBorder="1" applyAlignment="1">
      <alignment horizontal="right"/>
    </xf>
    <xf numFmtId="164" fontId="55" fillId="10" borderId="67" xfId="7" applyNumberFormat="1" applyFont="1" applyFill="1" applyBorder="1" applyAlignment="1">
      <alignment horizontal="right"/>
    </xf>
    <xf numFmtId="0" fontId="49" fillId="10" borderId="48" xfId="7" applyFont="1" applyFill="1" applyBorder="1" applyAlignment="1">
      <alignment horizontal="left" indent="1"/>
    </xf>
    <xf numFmtId="3" fontId="55" fillId="10" borderId="40" xfId="7" applyNumberFormat="1" applyFont="1" applyFill="1" applyBorder="1" applyAlignment="1">
      <alignment horizontal="right"/>
    </xf>
    <xf numFmtId="164" fontId="55" fillId="10" borderId="59" xfId="7" applyNumberFormat="1" applyFont="1" applyFill="1" applyBorder="1" applyAlignment="1">
      <alignment horizontal="right"/>
    </xf>
    <xf numFmtId="3" fontId="3" fillId="0" borderId="41" xfId="7" applyNumberFormat="1" applyFill="1" applyBorder="1" applyAlignment="1">
      <alignment horizontal="right"/>
    </xf>
    <xf numFmtId="3" fontId="3" fillId="0" borderId="0" xfId="7" applyNumberFormat="1" applyFill="1" applyBorder="1" applyAlignment="1">
      <alignment horizontal="right"/>
    </xf>
    <xf numFmtId="0" fontId="3" fillId="0" borderId="58" xfId="7" applyFill="1" applyBorder="1" applyAlignment="1">
      <alignment horizontal="right"/>
    </xf>
    <xf numFmtId="0" fontId="49" fillId="10" borderId="51" xfId="7" applyFont="1" applyFill="1" applyBorder="1" applyAlignment="1">
      <alignment horizontal="left" indent="1"/>
    </xf>
    <xf numFmtId="0" fontId="49" fillId="10" borderId="54" xfId="7" applyFont="1" applyFill="1" applyBorder="1" applyAlignment="1">
      <alignment horizontal="left" indent="1"/>
    </xf>
    <xf numFmtId="0" fontId="6" fillId="7" borderId="0" xfId="7" applyFont="1" applyFill="1" applyAlignment="1">
      <alignment horizontal="center"/>
    </xf>
    <xf numFmtId="0" fontId="3" fillId="0" borderId="0" xfId="7" applyAlignment="1"/>
    <xf numFmtId="0" fontId="3" fillId="0" borderId="0" xfId="7" applyFont="1" applyAlignment="1"/>
    <xf numFmtId="0" fontId="64" fillId="0" borderId="9" xfId="9" applyFont="1" applyBorder="1" applyAlignment="1">
      <alignment horizontal="left" vertical="center" indent="1"/>
    </xf>
    <xf numFmtId="4" fontId="3" fillId="0" borderId="51" xfId="7" applyNumberFormat="1" applyFont="1" applyFill="1" applyBorder="1" applyAlignment="1">
      <alignment horizontal="right"/>
    </xf>
    <xf numFmtId="4" fontId="39" fillId="9" borderId="40" xfId="7" applyNumberFormat="1" applyFont="1" applyFill="1" applyBorder="1" applyAlignment="1">
      <alignment horizontal="right"/>
    </xf>
    <xf numFmtId="4" fontId="39" fillId="0" borderId="52" xfId="7" applyNumberFormat="1" applyFont="1" applyFill="1" applyBorder="1" applyAlignment="1">
      <alignment horizontal="right"/>
    </xf>
    <xf numFmtId="4" fontId="3" fillId="0" borderId="0" xfId="7" applyNumberFormat="1" applyFill="1" applyBorder="1" applyAlignment="1" applyProtection="1">
      <alignment horizontal="right"/>
      <protection locked="0"/>
    </xf>
    <xf numFmtId="4" fontId="3" fillId="0" borderId="52" xfId="7" applyNumberFormat="1" applyFill="1" applyBorder="1" applyAlignment="1" applyProtection="1">
      <alignment horizontal="right"/>
      <protection locked="0"/>
    </xf>
    <xf numFmtId="4" fontId="3" fillId="0" borderId="60" xfId="7" applyNumberFormat="1" applyFill="1" applyBorder="1" applyAlignment="1" applyProtection="1">
      <alignment horizontal="right"/>
      <protection locked="0"/>
    </xf>
    <xf numFmtId="3" fontId="39" fillId="0" borderId="59" xfId="7" applyNumberFormat="1" applyFont="1" applyFill="1" applyBorder="1" applyAlignment="1">
      <alignment horizontal="right"/>
    </xf>
    <xf numFmtId="3" fontId="39" fillId="0" borderId="58" xfId="7" applyNumberFormat="1" applyFont="1" applyFill="1" applyBorder="1" applyAlignment="1">
      <alignment horizontal="right"/>
    </xf>
    <xf numFmtId="3" fontId="6" fillId="11" borderId="57" xfId="7" applyNumberFormat="1" applyFont="1" applyFill="1" applyBorder="1" applyAlignment="1" applyProtection="1">
      <alignment horizontal="right"/>
      <protection locked="0"/>
    </xf>
    <xf numFmtId="3" fontId="6" fillId="11" borderId="50" xfId="7" applyNumberFormat="1" applyFont="1" applyFill="1" applyBorder="1" applyAlignment="1" applyProtection="1">
      <alignment horizontal="right"/>
      <protection locked="0"/>
    </xf>
    <xf numFmtId="3" fontId="39" fillId="0" borderId="67" xfId="7" applyNumberFormat="1" applyFont="1" applyFill="1" applyBorder="1" applyAlignment="1">
      <alignment horizontal="right"/>
    </xf>
    <xf numFmtId="3" fontId="55" fillId="10" borderId="78" xfId="7" applyNumberFormat="1" applyFont="1" applyFill="1" applyBorder="1" applyAlignment="1">
      <alignment horizontal="right"/>
    </xf>
    <xf numFmtId="164" fontId="55" fillId="10" borderId="79" xfId="7" applyNumberFormat="1" applyFont="1" applyFill="1" applyBorder="1" applyAlignment="1">
      <alignment horizontal="right"/>
    </xf>
    <xf numFmtId="3" fontId="55" fillId="10" borderId="37" xfId="7" applyNumberFormat="1" applyFont="1" applyFill="1" applyBorder="1" applyAlignment="1">
      <alignment horizontal="right"/>
    </xf>
    <xf numFmtId="164" fontId="55" fillId="10" borderId="29" xfId="7" applyNumberFormat="1" applyFont="1" applyFill="1" applyBorder="1" applyAlignment="1">
      <alignment horizontal="right"/>
    </xf>
    <xf numFmtId="3" fontId="55" fillId="10" borderId="80" xfId="7" applyNumberFormat="1" applyFont="1" applyFill="1" applyBorder="1" applyAlignment="1">
      <alignment horizontal="right"/>
    </xf>
    <xf numFmtId="164" fontId="55" fillId="10" borderId="81" xfId="7" applyNumberFormat="1" applyFont="1" applyFill="1" applyBorder="1" applyAlignment="1">
      <alignment horizontal="right"/>
    </xf>
    <xf numFmtId="3" fontId="55" fillId="10" borderId="14" xfId="7" applyNumberFormat="1" applyFont="1" applyFill="1" applyBorder="1" applyAlignment="1">
      <alignment horizontal="right"/>
    </xf>
    <xf numFmtId="164" fontId="55" fillId="10" borderId="14" xfId="7" applyNumberFormat="1" applyFont="1" applyFill="1" applyBorder="1" applyAlignment="1">
      <alignment horizontal="right"/>
    </xf>
    <xf numFmtId="3" fontId="55" fillId="10" borderId="9" xfId="7" applyNumberFormat="1" applyFont="1" applyFill="1" applyBorder="1" applyAlignment="1">
      <alignment horizontal="right"/>
    </xf>
    <xf numFmtId="164" fontId="55" fillId="10" borderId="9" xfId="7" applyNumberFormat="1" applyFont="1" applyFill="1" applyBorder="1" applyAlignment="1">
      <alignment horizontal="right"/>
    </xf>
    <xf numFmtId="0" fontId="3" fillId="0" borderId="58" xfId="7" applyBorder="1"/>
    <xf numFmtId="3" fontId="3" fillId="0" borderId="58" xfId="7" applyNumberFormat="1" applyBorder="1"/>
    <xf numFmtId="3" fontId="3" fillId="10" borderId="41" xfId="7" applyNumberFormat="1" applyFill="1" applyBorder="1" applyAlignment="1">
      <alignment horizontal="right"/>
    </xf>
    <xf numFmtId="3" fontId="3" fillId="0" borderId="58" xfId="7" applyNumberFormat="1" applyBorder="1" applyAlignment="1">
      <alignment horizontal="right"/>
    </xf>
    <xf numFmtId="3" fontId="3" fillId="0" borderId="0" xfId="7" applyNumberFormat="1" applyBorder="1" applyAlignment="1">
      <alignment horizontal="right"/>
    </xf>
    <xf numFmtId="3" fontId="3" fillId="10" borderId="52" xfId="7" applyNumberFormat="1" applyFill="1" applyBorder="1" applyAlignment="1" applyProtection="1">
      <alignment horizontal="right"/>
      <protection locked="0"/>
    </xf>
    <xf numFmtId="0" fontId="3" fillId="10" borderId="58" xfId="7" applyFill="1" applyBorder="1" applyAlignment="1">
      <alignment horizontal="right"/>
    </xf>
    <xf numFmtId="0" fontId="65" fillId="0" borderId="0" xfId="7" applyFont="1"/>
    <xf numFmtId="3" fontId="65" fillId="0" borderId="0" xfId="7" applyNumberFormat="1" applyFont="1"/>
    <xf numFmtId="0" fontId="66" fillId="0" borderId="9" xfId="9" applyFont="1" applyBorder="1" applyAlignment="1">
      <alignment horizontal="left" vertical="center" indent="1"/>
    </xf>
    <xf numFmtId="4" fontId="39" fillId="10" borderId="58" xfId="7" applyNumberFormat="1" applyFont="1" applyFill="1" applyBorder="1" applyAlignment="1">
      <alignment horizontal="right"/>
    </xf>
    <xf numFmtId="4" fontId="39" fillId="10" borderId="61" xfId="7" applyNumberFormat="1" applyFont="1" applyFill="1" applyBorder="1" applyAlignment="1">
      <alignment horizontal="right"/>
    </xf>
    <xf numFmtId="4" fontId="3" fillId="0" borderId="0" xfId="7" applyNumberFormat="1" applyAlignment="1">
      <alignment horizontal="right"/>
    </xf>
    <xf numFmtId="4" fontId="3" fillId="0" borderId="62" xfId="7" applyNumberFormat="1" applyBorder="1" applyAlignment="1">
      <alignment horizontal="right"/>
    </xf>
    <xf numFmtId="4" fontId="39" fillId="0" borderId="53" xfId="7" applyNumberFormat="1" applyFont="1" applyFill="1" applyBorder="1" applyAlignment="1">
      <alignment horizontal="right"/>
    </xf>
    <xf numFmtId="4" fontId="39" fillId="10" borderId="64" xfId="7" applyNumberFormat="1" applyFont="1" applyFill="1" applyBorder="1" applyAlignment="1">
      <alignment horizontal="right"/>
    </xf>
    <xf numFmtId="4" fontId="39" fillId="10" borderId="66" xfId="7" applyNumberFormat="1" applyFont="1" applyFill="1" applyBorder="1" applyAlignment="1">
      <alignment horizontal="right"/>
    </xf>
    <xf numFmtId="4" fontId="3" fillId="0" borderId="67" xfId="7" applyNumberFormat="1" applyBorder="1" applyAlignment="1">
      <alignment horizontal="right"/>
    </xf>
    <xf numFmtId="3" fontId="3" fillId="0" borderId="57" xfId="7" applyNumberFormat="1" applyFill="1" applyBorder="1" applyAlignment="1" applyProtection="1">
      <alignment horizontal="right"/>
      <protection locked="0"/>
    </xf>
    <xf numFmtId="3" fontId="3" fillId="0" borderId="50" xfId="7" applyNumberFormat="1" applyFill="1" applyBorder="1" applyAlignment="1" applyProtection="1">
      <alignment horizontal="right"/>
      <protection locked="0"/>
    </xf>
    <xf numFmtId="0" fontId="3" fillId="0" borderId="57" xfId="7" applyBorder="1" applyAlignment="1">
      <alignment horizontal="right"/>
    </xf>
    <xf numFmtId="4" fontId="47" fillId="9" borderId="62" xfId="7" applyNumberFormat="1" applyFont="1" applyFill="1" applyBorder="1" applyAlignment="1">
      <alignment horizontal="right" vertical="center"/>
    </xf>
    <xf numFmtId="4" fontId="47" fillId="0" borderId="51" xfId="7" applyNumberFormat="1" applyFont="1" applyBorder="1" applyAlignment="1">
      <alignment vertical="center"/>
    </xf>
    <xf numFmtId="4" fontId="47" fillId="0" borderId="73" xfId="7" applyNumberFormat="1" applyFont="1" applyFill="1" applyBorder="1" applyAlignment="1" applyProtection="1">
      <alignment horizontal="right" vertical="center"/>
      <protection locked="0"/>
    </xf>
    <xf numFmtId="4" fontId="47" fillId="0" borderId="62" xfId="7" applyNumberFormat="1" applyFont="1" applyFill="1" applyBorder="1" applyAlignment="1" applyProtection="1">
      <alignment horizontal="right" vertical="center"/>
      <protection locked="0"/>
    </xf>
    <xf numFmtId="4" fontId="47" fillId="0" borderId="75" xfId="7" applyNumberFormat="1" applyFont="1" applyFill="1" applyBorder="1" applyAlignment="1" applyProtection="1">
      <alignment horizontal="right" vertical="center"/>
      <protection locked="0"/>
    </xf>
    <xf numFmtId="3" fontId="47" fillId="9" borderId="63" xfId="7" applyNumberFormat="1" applyFont="1" applyFill="1" applyBorder="1" applyAlignment="1">
      <alignment horizontal="right"/>
    </xf>
    <xf numFmtId="4" fontId="47" fillId="9" borderId="64" xfId="7" applyNumberFormat="1" applyFont="1" applyFill="1" applyBorder="1" applyAlignment="1">
      <alignment horizontal="right" vertical="center"/>
    </xf>
    <xf numFmtId="4" fontId="47" fillId="0" borderId="63" xfId="7" applyNumberFormat="1" applyFont="1" applyFill="1" applyBorder="1" applyAlignment="1">
      <alignment horizontal="right" vertical="center"/>
    </xf>
    <xf numFmtId="4" fontId="47" fillId="0" borderId="63" xfId="7" applyNumberFormat="1" applyFont="1" applyFill="1" applyBorder="1" applyAlignment="1" applyProtection="1">
      <alignment horizontal="right" vertical="center"/>
      <protection locked="0"/>
    </xf>
    <xf numFmtId="4" fontId="47" fillId="0" borderId="64" xfId="7" applyNumberFormat="1" applyFont="1" applyFill="1" applyBorder="1" applyAlignment="1" applyProtection="1">
      <alignment horizontal="right" vertical="center"/>
      <protection locked="0"/>
    </xf>
    <xf numFmtId="4" fontId="47" fillId="0" borderId="72" xfId="7" applyNumberFormat="1" applyFont="1" applyFill="1" applyBorder="1" applyAlignment="1" applyProtection="1">
      <alignment horizontal="right" vertical="center"/>
      <protection locked="0"/>
    </xf>
    <xf numFmtId="0" fontId="37" fillId="0" borderId="0" xfId="7" applyFont="1" applyAlignment="1">
      <alignment horizontal="right" vertical="center"/>
    </xf>
    <xf numFmtId="0" fontId="3" fillId="0" borderId="0" xfId="7" applyFont="1" applyAlignment="1">
      <alignment horizontal="right" vertical="center"/>
    </xf>
    <xf numFmtId="0" fontId="19" fillId="0" borderId="0" xfId="8" applyFont="1" applyAlignment="1">
      <alignment horizontal="right" vertical="center"/>
    </xf>
    <xf numFmtId="0" fontId="3" fillId="0" borderId="0" xfId="7" applyFont="1" applyAlignment="1">
      <alignment vertical="center"/>
    </xf>
    <xf numFmtId="0" fontId="3" fillId="0" borderId="0" xfId="7" applyFont="1" applyAlignment="1">
      <alignment horizontal="left" vertical="center" indent="1"/>
    </xf>
    <xf numFmtId="0" fontId="3" fillId="0" borderId="0" xfId="7" applyFont="1" applyAlignment="1">
      <alignment horizontal="center" vertical="center"/>
    </xf>
    <xf numFmtId="3" fontId="3" fillId="0" borderId="0" xfId="7" applyNumberFormat="1" applyFont="1" applyAlignment="1">
      <alignment vertical="center"/>
    </xf>
    <xf numFmtId="0" fontId="3" fillId="3" borderId="0" xfId="9" applyFont="1" applyFill="1" applyAlignment="1" applyProtection="1">
      <alignment horizontal="right" vertical="center" wrapText="1"/>
      <protection locked="0"/>
    </xf>
    <xf numFmtId="0" fontId="38" fillId="0" borderId="0" xfId="7" applyFont="1" applyAlignment="1">
      <alignment horizontal="left" vertical="center" indent="1"/>
    </xf>
    <xf numFmtId="0" fontId="3" fillId="0" borderId="0" xfId="7" applyFont="1" applyAlignment="1">
      <alignment horizontal="right" vertical="center"/>
    </xf>
    <xf numFmtId="0" fontId="3" fillId="0" borderId="0" xfId="7" applyFont="1" applyBorder="1" applyAlignment="1">
      <alignment vertical="center"/>
    </xf>
    <xf numFmtId="0" fontId="3" fillId="0" borderId="0" xfId="7" applyFont="1" applyBorder="1" applyAlignment="1">
      <alignment horizontal="center" vertical="center"/>
    </xf>
    <xf numFmtId="0" fontId="42" fillId="0" borderId="0" xfId="7" applyFont="1" applyFill="1" applyBorder="1" applyAlignment="1">
      <alignment horizontal="left" vertical="center"/>
    </xf>
    <xf numFmtId="0" fontId="67" fillId="0" borderId="9" xfId="9" applyFont="1" applyBorder="1" applyAlignment="1">
      <alignment horizontal="left" vertical="center" indent="1"/>
    </xf>
    <xf numFmtId="0" fontId="3" fillId="8" borderId="52" xfId="7" applyFont="1" applyFill="1" applyBorder="1" applyAlignment="1">
      <alignment vertical="center"/>
    </xf>
    <xf numFmtId="0" fontId="3" fillId="8" borderId="52" xfId="7" applyFont="1" applyFill="1" applyBorder="1" applyAlignment="1">
      <alignment horizontal="center" vertical="center"/>
    </xf>
    <xf numFmtId="0" fontId="3" fillId="8" borderId="19" xfId="7" applyFont="1" applyFill="1" applyBorder="1" applyAlignment="1">
      <alignment horizontal="center" vertical="center"/>
    </xf>
    <xf numFmtId="0" fontId="3" fillId="0" borderId="49" xfId="7" applyFont="1" applyBorder="1" applyAlignment="1">
      <alignment vertical="center"/>
    </xf>
    <xf numFmtId="0" fontId="3" fillId="0" borderId="50" xfId="7" applyFont="1" applyBorder="1" applyAlignment="1">
      <alignment vertical="center"/>
    </xf>
    <xf numFmtId="0" fontId="6" fillId="8" borderId="52" xfId="7" applyFont="1" applyFill="1" applyBorder="1" applyAlignment="1">
      <alignment horizontal="center" vertical="center"/>
    </xf>
    <xf numFmtId="0" fontId="68" fillId="0" borderId="55" xfId="9" applyFont="1" applyBorder="1" applyAlignment="1">
      <alignment horizontal="left" vertical="center" indent="1"/>
    </xf>
    <xf numFmtId="0" fontId="3" fillId="8" borderId="55" xfId="7" applyFont="1" applyFill="1" applyBorder="1" applyAlignment="1">
      <alignment horizontal="center" vertical="center"/>
    </xf>
    <xf numFmtId="0" fontId="68" fillId="0" borderId="55" xfId="9" applyFont="1" applyBorder="1" applyAlignment="1">
      <alignment horizontal="center" vertical="center"/>
    </xf>
    <xf numFmtId="0" fontId="3" fillId="8" borderId="56" xfId="7" applyFont="1" applyFill="1" applyBorder="1" applyAlignment="1">
      <alignment horizontal="center" vertical="center"/>
    </xf>
    <xf numFmtId="3" fontId="6" fillId="8" borderId="52" xfId="7" applyNumberFormat="1" applyFont="1" applyFill="1" applyBorder="1" applyAlignment="1">
      <alignment horizontal="center" vertical="center"/>
    </xf>
    <xf numFmtId="3" fontId="6" fillId="8" borderId="0" xfId="7" applyNumberFormat="1" applyFont="1" applyFill="1" applyBorder="1" applyAlignment="1">
      <alignment horizontal="center" vertical="center"/>
    </xf>
    <xf numFmtId="0" fontId="6" fillId="8" borderId="58" xfId="7" applyFont="1" applyFill="1" applyBorder="1" applyAlignment="1">
      <alignment horizontal="center" vertical="center"/>
    </xf>
    <xf numFmtId="0" fontId="6" fillId="8" borderId="55" xfId="7" applyFont="1" applyFill="1" applyBorder="1" applyAlignment="1">
      <alignment horizontal="center" vertical="center"/>
    </xf>
    <xf numFmtId="0" fontId="3" fillId="0" borderId="59" xfId="7" applyFont="1" applyBorder="1" applyAlignment="1">
      <alignment vertical="center"/>
    </xf>
    <xf numFmtId="165" fontId="3" fillId="0" borderId="52" xfId="7" applyNumberFormat="1" applyFont="1" applyFill="1" applyBorder="1" applyAlignment="1">
      <alignment horizontal="center" vertical="center"/>
    </xf>
    <xf numFmtId="4" fontId="3" fillId="0" borderId="51" xfId="7" applyNumberFormat="1" applyFont="1" applyBorder="1" applyAlignment="1">
      <alignment vertical="center"/>
    </xf>
    <xf numFmtId="4" fontId="3" fillId="0" borderId="73" xfId="7" applyNumberFormat="1" applyFont="1" applyFill="1" applyBorder="1" applyAlignment="1" applyProtection="1">
      <alignment horizontal="right" vertical="center"/>
      <protection locked="0"/>
    </xf>
    <xf numFmtId="4" fontId="3" fillId="0" borderId="62" xfId="7" applyNumberFormat="1" applyFont="1" applyFill="1" applyBorder="1" applyAlignment="1" applyProtection="1">
      <alignment horizontal="right" vertical="center"/>
      <protection locked="0"/>
    </xf>
    <xf numFmtId="4" fontId="3" fillId="0" borderId="75" xfId="7" applyNumberFormat="1" applyFont="1" applyFill="1" applyBorder="1" applyAlignment="1" applyProtection="1">
      <alignment horizontal="right" vertical="center"/>
      <protection locked="0"/>
    </xf>
    <xf numFmtId="4" fontId="3" fillId="0" borderId="62" xfId="7" applyNumberFormat="1" applyFont="1" applyBorder="1" applyAlignment="1">
      <alignment horizontal="right" vertical="center"/>
    </xf>
    <xf numFmtId="0" fontId="3" fillId="0" borderId="64" xfId="7" applyFont="1" applyBorder="1" applyAlignment="1">
      <alignment vertical="center"/>
    </xf>
    <xf numFmtId="165" fontId="3" fillId="0" borderId="64" xfId="7" applyNumberFormat="1" applyFont="1" applyBorder="1" applyAlignment="1">
      <alignment horizontal="center" vertical="center"/>
    </xf>
    <xf numFmtId="4" fontId="3" fillId="0" borderId="63" xfId="7" applyNumberFormat="1" applyFont="1" applyFill="1" applyBorder="1" applyAlignment="1" applyProtection="1">
      <alignment horizontal="right" vertical="center"/>
      <protection locked="0"/>
    </xf>
    <xf numFmtId="4" fontId="3" fillId="0" borderId="64" xfId="7" applyNumberFormat="1" applyFont="1" applyFill="1" applyBorder="1" applyAlignment="1" applyProtection="1">
      <alignment horizontal="right" vertical="center"/>
      <protection locked="0"/>
    </xf>
    <xf numFmtId="4" fontId="3" fillId="0" borderId="72" xfId="7" applyNumberFormat="1" applyFont="1" applyFill="1" applyBorder="1" applyAlignment="1" applyProtection="1">
      <alignment horizontal="right" vertical="center"/>
      <protection locked="0"/>
    </xf>
    <xf numFmtId="4" fontId="3" fillId="0" borderId="67" xfId="7" applyNumberFormat="1" applyFont="1" applyBorder="1" applyAlignment="1">
      <alignment horizontal="right" vertical="center"/>
    </xf>
    <xf numFmtId="0" fontId="3" fillId="0" borderId="59" xfId="7" applyFont="1" applyBorder="1" applyAlignment="1">
      <alignment horizontal="center" vertical="center"/>
    </xf>
    <xf numFmtId="3" fontId="3" fillId="0" borderId="62" xfId="7" applyNumberFormat="1" applyFont="1" applyBorder="1" applyAlignment="1">
      <alignment horizontal="center" vertical="center"/>
    </xf>
    <xf numFmtId="3" fontId="3" fillId="0" borderId="73" xfId="7" applyNumberFormat="1" applyFont="1" applyFill="1" applyBorder="1" applyAlignment="1" applyProtection="1">
      <alignment horizontal="right" vertical="center"/>
      <protection locked="0"/>
    </xf>
    <xf numFmtId="3" fontId="3" fillId="0" borderId="62" xfId="7" applyNumberFormat="1" applyFont="1" applyFill="1" applyBorder="1" applyAlignment="1" applyProtection="1">
      <alignment horizontal="right" vertical="center"/>
      <protection locked="0"/>
    </xf>
    <xf numFmtId="3" fontId="3" fillId="0" borderId="62" xfId="7" applyNumberFormat="1" applyFont="1" applyBorder="1" applyAlignment="1">
      <alignment horizontal="right" vertical="center"/>
    </xf>
    <xf numFmtId="0" fontId="3" fillId="0" borderId="68" xfId="7" applyFont="1" applyBorder="1" applyAlignment="1">
      <alignment horizontal="center" vertical="center"/>
    </xf>
    <xf numFmtId="3" fontId="3" fillId="0" borderId="68" xfId="7" applyNumberFormat="1" applyFont="1" applyBorder="1" applyAlignment="1">
      <alignment horizontal="center" vertical="center"/>
    </xf>
    <xf numFmtId="3" fontId="3" fillId="0" borderId="69" xfId="7" applyNumberFormat="1" applyFont="1" applyFill="1" applyBorder="1" applyAlignment="1" applyProtection="1">
      <alignment horizontal="right" vertical="center"/>
      <protection locked="0"/>
    </xf>
    <xf numFmtId="3" fontId="3" fillId="0" borderId="68" xfId="7" applyNumberFormat="1" applyFont="1" applyFill="1" applyBorder="1" applyAlignment="1" applyProtection="1">
      <alignment horizontal="right" vertical="center"/>
      <protection locked="0"/>
    </xf>
    <xf numFmtId="3" fontId="3" fillId="0" borderId="68" xfId="7" applyNumberFormat="1" applyFont="1" applyBorder="1" applyAlignment="1">
      <alignment horizontal="right" vertical="center"/>
    </xf>
    <xf numFmtId="0" fontId="3" fillId="0" borderId="67" xfId="7" applyFont="1" applyBorder="1" applyAlignment="1">
      <alignment horizontal="center" vertical="center"/>
    </xf>
    <xf numFmtId="3" fontId="3" fillId="0" borderId="55" xfId="7" applyNumberFormat="1" applyFont="1" applyFill="1" applyBorder="1" applyAlignment="1">
      <alignment horizontal="center" vertical="center"/>
    </xf>
    <xf numFmtId="3" fontId="3" fillId="0" borderId="70" xfId="7" applyNumberFormat="1" applyFont="1" applyFill="1" applyBorder="1" applyAlignment="1" applyProtection="1">
      <alignment horizontal="right" vertical="center"/>
      <protection locked="0"/>
    </xf>
    <xf numFmtId="3" fontId="3" fillId="0" borderId="63" xfId="7" applyNumberFormat="1" applyFont="1" applyFill="1" applyBorder="1" applyAlignment="1" applyProtection="1">
      <alignment horizontal="right" vertical="center"/>
      <protection locked="0"/>
    </xf>
    <xf numFmtId="3" fontId="3" fillId="0" borderId="64" xfId="7" applyNumberFormat="1" applyFont="1" applyBorder="1" applyAlignment="1">
      <alignment horizontal="right" vertical="center"/>
    </xf>
    <xf numFmtId="0" fontId="39" fillId="10" borderId="57" xfId="7" applyFont="1" applyFill="1" applyBorder="1" applyAlignment="1">
      <alignment horizontal="center" vertical="center"/>
    </xf>
    <xf numFmtId="3" fontId="6" fillId="11" borderId="57" xfId="7" applyNumberFormat="1" applyFont="1" applyFill="1" applyBorder="1" applyAlignment="1">
      <alignment horizontal="right" vertical="center"/>
    </xf>
    <xf numFmtId="3" fontId="3" fillId="0" borderId="52" xfId="7" applyNumberFormat="1" applyFont="1" applyFill="1" applyBorder="1" applyAlignment="1">
      <alignment horizontal="center" vertical="center"/>
    </xf>
    <xf numFmtId="3" fontId="3" fillId="0" borderId="40" xfId="7" applyNumberFormat="1" applyFont="1" applyFill="1" applyBorder="1" applyAlignment="1" applyProtection="1">
      <alignment horizontal="right" vertical="center"/>
      <protection locked="0"/>
    </xf>
    <xf numFmtId="3" fontId="3" fillId="0" borderId="59" xfId="7" applyNumberFormat="1" applyFont="1" applyBorder="1" applyAlignment="1">
      <alignment horizontal="right" vertical="center"/>
    </xf>
    <xf numFmtId="0" fontId="3" fillId="0" borderId="64" xfId="7" applyFont="1" applyBorder="1" applyAlignment="1">
      <alignment horizontal="center" vertical="center"/>
    </xf>
    <xf numFmtId="3" fontId="3" fillId="0" borderId="64" xfId="7" applyNumberFormat="1" applyFont="1" applyBorder="1" applyAlignment="1">
      <alignment horizontal="center" vertical="center"/>
    </xf>
    <xf numFmtId="3" fontId="3" fillId="0" borderId="64" xfId="7" applyNumberFormat="1" applyFont="1" applyFill="1" applyBorder="1" applyAlignment="1" applyProtection="1">
      <alignment horizontal="right" vertical="center"/>
      <protection locked="0"/>
    </xf>
    <xf numFmtId="3" fontId="3" fillId="0" borderId="67" xfId="7" applyNumberFormat="1" applyFont="1" applyBorder="1" applyAlignment="1">
      <alignment horizontal="right" vertical="center"/>
    </xf>
    <xf numFmtId="3" fontId="3" fillId="0" borderId="59" xfId="7" applyNumberFormat="1" applyFont="1" applyFill="1" applyBorder="1" applyAlignment="1" applyProtection="1">
      <alignment horizontal="right" vertical="center"/>
      <protection locked="0"/>
    </xf>
    <xf numFmtId="3" fontId="3" fillId="0" borderId="55" xfId="7" applyNumberFormat="1" applyFont="1" applyFill="1" applyBorder="1" applyAlignment="1" applyProtection="1">
      <alignment horizontal="right" vertical="center"/>
      <protection locked="0"/>
    </xf>
    <xf numFmtId="0" fontId="47" fillId="0" borderId="68" xfId="7" applyFont="1" applyBorder="1" applyAlignment="1">
      <alignment horizontal="center" vertical="center"/>
    </xf>
    <xf numFmtId="3" fontId="3" fillId="0" borderId="67" xfId="7" applyNumberFormat="1" applyFont="1" applyFill="1" applyBorder="1" applyAlignment="1" applyProtection="1">
      <alignment horizontal="right" vertical="center"/>
      <protection locked="0"/>
    </xf>
    <xf numFmtId="0" fontId="55" fillId="10" borderId="57" xfId="7" applyFont="1" applyFill="1" applyBorder="1" applyAlignment="1">
      <alignment horizontal="center" vertical="center"/>
    </xf>
    <xf numFmtId="0" fontId="3" fillId="0" borderId="58" xfId="7" applyFont="1" applyFill="1" applyBorder="1" applyAlignment="1">
      <alignment vertical="center"/>
    </xf>
    <xf numFmtId="3" fontId="3" fillId="0" borderId="58" xfId="7" applyNumberFormat="1" applyFont="1" applyFill="1" applyBorder="1" applyAlignment="1">
      <alignment horizontal="right" vertical="center"/>
    </xf>
    <xf numFmtId="3" fontId="3" fillId="0" borderId="0" xfId="7" applyNumberFormat="1" applyFont="1" applyFill="1" applyBorder="1" applyAlignment="1">
      <alignment horizontal="right" vertical="center"/>
    </xf>
    <xf numFmtId="3" fontId="3" fillId="0" borderId="52" xfId="7" applyNumberFormat="1" applyFont="1" applyFill="1" applyBorder="1" applyAlignment="1" applyProtection="1">
      <alignment horizontal="right" vertical="center"/>
      <protection locked="0"/>
    </xf>
    <xf numFmtId="0" fontId="3" fillId="0" borderId="0" xfId="7" applyFont="1" applyFill="1" applyAlignment="1">
      <alignment horizontal="right" vertical="center"/>
    </xf>
    <xf numFmtId="0" fontId="3" fillId="0" borderId="0" xfId="7" applyFont="1" applyFill="1" applyAlignment="1">
      <alignment vertical="center"/>
    </xf>
    <xf numFmtId="0" fontId="55" fillId="10" borderId="55" xfId="7" applyFont="1" applyFill="1" applyBorder="1" applyAlignment="1">
      <alignment horizontal="center" vertical="center"/>
    </xf>
    <xf numFmtId="0" fontId="50" fillId="0" borderId="0" xfId="7" applyFont="1" applyAlignment="1">
      <alignment horizontal="left" vertical="center" indent="1"/>
    </xf>
    <xf numFmtId="0" fontId="6" fillId="0" borderId="0" xfId="7" applyFont="1" applyAlignment="1">
      <alignment vertical="center"/>
    </xf>
    <xf numFmtId="0" fontId="6" fillId="0" borderId="0" xfId="7" applyFont="1" applyAlignment="1">
      <alignment horizontal="center" vertical="center"/>
    </xf>
    <xf numFmtId="3" fontId="6" fillId="0" borderId="0" xfId="7" applyNumberFormat="1" applyFont="1" applyAlignment="1">
      <alignment vertical="center"/>
    </xf>
    <xf numFmtId="0" fontId="45" fillId="7" borderId="9" xfId="7" applyFont="1" applyFill="1" applyBorder="1" applyAlignment="1">
      <alignment horizontal="left" vertical="center" indent="1"/>
    </xf>
    <xf numFmtId="0" fontId="1" fillId="7" borderId="9" xfId="9" applyFill="1" applyBorder="1" applyAlignment="1">
      <alignment horizontal="left" vertical="center" indent="1"/>
    </xf>
    <xf numFmtId="0" fontId="3" fillId="7" borderId="51" xfId="7" applyFill="1" applyBorder="1"/>
    <xf numFmtId="3" fontId="55" fillId="10" borderId="59" xfId="7" applyNumberFormat="1" applyFont="1" applyFill="1" applyBorder="1" applyAlignment="1">
      <alignment horizontal="right"/>
    </xf>
    <xf numFmtId="3" fontId="55" fillId="0" borderId="62" xfId="7" applyNumberFormat="1" applyFont="1" applyFill="1" applyBorder="1" applyAlignment="1">
      <alignment horizontal="right"/>
    </xf>
    <xf numFmtId="0" fontId="40" fillId="0" borderId="0" xfId="7" applyFont="1"/>
    <xf numFmtId="165" fontId="3" fillId="0" borderId="58" xfId="7" applyNumberFormat="1" applyFont="1" applyFill="1" applyBorder="1" applyAlignment="1">
      <alignment horizontal="center"/>
    </xf>
    <xf numFmtId="4" fontId="3" fillId="0" borderId="65" xfId="7" applyNumberFormat="1" applyFont="1" applyFill="1" applyBorder="1" applyAlignment="1" applyProtection="1">
      <alignment horizontal="right"/>
      <protection locked="0"/>
    </xf>
    <xf numFmtId="4" fontId="3" fillId="0" borderId="64" xfId="7" applyNumberFormat="1" applyFont="1" applyFill="1" applyBorder="1" applyAlignment="1" applyProtection="1">
      <alignment horizontal="right"/>
      <protection locked="0"/>
    </xf>
    <xf numFmtId="4" fontId="3" fillId="0" borderId="65" xfId="7" applyNumberFormat="1" applyFont="1" applyBorder="1" applyAlignment="1" applyProtection="1">
      <alignment horizontal="right"/>
      <protection locked="0"/>
    </xf>
    <xf numFmtId="3" fontId="55" fillId="10" borderId="67" xfId="7" applyNumberFormat="1" applyFont="1" applyFill="1" applyBorder="1" applyAlignment="1">
      <alignment horizontal="right"/>
    </xf>
    <xf numFmtId="164" fontId="55" fillId="10" borderId="72" xfId="7" applyNumberFormat="1" applyFont="1" applyFill="1" applyBorder="1" applyAlignment="1">
      <alignment horizontal="right"/>
    </xf>
    <xf numFmtId="3" fontId="53" fillId="0" borderId="67" xfId="7" applyNumberFormat="1" applyFont="1" applyFill="1" applyBorder="1" applyAlignment="1">
      <alignment horizontal="center"/>
    </xf>
    <xf numFmtId="164" fontId="55" fillId="10" borderId="56" xfId="7" applyNumberFormat="1" applyFont="1" applyFill="1" applyBorder="1" applyAlignment="1">
      <alignment horizontal="right"/>
    </xf>
    <xf numFmtId="14" fontId="3" fillId="0" borderId="0" xfId="7" applyNumberFormat="1" applyFont="1" applyAlignment="1">
      <alignment horizontal="left"/>
    </xf>
    <xf numFmtId="0" fontId="51" fillId="7" borderId="41" xfId="7" applyFont="1" applyFill="1" applyBorder="1" applyAlignment="1">
      <alignment horizontal="left" vertical="center" indent="1"/>
    </xf>
    <xf numFmtId="0" fontId="39" fillId="11" borderId="52" xfId="7" applyFont="1" applyFill="1" applyBorder="1" applyAlignment="1">
      <alignment horizontal="center"/>
    </xf>
    <xf numFmtId="0" fontId="39" fillId="11" borderId="53" xfId="7" applyFont="1" applyFill="1" applyBorder="1" applyAlignment="1">
      <alignment horizontal="center"/>
    </xf>
    <xf numFmtId="0" fontId="39" fillId="11" borderId="55" xfId="7" applyFont="1" applyFill="1" applyBorder="1" applyAlignment="1">
      <alignment horizontal="center"/>
    </xf>
    <xf numFmtId="0" fontId="39" fillId="11" borderId="56" xfId="7" applyFont="1" applyFill="1" applyBorder="1" applyAlignment="1">
      <alignment horizontal="center"/>
    </xf>
    <xf numFmtId="165" fontId="39" fillId="11" borderId="58" xfId="7" applyNumberFormat="1" applyFont="1" applyFill="1" applyBorder="1" applyAlignment="1">
      <alignment horizontal="right"/>
    </xf>
    <xf numFmtId="4" fontId="47" fillId="0" borderId="64" xfId="7" applyNumberFormat="1" applyFont="1" applyFill="1" applyBorder="1" applyAlignment="1">
      <alignment horizontal="right"/>
    </xf>
    <xf numFmtId="3" fontId="47" fillId="11" borderId="48" xfId="7" applyNumberFormat="1" applyFont="1" applyFill="1" applyBorder="1" applyAlignment="1">
      <alignment horizontal="right"/>
    </xf>
    <xf numFmtId="3" fontId="3" fillId="0" borderId="52" xfId="7" applyNumberFormat="1" applyFill="1" applyBorder="1" applyAlignment="1">
      <alignment horizontal="center"/>
    </xf>
    <xf numFmtId="3" fontId="39" fillId="11" borderId="41" xfId="7" applyNumberFormat="1" applyFont="1" applyFill="1" applyBorder="1" applyAlignment="1">
      <alignment horizontal="right"/>
    </xf>
    <xf numFmtId="3" fontId="39" fillId="11" borderId="52" xfId="7" applyNumberFormat="1" applyFont="1" applyFill="1" applyBorder="1" applyAlignment="1">
      <alignment horizontal="right"/>
    </xf>
    <xf numFmtId="3" fontId="55" fillId="11" borderId="73" xfId="7" applyNumberFormat="1" applyFont="1" applyFill="1" applyBorder="1" applyAlignment="1" applyProtection="1">
      <alignment horizontal="right"/>
      <protection locked="0"/>
    </xf>
    <xf numFmtId="3" fontId="55" fillId="11" borderId="73" xfId="7" applyNumberFormat="1" applyFont="1" applyFill="1" applyBorder="1" applyAlignment="1">
      <alignment horizontal="right"/>
    </xf>
    <xf numFmtId="164" fontId="55" fillId="11" borderId="62" xfId="7" applyNumberFormat="1" applyFont="1" applyFill="1" applyBorder="1" applyAlignment="1">
      <alignment horizontal="right"/>
    </xf>
    <xf numFmtId="3" fontId="55" fillId="11" borderId="69" xfId="7" applyNumberFormat="1" applyFont="1" applyFill="1" applyBorder="1" applyAlignment="1" applyProtection="1">
      <alignment horizontal="right"/>
      <protection locked="0"/>
    </xf>
    <xf numFmtId="3" fontId="55" fillId="11" borderId="69" xfId="7" applyNumberFormat="1" applyFont="1" applyFill="1" applyBorder="1" applyAlignment="1">
      <alignment horizontal="right"/>
    </xf>
    <xf numFmtId="3" fontId="55" fillId="11" borderId="63" xfId="7" applyNumberFormat="1" applyFont="1" applyFill="1" applyBorder="1" applyAlignment="1" applyProtection="1">
      <alignment horizontal="right"/>
      <protection locked="0"/>
    </xf>
    <xf numFmtId="3" fontId="55" fillId="11" borderId="63" xfId="7" applyNumberFormat="1" applyFont="1" applyFill="1" applyBorder="1" applyAlignment="1">
      <alignment horizontal="right"/>
    </xf>
    <xf numFmtId="164" fontId="55" fillId="11" borderId="64" xfId="7" applyNumberFormat="1" applyFont="1" applyFill="1" applyBorder="1" applyAlignment="1">
      <alignment horizontal="right"/>
    </xf>
    <xf numFmtId="3" fontId="53" fillId="11" borderId="40" xfId="7" applyNumberFormat="1" applyFont="1" applyFill="1" applyBorder="1" applyAlignment="1" applyProtection="1">
      <alignment horizontal="right"/>
      <protection locked="0"/>
    </xf>
    <xf numFmtId="3" fontId="53" fillId="11" borderId="69" xfId="7" applyNumberFormat="1" applyFont="1" applyFill="1" applyBorder="1" applyAlignment="1" applyProtection="1">
      <alignment horizontal="right"/>
      <protection locked="0"/>
    </xf>
    <xf numFmtId="164" fontId="55" fillId="11" borderId="68" xfId="7" applyNumberFormat="1" applyFont="1" applyFill="1" applyBorder="1" applyAlignment="1">
      <alignment horizontal="right"/>
    </xf>
    <xf numFmtId="3" fontId="53" fillId="11" borderId="70" xfId="7" applyNumberFormat="1" applyFont="1" applyFill="1" applyBorder="1" applyAlignment="1" applyProtection="1">
      <alignment horizontal="right"/>
      <protection locked="0"/>
    </xf>
    <xf numFmtId="3" fontId="55" fillId="11" borderId="48" xfId="7" applyNumberFormat="1" applyFont="1" applyFill="1" applyBorder="1" applyAlignment="1" applyProtection="1">
      <alignment horizontal="right"/>
    </xf>
    <xf numFmtId="164" fontId="55" fillId="11" borderId="57" xfId="7" applyNumberFormat="1" applyFont="1" applyFill="1" applyBorder="1" applyAlignment="1">
      <alignment horizontal="right"/>
    </xf>
    <xf numFmtId="3" fontId="39" fillId="11" borderId="62" xfId="7" applyNumberFormat="1" applyFont="1" applyFill="1" applyBorder="1" applyAlignment="1">
      <alignment horizontal="right"/>
    </xf>
    <xf numFmtId="0" fontId="49" fillId="11" borderId="48" xfId="7" applyFont="1" applyFill="1" applyBorder="1"/>
    <xf numFmtId="0" fontId="55" fillId="11" borderId="57" xfId="7" applyFont="1" applyFill="1" applyBorder="1" applyAlignment="1">
      <alignment horizontal="center"/>
    </xf>
    <xf numFmtId="3" fontId="55" fillId="11" borderId="57" xfId="7" applyNumberFormat="1" applyFont="1" applyFill="1" applyBorder="1"/>
    <xf numFmtId="3" fontId="55" fillId="11" borderId="57" xfId="7" applyNumberFormat="1" applyFont="1" applyFill="1" applyBorder="1" applyAlignment="1">
      <alignment horizontal="center"/>
    </xf>
    <xf numFmtId="3" fontId="55" fillId="11" borderId="57" xfId="7" applyNumberFormat="1" applyFont="1" applyFill="1" applyBorder="1" applyAlignment="1">
      <alignment horizontal="right"/>
    </xf>
    <xf numFmtId="3" fontId="55" fillId="11" borderId="49" xfId="7" applyNumberFormat="1" applyFont="1" applyFill="1" applyBorder="1" applyAlignment="1">
      <alignment horizontal="right"/>
    </xf>
    <xf numFmtId="3" fontId="55" fillId="11" borderId="77" xfId="7" applyNumberFormat="1" applyFont="1" applyFill="1" applyBorder="1" applyAlignment="1">
      <alignment horizontal="right"/>
    </xf>
    <xf numFmtId="3" fontId="55" fillId="0" borderId="48" xfId="7" applyNumberFormat="1" applyFont="1" applyFill="1" applyBorder="1" applyAlignment="1">
      <alignment horizontal="right"/>
    </xf>
    <xf numFmtId="0" fontId="49" fillId="11" borderId="51" xfId="7" applyFont="1" applyFill="1" applyBorder="1"/>
    <xf numFmtId="3" fontId="55" fillId="11" borderId="50" xfId="7" applyNumberFormat="1" applyFont="1" applyFill="1" applyBorder="1" applyAlignment="1">
      <alignment horizontal="right"/>
    </xf>
    <xf numFmtId="0" fontId="49" fillId="11" borderId="54" xfId="7" applyFont="1" applyFill="1" applyBorder="1"/>
    <xf numFmtId="0" fontId="55" fillId="11" borderId="55" xfId="7" applyFont="1" applyFill="1" applyBorder="1" applyAlignment="1">
      <alignment horizontal="center"/>
    </xf>
    <xf numFmtId="3" fontId="55" fillId="11" borderId="55" xfId="7" applyNumberFormat="1" applyFont="1" applyFill="1" applyBorder="1"/>
    <xf numFmtId="3" fontId="55" fillId="11" borderId="55" xfId="7" applyNumberFormat="1" applyFont="1" applyFill="1" applyBorder="1" applyAlignment="1">
      <alignment horizontal="center"/>
    </xf>
    <xf numFmtId="0" fontId="69" fillId="0" borderId="0" xfId="7" applyFont="1"/>
    <xf numFmtId="0" fontId="36" fillId="7" borderId="9" xfId="9" applyFont="1" applyFill="1" applyBorder="1" applyAlignment="1">
      <alignment horizontal="left" vertical="center" indent="1"/>
    </xf>
    <xf numFmtId="0" fontId="3" fillId="7" borderId="19" xfId="7" applyFont="1" applyFill="1" applyBorder="1"/>
    <xf numFmtId="165" fontId="3" fillId="0" borderId="58" xfId="7" applyNumberFormat="1" applyFill="1" applyBorder="1" applyAlignment="1">
      <alignment horizontal="center"/>
    </xf>
    <xf numFmtId="0" fontId="3" fillId="0" borderId="0" xfId="7" applyFont="1" applyAlignment="1">
      <alignment horizontal="left" indent="1"/>
    </xf>
    <xf numFmtId="3" fontId="39" fillId="13" borderId="50" xfId="7" applyNumberFormat="1" applyFont="1" applyFill="1" applyBorder="1" applyAlignment="1">
      <alignment horizontal="right"/>
    </xf>
    <xf numFmtId="3" fontId="39" fillId="13" borderId="57" xfId="7" applyNumberFormat="1" applyFont="1" applyFill="1" applyBorder="1" applyAlignment="1">
      <alignment horizontal="right"/>
    </xf>
    <xf numFmtId="3" fontId="39" fillId="13" borderId="49" xfId="7" applyNumberFormat="1" applyFont="1" applyFill="1" applyBorder="1" applyAlignment="1" applyProtection="1">
      <alignment horizontal="right"/>
      <protection locked="0"/>
    </xf>
    <xf numFmtId="3" fontId="6" fillId="13" borderId="57" xfId="7" applyNumberFormat="1" applyFont="1" applyFill="1" applyBorder="1" applyAlignment="1" applyProtection="1">
      <alignment horizontal="right"/>
      <protection locked="0"/>
    </xf>
    <xf numFmtId="3" fontId="6" fillId="13" borderId="50" xfId="7" applyNumberFormat="1" applyFont="1" applyFill="1" applyBorder="1" applyAlignment="1" applyProtection="1">
      <alignment horizontal="right"/>
      <protection locked="0"/>
    </xf>
    <xf numFmtId="0" fontId="3" fillId="13" borderId="57" xfId="7" applyFont="1" applyFill="1" applyBorder="1" applyAlignment="1">
      <alignment horizontal="right"/>
    </xf>
    <xf numFmtId="3" fontId="39" fillId="13" borderId="40" xfId="7" applyNumberFormat="1" applyFont="1" applyFill="1" applyBorder="1" applyAlignment="1">
      <alignment horizontal="right"/>
    </xf>
    <xf numFmtId="3" fontId="39" fillId="13" borderId="69" xfId="7" applyNumberFormat="1" applyFont="1" applyFill="1" applyBorder="1" applyAlignment="1">
      <alignment horizontal="right"/>
    </xf>
    <xf numFmtId="3" fontId="39" fillId="0" borderId="75" xfId="7" applyNumberFormat="1" applyFont="1" applyFill="1" applyBorder="1" applyAlignment="1">
      <alignment horizontal="right"/>
    </xf>
    <xf numFmtId="3" fontId="39" fillId="0" borderId="76" xfId="7" applyNumberFormat="1" applyFont="1" applyFill="1" applyBorder="1" applyAlignment="1">
      <alignment horizontal="right"/>
    </xf>
    <xf numFmtId="14" fontId="3" fillId="0" borderId="0" xfId="7" applyNumberFormat="1" applyFont="1" applyAlignment="1">
      <alignment horizontal="left" indent="1"/>
    </xf>
    <xf numFmtId="0" fontId="41" fillId="0" borderId="0" xfId="7" applyFont="1" applyAlignment="1">
      <alignment horizontal="left" vertical="center" indent="1"/>
    </xf>
    <xf numFmtId="0" fontId="57" fillId="0" borderId="0" xfId="7" applyFont="1" applyFill="1" applyBorder="1" applyAlignment="1">
      <alignment horizontal="left" vertical="center"/>
    </xf>
    <xf numFmtId="0" fontId="51" fillId="7" borderId="41" xfId="7" applyFont="1" applyFill="1" applyBorder="1" applyAlignment="1">
      <alignment horizontal="left" vertical="center" indent="1" shrinkToFit="1"/>
    </xf>
    <xf numFmtId="0" fontId="51" fillId="7" borderId="0" xfId="7" applyFont="1" applyFill="1" applyBorder="1" applyAlignment="1">
      <alignment horizontal="left" vertical="center" indent="1" shrinkToFit="1"/>
    </xf>
    <xf numFmtId="0" fontId="67" fillId="0" borderId="0" xfId="9" applyFont="1" applyBorder="1" applyAlignment="1">
      <alignment horizontal="left" vertical="center" indent="1" shrinkToFit="1"/>
    </xf>
    <xf numFmtId="0" fontId="1" fillId="0" borderId="0" xfId="9" applyAlignment="1">
      <alignment horizontal="left" vertical="center" indent="1" shrinkToFit="1"/>
    </xf>
    <xf numFmtId="4" fontId="3" fillId="0" borderId="70" xfId="7" applyNumberFormat="1" applyFont="1" applyFill="1" applyBorder="1" applyAlignment="1" applyProtection="1">
      <alignment horizontal="right" vertical="center"/>
      <protection locked="0"/>
    </xf>
    <xf numFmtId="4" fontId="3" fillId="0" borderId="67" xfId="7" applyNumberFormat="1" applyFont="1" applyFill="1" applyBorder="1" applyAlignment="1" applyProtection="1">
      <alignment horizontal="right" vertical="center"/>
      <protection locked="0"/>
    </xf>
    <xf numFmtId="3" fontId="3" fillId="11" borderId="57" xfId="7" applyNumberFormat="1" applyFont="1" applyFill="1" applyBorder="1" applyAlignment="1">
      <alignment horizontal="right" vertical="center"/>
    </xf>
    <xf numFmtId="3" fontId="47" fillId="0" borderId="62" xfId="7" applyNumberFormat="1" applyFont="1" applyFill="1" applyBorder="1" applyAlignment="1">
      <alignment horizontal="right" vertical="center"/>
    </xf>
    <xf numFmtId="3" fontId="53" fillId="9" borderId="73" xfId="7" applyNumberFormat="1" applyFont="1" applyFill="1" applyBorder="1" applyAlignment="1" applyProtection="1">
      <alignment horizontal="right" vertical="center"/>
      <protection locked="0"/>
    </xf>
    <xf numFmtId="3" fontId="47" fillId="0" borderId="64" xfId="7" applyNumberFormat="1" applyFont="1" applyFill="1" applyBorder="1" applyAlignment="1">
      <alignment horizontal="right" vertical="center"/>
    </xf>
    <xf numFmtId="3" fontId="53" fillId="9" borderId="63" xfId="7" applyNumberFormat="1" applyFont="1" applyFill="1" applyBorder="1" applyAlignment="1" applyProtection="1">
      <alignment horizontal="right" vertical="center"/>
      <protection locked="0"/>
    </xf>
    <xf numFmtId="3" fontId="53" fillId="0" borderId="54" xfId="7" applyNumberFormat="1" applyFont="1" applyFill="1" applyBorder="1" applyAlignment="1" applyProtection="1">
      <alignment horizontal="right" vertical="center"/>
      <protection locked="0"/>
    </xf>
    <xf numFmtId="3" fontId="56" fillId="0" borderId="59" xfId="7" applyNumberFormat="1" applyFont="1" applyFill="1" applyBorder="1" applyAlignment="1">
      <alignment horizontal="center" vertical="center"/>
    </xf>
    <xf numFmtId="3" fontId="56" fillId="0" borderId="68" xfId="7" applyNumberFormat="1" applyFont="1" applyFill="1" applyBorder="1" applyAlignment="1">
      <alignment horizontal="center" vertical="center"/>
    </xf>
    <xf numFmtId="3" fontId="56" fillId="0" borderId="67" xfId="7" applyNumberFormat="1" applyFont="1" applyFill="1" applyBorder="1" applyAlignment="1">
      <alignment horizontal="center" vertical="center"/>
    </xf>
    <xf numFmtId="0" fontId="3" fillId="0" borderId="58" xfId="7" applyFont="1" applyBorder="1" applyAlignment="1">
      <alignment vertical="center"/>
    </xf>
    <xf numFmtId="3" fontId="3" fillId="0" borderId="58" xfId="7" applyNumberFormat="1" applyFont="1" applyBorder="1" applyAlignment="1">
      <alignment horizontal="right" vertical="center"/>
    </xf>
    <xf numFmtId="3" fontId="3" fillId="0" borderId="0" xfId="7" applyNumberFormat="1" applyFont="1" applyBorder="1" applyAlignment="1">
      <alignment horizontal="right" vertical="center"/>
    </xf>
    <xf numFmtId="3" fontId="3" fillId="10" borderId="52" xfId="7" applyNumberFormat="1" applyFont="1" applyFill="1" applyBorder="1" applyAlignment="1" applyProtection="1">
      <alignment horizontal="right" vertical="center"/>
      <protection locked="0"/>
    </xf>
    <xf numFmtId="3" fontId="3" fillId="10" borderId="58" xfId="7" applyNumberFormat="1" applyFont="1" applyFill="1" applyBorder="1" applyAlignment="1">
      <alignment horizontal="right" vertical="center"/>
    </xf>
    <xf numFmtId="0" fontId="68" fillId="0" borderId="9" xfId="9" applyFont="1" applyBorder="1" applyAlignment="1">
      <alignment horizontal="left" vertical="center" indent="1"/>
    </xf>
  </cellXfs>
  <cellStyles count="10">
    <cellStyle name="Normální" xfId="0" builtinId="0"/>
    <cellStyle name="normální 2" xfId="1"/>
    <cellStyle name="normální 2 2" xfId="4"/>
    <cellStyle name="Normální 2 3" xfId="8"/>
    <cellStyle name="normální 3" xfId="2"/>
    <cellStyle name="Normální 4" xfId="3"/>
    <cellStyle name="Normální 5" xfId="6"/>
    <cellStyle name="Normální 5 2" xfId="7"/>
    <cellStyle name="Normální 6" xfId="9"/>
    <cellStyle name="normální_Rezerva 2004 ORJ 110 - k 31102004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tabSelected="1" workbookViewId="0">
      <selection activeCell="J21" sqref="J20:J21"/>
    </sheetView>
  </sheetViews>
  <sheetFormatPr defaultRowHeight="12.75" x14ac:dyDescent="0.2"/>
  <cols>
    <col min="2" max="2" width="30.85546875" customWidth="1"/>
    <col min="3" max="3" width="22" customWidth="1"/>
    <col min="4" max="4" width="21.85546875" customWidth="1"/>
    <col min="5" max="5" width="19.5703125" customWidth="1"/>
  </cols>
  <sheetData>
    <row r="1" spans="1:7" x14ac:dyDescent="0.2">
      <c r="A1" s="147"/>
      <c r="B1" s="147"/>
      <c r="C1" s="147"/>
      <c r="D1" s="147"/>
      <c r="E1" s="147"/>
      <c r="F1" s="147"/>
      <c r="G1" s="147"/>
    </row>
    <row r="2" spans="1:7" ht="16.5" customHeight="1" x14ac:dyDescent="0.25">
      <c r="A2" s="148"/>
      <c r="B2" s="149"/>
      <c r="C2" s="147"/>
      <c r="D2" s="147"/>
      <c r="E2" s="147"/>
      <c r="F2" s="147"/>
      <c r="G2" s="147"/>
    </row>
    <row r="3" spans="1:7" ht="15.75" x14ac:dyDescent="0.25">
      <c r="A3" s="148"/>
      <c r="B3" s="148" t="s">
        <v>372</v>
      </c>
      <c r="C3" s="147"/>
      <c r="D3" s="147"/>
      <c r="E3" s="147"/>
      <c r="F3" s="147"/>
      <c r="G3" s="147"/>
    </row>
    <row r="4" spans="1:7" ht="15.75" x14ac:dyDescent="0.25">
      <c r="A4" s="148"/>
      <c r="B4" s="185"/>
      <c r="C4" s="147"/>
      <c r="D4" s="147"/>
      <c r="E4" s="147"/>
      <c r="F4" s="147"/>
      <c r="G4" s="147"/>
    </row>
    <row r="5" spans="1:7" ht="21.75" customHeight="1" x14ac:dyDescent="0.3">
      <c r="A5" s="341" t="s">
        <v>504</v>
      </c>
      <c r="B5" s="342"/>
      <c r="C5" s="343"/>
      <c r="D5" s="343"/>
      <c r="E5" s="343"/>
      <c r="F5" s="147"/>
      <c r="G5" s="147"/>
    </row>
    <row r="6" spans="1:7" ht="15.75" x14ac:dyDescent="0.25">
      <c r="A6" s="150"/>
      <c r="B6" s="151"/>
      <c r="C6" s="151"/>
      <c r="D6" s="151"/>
      <c r="E6" s="151"/>
    </row>
    <row r="7" spans="1:7" ht="15" customHeight="1" thickBot="1" x14ac:dyDescent="0.25">
      <c r="A7" s="152"/>
      <c r="C7" s="153"/>
      <c r="D7" s="153"/>
      <c r="E7" s="153" t="s">
        <v>373</v>
      </c>
    </row>
    <row r="8" spans="1:7" ht="14.25" x14ac:dyDescent="0.2">
      <c r="B8" s="344" t="s">
        <v>374</v>
      </c>
      <c r="C8" s="154" t="s">
        <v>375</v>
      </c>
      <c r="D8" s="154" t="s">
        <v>376</v>
      </c>
      <c r="E8" s="154" t="s">
        <v>0</v>
      </c>
      <c r="F8" s="155" t="s">
        <v>377</v>
      </c>
      <c r="G8" s="156"/>
    </row>
    <row r="9" spans="1:7" ht="15" thickBot="1" x14ac:dyDescent="0.25">
      <c r="B9" s="345"/>
      <c r="C9" s="157" t="s">
        <v>378</v>
      </c>
      <c r="D9" s="157" t="s">
        <v>378</v>
      </c>
      <c r="E9" s="157" t="s">
        <v>378</v>
      </c>
      <c r="F9" s="158" t="s">
        <v>379</v>
      </c>
      <c r="G9" s="156"/>
    </row>
    <row r="10" spans="1:7" s="183" customFormat="1" ht="15.95" customHeight="1" thickTop="1" x14ac:dyDescent="0.25">
      <c r="B10" s="161" t="s">
        <v>380</v>
      </c>
      <c r="C10" s="162">
        <v>431645</v>
      </c>
      <c r="D10" s="162">
        <v>431645</v>
      </c>
      <c r="E10" s="162">
        <v>106940</v>
      </c>
      <c r="F10" s="163">
        <f>(E10/D10)*100</f>
        <v>24.774988705996826</v>
      </c>
      <c r="G10" s="184"/>
    </row>
    <row r="11" spans="1:7" s="183" customFormat="1" ht="15.95" customHeight="1" x14ac:dyDescent="0.25">
      <c r="B11" s="164" t="s">
        <v>381</v>
      </c>
      <c r="C11" s="165">
        <v>65912</v>
      </c>
      <c r="D11" s="165">
        <v>65932</v>
      </c>
      <c r="E11" s="165">
        <v>20105.8</v>
      </c>
      <c r="F11" s="163">
        <f t="shared" ref="F11:F14" si="0">(E11/D11)*100</f>
        <v>30.494752168901289</v>
      </c>
      <c r="G11" s="184"/>
    </row>
    <row r="12" spans="1:7" s="183" customFormat="1" ht="15.95" customHeight="1" x14ac:dyDescent="0.25">
      <c r="B12" s="164" t="s">
        <v>382</v>
      </c>
      <c r="C12" s="165">
        <v>19450</v>
      </c>
      <c r="D12" s="165">
        <v>19450</v>
      </c>
      <c r="E12" s="165">
        <v>2787.6</v>
      </c>
      <c r="F12" s="163">
        <f t="shared" si="0"/>
        <v>14.332133676092546</v>
      </c>
      <c r="G12" s="184"/>
    </row>
    <row r="13" spans="1:7" s="183" customFormat="1" ht="15.95" customHeight="1" x14ac:dyDescent="0.25">
      <c r="B13" s="166" t="s">
        <v>383</v>
      </c>
      <c r="C13" s="165">
        <v>99836</v>
      </c>
      <c r="D13" s="165">
        <v>101827</v>
      </c>
      <c r="E13" s="165">
        <v>38858.9</v>
      </c>
      <c r="F13" s="163">
        <f t="shared" si="0"/>
        <v>38.161685996837775</v>
      </c>
      <c r="G13" s="184"/>
    </row>
    <row r="14" spans="1:7" s="183" customFormat="1" ht="15.95" customHeight="1" thickBot="1" x14ac:dyDescent="0.3">
      <c r="B14" s="167" t="s">
        <v>384</v>
      </c>
      <c r="C14" s="168">
        <f>SUM(C10:C13)</f>
        <v>616843</v>
      </c>
      <c r="D14" s="168">
        <f>SUM(D10:D13)</f>
        <v>618854</v>
      </c>
      <c r="E14" s="168">
        <f>SUM(E10:E13)</f>
        <v>168692.30000000002</v>
      </c>
      <c r="F14" s="163">
        <f t="shared" si="0"/>
        <v>27.258820335652679</v>
      </c>
      <c r="G14" s="184"/>
    </row>
    <row r="15" spans="1:7" s="183" customFormat="1" ht="15.95" customHeight="1" thickTop="1" x14ac:dyDescent="0.25">
      <c r="B15" s="169"/>
      <c r="C15" s="170"/>
      <c r="D15" s="170"/>
      <c r="E15" s="170"/>
      <c r="F15" s="171"/>
      <c r="G15" s="184"/>
    </row>
    <row r="16" spans="1:7" s="183" customFormat="1" ht="15.95" customHeight="1" x14ac:dyDescent="0.25">
      <c r="A16" s="184"/>
      <c r="B16" s="164" t="s">
        <v>385</v>
      </c>
      <c r="C16" s="165">
        <v>516401</v>
      </c>
      <c r="D16" s="165">
        <v>523268.7</v>
      </c>
      <c r="E16" s="165">
        <v>138461</v>
      </c>
      <c r="F16" s="172">
        <f>(E16/D16)*100</f>
        <v>26.460783914650349</v>
      </c>
      <c r="G16" s="184"/>
    </row>
    <row r="17" spans="1:7" s="183" customFormat="1" ht="15.95" customHeight="1" x14ac:dyDescent="0.25">
      <c r="A17" s="184"/>
      <c r="B17" s="166" t="s">
        <v>386</v>
      </c>
      <c r="C17" s="165">
        <v>186343</v>
      </c>
      <c r="D17" s="165">
        <v>187149.9</v>
      </c>
      <c r="E17" s="165">
        <v>26987.9</v>
      </c>
      <c r="F17" s="172">
        <f t="shared" ref="F17:F18" si="1">(E17/D17)*100</f>
        <v>14.420472573055076</v>
      </c>
      <c r="G17" s="184"/>
    </row>
    <row r="18" spans="1:7" s="183" customFormat="1" ht="15.95" customHeight="1" thickBot="1" x14ac:dyDescent="0.3">
      <c r="A18" s="184"/>
      <c r="B18" s="167" t="s">
        <v>387</v>
      </c>
      <c r="C18" s="168">
        <f>SUM(C16:C17)</f>
        <v>702744</v>
      </c>
      <c r="D18" s="168">
        <f>SUM(D16:D17)</f>
        <v>710418.6</v>
      </c>
      <c r="E18" s="168">
        <f>SUM(E16:E17)</f>
        <v>165448.9</v>
      </c>
      <c r="F18" s="172">
        <f t="shared" si="1"/>
        <v>23.288931342732301</v>
      </c>
      <c r="G18" s="184"/>
    </row>
    <row r="19" spans="1:7" s="183" customFormat="1" ht="11.25" customHeight="1" thickTop="1" x14ac:dyDescent="0.25">
      <c r="B19" s="173"/>
      <c r="C19" s="174"/>
      <c r="D19" s="174"/>
      <c r="E19" s="174"/>
      <c r="F19" s="171"/>
      <c r="G19" s="184"/>
    </row>
    <row r="20" spans="1:7" s="183" customFormat="1" ht="15.95" customHeight="1" x14ac:dyDescent="0.25">
      <c r="B20" s="175" t="s">
        <v>388</v>
      </c>
      <c r="C20" s="176"/>
      <c r="D20" s="176"/>
      <c r="E20" s="176"/>
      <c r="F20" s="177"/>
      <c r="G20" s="184"/>
    </row>
    <row r="21" spans="1:7" s="183" customFormat="1" ht="15.95" customHeight="1" x14ac:dyDescent="0.2">
      <c r="B21" s="175" t="s">
        <v>389</v>
      </c>
      <c r="C21" s="178">
        <v>0</v>
      </c>
      <c r="D21" s="178">
        <v>0</v>
      </c>
      <c r="E21" s="178">
        <v>3243.4</v>
      </c>
      <c r="F21" s="179"/>
    </row>
    <row r="22" spans="1:7" s="183" customFormat="1" ht="15.95" customHeight="1" thickBot="1" x14ac:dyDescent="0.25">
      <c r="B22" s="180" t="s">
        <v>390</v>
      </c>
      <c r="C22" s="181">
        <v>85901</v>
      </c>
      <c r="D22" s="181">
        <v>91564.6</v>
      </c>
      <c r="E22" s="181">
        <v>0</v>
      </c>
      <c r="F22" s="182"/>
    </row>
    <row r="25" spans="1:7" x14ac:dyDescent="0.2">
      <c r="B25" s="159" t="s">
        <v>391</v>
      </c>
    </row>
    <row r="26" spans="1:7" x14ac:dyDescent="0.2">
      <c r="B26" s="159" t="s">
        <v>392</v>
      </c>
      <c r="C26" s="159"/>
      <c r="D26" s="159"/>
      <c r="E26" s="159"/>
    </row>
    <row r="27" spans="1:7" ht="15" x14ac:dyDescent="0.2">
      <c r="B27" s="159"/>
      <c r="C27" s="160"/>
      <c r="D27" s="160"/>
      <c r="E27" s="160"/>
    </row>
  </sheetData>
  <mergeCells count="2">
    <mergeCell ref="A5:E5"/>
    <mergeCell ref="B8:B9"/>
  </mergeCells>
  <pageMargins left="0.19685039370078741" right="0.19685039370078741" top="0.78740157480314965" bottom="0.78740157480314965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zoomScaleNormal="100" workbookViewId="0">
      <selection activeCell="B41" sqref="B41"/>
    </sheetView>
  </sheetViews>
  <sheetFormatPr defaultColWidth="8.7109375" defaultRowHeight="12.75" x14ac:dyDescent="0.2"/>
  <cols>
    <col min="1" max="1" width="37.7109375" style="776" customWidth="1"/>
    <col min="2" max="2" width="7.28515625" style="1104" customWidth="1"/>
    <col min="3" max="4" width="11.5703125" style="927" customWidth="1"/>
    <col min="5" max="5" width="11.5703125" style="1105" customWidth="1"/>
    <col min="6" max="6" width="11.42578125" style="1105" customWidth="1"/>
    <col min="7" max="7" width="9.85546875" style="1105" customWidth="1"/>
    <col min="8" max="8" width="9.140625" style="1105" customWidth="1"/>
    <col min="9" max="9" width="9.28515625" style="1105" customWidth="1"/>
    <col min="10" max="10" width="9.140625" style="1105" customWidth="1"/>
    <col min="11" max="11" width="12" style="927" customWidth="1"/>
    <col min="12" max="12" width="8.7109375" style="927"/>
    <col min="13" max="13" width="11.85546875" style="927" customWidth="1"/>
    <col min="14" max="14" width="12.5703125" style="927" customWidth="1"/>
    <col min="15" max="15" width="11.85546875" style="927" customWidth="1"/>
    <col min="16" max="16" width="12" style="927" customWidth="1"/>
    <col min="17" max="16384" width="8.7109375" style="927"/>
  </cols>
  <sheetData>
    <row r="1" spans="1:16" ht="24" customHeight="1" x14ac:dyDescent="0.2">
      <c r="A1" s="924"/>
      <c r="B1" s="925"/>
      <c r="C1" s="925"/>
      <c r="D1" s="925"/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6"/>
    </row>
    <row r="2" spans="1:16" x14ac:dyDescent="0.2">
      <c r="B2" s="776"/>
      <c r="C2" s="776"/>
      <c r="D2" s="776"/>
      <c r="E2" s="777"/>
      <c r="F2" s="777"/>
      <c r="G2" s="777"/>
      <c r="H2" s="777"/>
      <c r="I2" s="777"/>
      <c r="J2" s="777"/>
      <c r="K2" s="776"/>
      <c r="L2" s="776"/>
      <c r="M2" s="776"/>
      <c r="N2" s="776"/>
      <c r="O2" s="778"/>
    </row>
    <row r="3" spans="1:16" ht="18.75" x14ac:dyDescent="0.2">
      <c r="A3" s="928" t="s">
        <v>542</v>
      </c>
      <c r="B3" s="776"/>
      <c r="C3" s="776"/>
      <c r="D3" s="776"/>
      <c r="E3" s="777"/>
      <c r="F3" s="780"/>
      <c r="G3" s="780"/>
      <c r="H3" s="777"/>
      <c r="I3" s="777"/>
      <c r="J3" s="777"/>
      <c r="K3" s="776"/>
      <c r="L3" s="776"/>
      <c r="M3" s="776"/>
      <c r="N3" s="776"/>
      <c r="O3" s="776"/>
    </row>
    <row r="4" spans="1:16" ht="21.75" customHeight="1" x14ac:dyDescent="0.2">
      <c r="A4" s="929"/>
      <c r="B4" s="776"/>
      <c r="C4" s="776"/>
      <c r="D4" s="776"/>
      <c r="E4" s="777"/>
      <c r="F4" s="780"/>
      <c r="G4" s="780"/>
      <c r="H4" s="777"/>
      <c r="I4" s="777"/>
      <c r="J4" s="777"/>
      <c r="K4" s="776"/>
      <c r="L4" s="776"/>
      <c r="M4" s="776"/>
      <c r="N4" s="776"/>
      <c r="O4" s="776"/>
    </row>
    <row r="5" spans="1:16" x14ac:dyDescent="0.2">
      <c r="A5" s="782"/>
      <c r="B5" s="776"/>
      <c r="C5" s="776"/>
      <c r="D5" s="776"/>
      <c r="E5" s="777"/>
      <c r="F5" s="780"/>
      <c r="G5" s="780"/>
      <c r="H5" s="777"/>
      <c r="I5" s="777"/>
      <c r="J5" s="777"/>
      <c r="K5" s="776"/>
      <c r="L5" s="776"/>
      <c r="M5" s="776"/>
      <c r="N5" s="776"/>
      <c r="O5" s="776"/>
    </row>
    <row r="6" spans="1:16" ht="6" customHeight="1" x14ac:dyDescent="0.2">
      <c r="B6" s="783"/>
      <c r="C6" s="783"/>
      <c r="D6" s="776"/>
      <c r="E6" s="777"/>
      <c r="F6" s="780"/>
      <c r="G6" s="780"/>
      <c r="H6" s="777"/>
      <c r="I6" s="777"/>
      <c r="J6" s="777"/>
      <c r="K6" s="776"/>
      <c r="L6" s="776"/>
      <c r="M6" s="776"/>
      <c r="N6" s="776"/>
      <c r="O6" s="776"/>
    </row>
    <row r="7" spans="1:16" ht="24.75" customHeight="1" x14ac:dyDescent="0.2">
      <c r="A7" s="930" t="s">
        <v>543</v>
      </c>
      <c r="B7" s="931"/>
      <c r="C7" s="932" t="s">
        <v>663</v>
      </c>
      <c r="D7" s="932"/>
      <c r="E7" s="932"/>
      <c r="F7" s="932"/>
      <c r="G7" s="933"/>
      <c r="H7" s="933"/>
      <c r="I7" s="933"/>
      <c r="J7" s="933"/>
      <c r="K7" s="933"/>
      <c r="L7" s="934"/>
      <c r="M7" s="934"/>
      <c r="N7" s="934"/>
      <c r="O7" s="934"/>
    </row>
    <row r="8" spans="1:16" ht="23.25" customHeight="1" thickBot="1" x14ac:dyDescent="0.25">
      <c r="A8" s="782" t="s">
        <v>545</v>
      </c>
      <c r="B8" s="776"/>
      <c r="C8" s="776"/>
      <c r="D8" s="776"/>
      <c r="E8" s="777"/>
      <c r="F8" s="780"/>
      <c r="G8" s="780"/>
      <c r="H8" s="777"/>
      <c r="I8" s="777"/>
      <c r="J8" s="777"/>
      <c r="K8" s="776"/>
      <c r="L8" s="776"/>
      <c r="M8" s="776"/>
      <c r="N8" s="776"/>
      <c r="O8" s="776"/>
    </row>
    <row r="9" spans="1:16" ht="13.5" thickBot="1" x14ac:dyDescent="0.25">
      <c r="A9" s="935" t="s">
        <v>553</v>
      </c>
      <c r="B9" s="936" t="s">
        <v>659</v>
      </c>
      <c r="C9" s="937" t="s">
        <v>0</v>
      </c>
      <c r="D9" s="938" t="s">
        <v>546</v>
      </c>
      <c r="E9" s="939" t="s">
        <v>547</v>
      </c>
      <c r="F9" s="940" t="s">
        <v>548</v>
      </c>
      <c r="G9" s="941"/>
      <c r="H9" s="941"/>
      <c r="I9" s="942"/>
      <c r="J9" s="943" t="s">
        <v>549</v>
      </c>
      <c r="K9" s="944" t="s">
        <v>550</v>
      </c>
      <c r="M9" s="945" t="s">
        <v>551</v>
      </c>
      <c r="N9" s="945" t="s">
        <v>552</v>
      </c>
      <c r="O9" s="945" t="s">
        <v>551</v>
      </c>
    </row>
    <row r="10" spans="1:16" ht="13.5" thickBot="1" x14ac:dyDescent="0.25">
      <c r="A10" s="946"/>
      <c r="B10" s="947"/>
      <c r="C10" s="948" t="s">
        <v>558</v>
      </c>
      <c r="D10" s="949">
        <v>2020</v>
      </c>
      <c r="E10" s="950">
        <v>2020</v>
      </c>
      <c r="F10" s="951" t="s">
        <v>559</v>
      </c>
      <c r="G10" s="952" t="s">
        <v>560</v>
      </c>
      <c r="H10" s="952" t="s">
        <v>561</v>
      </c>
      <c r="I10" s="953" t="s">
        <v>562</v>
      </c>
      <c r="J10" s="954" t="s">
        <v>563</v>
      </c>
      <c r="K10" s="955" t="s">
        <v>564</v>
      </c>
      <c r="M10" s="956" t="s">
        <v>664</v>
      </c>
      <c r="N10" s="957" t="s">
        <v>665</v>
      </c>
      <c r="O10" s="957" t="s">
        <v>666</v>
      </c>
    </row>
    <row r="11" spans="1:16" x14ac:dyDescent="0.2">
      <c r="A11" s="958" t="s">
        <v>667</v>
      </c>
      <c r="B11" s="959"/>
      <c r="C11" s="960">
        <v>19</v>
      </c>
      <c r="D11" s="961">
        <v>14</v>
      </c>
      <c r="E11" s="962">
        <v>15</v>
      </c>
      <c r="F11" s="963">
        <v>18</v>
      </c>
      <c r="G11" s="964"/>
      <c r="H11" s="965"/>
      <c r="I11" s="966"/>
      <c r="J11" s="967" t="s">
        <v>569</v>
      </c>
      <c r="K11" s="968" t="s">
        <v>569</v>
      </c>
      <c r="L11" s="969"/>
      <c r="M11" s="970"/>
      <c r="N11" s="971"/>
      <c r="O11" s="971"/>
    </row>
    <row r="12" spans="1:16" ht="13.5" thickBot="1" x14ac:dyDescent="0.25">
      <c r="A12" s="972" t="s">
        <v>668</v>
      </c>
      <c r="B12" s="973"/>
      <c r="C12" s="974">
        <v>17</v>
      </c>
      <c r="D12" s="722">
        <v>14</v>
      </c>
      <c r="E12" s="975">
        <v>15</v>
      </c>
      <c r="F12" s="976">
        <v>18</v>
      </c>
      <c r="G12" s="977"/>
      <c r="H12" s="978"/>
      <c r="I12" s="979"/>
      <c r="J12" s="980"/>
      <c r="K12" s="981" t="s">
        <v>569</v>
      </c>
      <c r="L12" s="969"/>
      <c r="M12" s="982"/>
      <c r="N12" s="983"/>
      <c r="O12" s="983"/>
    </row>
    <row r="13" spans="1:16" x14ac:dyDescent="0.2">
      <c r="A13" s="984" t="s">
        <v>651</v>
      </c>
      <c r="B13" s="985" t="s">
        <v>573</v>
      </c>
      <c r="C13" s="986">
        <v>3885</v>
      </c>
      <c r="D13" s="719" t="s">
        <v>569</v>
      </c>
      <c r="E13" s="987" t="s">
        <v>569</v>
      </c>
      <c r="F13" s="988">
        <v>3885</v>
      </c>
      <c r="G13" s="989"/>
      <c r="H13" s="989"/>
      <c r="I13" s="990"/>
      <c r="J13" s="991" t="s">
        <v>569</v>
      </c>
      <c r="K13" s="991" t="s">
        <v>569</v>
      </c>
      <c r="L13" s="969"/>
      <c r="M13" s="992"/>
      <c r="N13" s="986"/>
      <c r="O13" s="986"/>
    </row>
    <row r="14" spans="1:16" x14ac:dyDescent="0.2">
      <c r="A14" s="993" t="s">
        <v>652</v>
      </c>
      <c r="B14" s="994" t="s">
        <v>576</v>
      </c>
      <c r="C14" s="986">
        <v>3801</v>
      </c>
      <c r="D14" s="995" t="s">
        <v>569</v>
      </c>
      <c r="E14" s="996" t="s">
        <v>569</v>
      </c>
      <c r="F14" s="988">
        <v>3806</v>
      </c>
      <c r="G14" s="997"/>
      <c r="H14" s="997"/>
      <c r="I14" s="998"/>
      <c r="J14" s="991" t="s">
        <v>569</v>
      </c>
      <c r="K14" s="991" t="s">
        <v>569</v>
      </c>
      <c r="L14" s="969"/>
      <c r="M14" s="999"/>
      <c r="N14" s="986"/>
      <c r="O14" s="986"/>
    </row>
    <row r="15" spans="1:16" x14ac:dyDescent="0.2">
      <c r="A15" s="993" t="s">
        <v>577</v>
      </c>
      <c r="B15" s="994" t="s">
        <v>579</v>
      </c>
      <c r="C15" s="986"/>
      <c r="D15" s="995" t="s">
        <v>569</v>
      </c>
      <c r="E15" s="996" t="s">
        <v>569</v>
      </c>
      <c r="F15" s="988"/>
      <c r="G15" s="997"/>
      <c r="H15" s="997"/>
      <c r="I15" s="998"/>
      <c r="J15" s="991" t="s">
        <v>569</v>
      </c>
      <c r="K15" s="991" t="s">
        <v>569</v>
      </c>
      <c r="L15" s="969"/>
      <c r="M15" s="999"/>
      <c r="N15" s="986"/>
      <c r="O15" s="986"/>
    </row>
    <row r="16" spans="1:16" x14ac:dyDescent="0.2">
      <c r="A16" s="993" t="s">
        <v>580</v>
      </c>
      <c r="B16" s="994" t="s">
        <v>569</v>
      </c>
      <c r="C16" s="986">
        <v>363</v>
      </c>
      <c r="D16" s="995" t="s">
        <v>569</v>
      </c>
      <c r="E16" s="996" t="s">
        <v>569</v>
      </c>
      <c r="F16" s="988">
        <v>1441</v>
      </c>
      <c r="G16" s="997"/>
      <c r="H16" s="997"/>
      <c r="I16" s="998"/>
      <c r="J16" s="991" t="s">
        <v>569</v>
      </c>
      <c r="K16" s="991" t="s">
        <v>569</v>
      </c>
      <c r="L16" s="969"/>
      <c r="M16" s="999"/>
      <c r="N16" s="986"/>
      <c r="O16" s="986"/>
    </row>
    <row r="17" spans="1:15" ht="13.5" thickBot="1" x14ac:dyDescent="0.25">
      <c r="A17" s="1000" t="s">
        <v>582</v>
      </c>
      <c r="B17" s="1001" t="s">
        <v>584</v>
      </c>
      <c r="C17" s="1002">
        <v>1430</v>
      </c>
      <c r="D17" s="1003" t="s">
        <v>569</v>
      </c>
      <c r="E17" s="1004" t="s">
        <v>569</v>
      </c>
      <c r="F17" s="988">
        <v>2217</v>
      </c>
      <c r="G17" s="1005"/>
      <c r="H17" s="1006"/>
      <c r="I17" s="998"/>
      <c r="J17" s="968" t="s">
        <v>569</v>
      </c>
      <c r="K17" s="968" t="s">
        <v>569</v>
      </c>
      <c r="L17" s="969"/>
      <c r="M17" s="1007"/>
      <c r="N17" s="1002"/>
      <c r="O17" s="1002"/>
    </row>
    <row r="18" spans="1:15" ht="13.5" thickBot="1" x14ac:dyDescent="0.25">
      <c r="A18" s="1008" t="s">
        <v>585</v>
      </c>
      <c r="B18" s="1009"/>
      <c r="C18" s="1010">
        <f t="shared" ref="C18" si="0">C13-C14+C15+C16+C17</f>
        <v>1877</v>
      </c>
      <c r="D18" s="467" t="s">
        <v>569</v>
      </c>
      <c r="E18" s="1011" t="s">
        <v>569</v>
      </c>
      <c r="F18" s="1012">
        <f>F13-F14+F15+F16+F17</f>
        <v>3737</v>
      </c>
      <c r="G18" s="1012">
        <f>G13-G14+G15+G16+G17</f>
        <v>0</v>
      </c>
      <c r="H18" s="1012">
        <f>H13-H14+H15+H16+H17</f>
        <v>0</v>
      </c>
      <c r="I18" s="1010">
        <f>I13-I14+I15+I16+I17</f>
        <v>0</v>
      </c>
      <c r="J18" s="1013" t="s">
        <v>569</v>
      </c>
      <c r="K18" s="1013" t="s">
        <v>569</v>
      </c>
      <c r="L18" s="969"/>
      <c r="M18" s="1010">
        <f>M13-M14+M15+M16+M17</f>
        <v>0</v>
      </c>
      <c r="N18" s="1010">
        <f t="shared" ref="N18:O18" si="1">N13-N14+N15+N16+N17</f>
        <v>0</v>
      </c>
      <c r="O18" s="1010">
        <f t="shared" si="1"/>
        <v>0</v>
      </c>
    </row>
    <row r="19" spans="1:15" x14ac:dyDescent="0.2">
      <c r="A19" s="1000" t="s">
        <v>586</v>
      </c>
      <c r="B19" s="1014">
        <v>401</v>
      </c>
      <c r="C19" s="1002">
        <v>84</v>
      </c>
      <c r="D19" s="719" t="s">
        <v>569</v>
      </c>
      <c r="E19" s="987" t="s">
        <v>569</v>
      </c>
      <c r="F19" s="1015">
        <v>78</v>
      </c>
      <c r="G19" s="1016"/>
      <c r="H19" s="989"/>
      <c r="I19" s="998"/>
      <c r="J19" s="968" t="s">
        <v>569</v>
      </c>
      <c r="K19" s="968" t="s">
        <v>569</v>
      </c>
      <c r="L19" s="969"/>
      <c r="M19" s="1017"/>
      <c r="N19" s="1002"/>
      <c r="O19" s="1002"/>
    </row>
    <row r="20" spans="1:15" x14ac:dyDescent="0.2">
      <c r="A20" s="993" t="s">
        <v>588</v>
      </c>
      <c r="B20" s="994" t="s">
        <v>590</v>
      </c>
      <c r="C20" s="986">
        <v>514</v>
      </c>
      <c r="D20" s="995" t="s">
        <v>569</v>
      </c>
      <c r="E20" s="996" t="s">
        <v>569</v>
      </c>
      <c r="F20" s="1018">
        <v>544</v>
      </c>
      <c r="G20" s="997"/>
      <c r="H20" s="997"/>
      <c r="I20" s="998"/>
      <c r="J20" s="991" t="s">
        <v>569</v>
      </c>
      <c r="K20" s="991" t="s">
        <v>569</v>
      </c>
      <c r="L20" s="969"/>
      <c r="M20" s="999"/>
      <c r="N20" s="986"/>
      <c r="O20" s="986"/>
    </row>
    <row r="21" spans="1:15" x14ac:dyDescent="0.2">
      <c r="A21" s="993" t="s">
        <v>591</v>
      </c>
      <c r="B21" s="994" t="s">
        <v>569</v>
      </c>
      <c r="C21" s="986"/>
      <c r="D21" s="995" t="s">
        <v>569</v>
      </c>
      <c r="E21" s="996" t="s">
        <v>569</v>
      </c>
      <c r="F21" s="1018"/>
      <c r="G21" s="997"/>
      <c r="H21" s="997"/>
      <c r="I21" s="998"/>
      <c r="J21" s="991" t="s">
        <v>569</v>
      </c>
      <c r="K21" s="991" t="s">
        <v>569</v>
      </c>
      <c r="L21" s="969"/>
      <c r="M21" s="999"/>
      <c r="N21" s="986"/>
      <c r="O21" s="986"/>
    </row>
    <row r="22" spans="1:15" x14ac:dyDescent="0.2">
      <c r="A22" s="993" t="s">
        <v>593</v>
      </c>
      <c r="B22" s="994" t="s">
        <v>569</v>
      </c>
      <c r="C22" s="986">
        <v>1144</v>
      </c>
      <c r="D22" s="995" t="s">
        <v>569</v>
      </c>
      <c r="E22" s="996" t="s">
        <v>569</v>
      </c>
      <c r="F22" s="1018">
        <v>2810</v>
      </c>
      <c r="G22" s="997"/>
      <c r="H22" s="997"/>
      <c r="I22" s="998"/>
      <c r="J22" s="991" t="s">
        <v>569</v>
      </c>
      <c r="K22" s="991" t="s">
        <v>569</v>
      </c>
      <c r="L22" s="969"/>
      <c r="M22" s="999"/>
      <c r="N22" s="986"/>
      <c r="O22" s="986"/>
    </row>
    <row r="23" spans="1:15" ht="13.5" thickBot="1" x14ac:dyDescent="0.25">
      <c r="A23" s="972" t="s">
        <v>595</v>
      </c>
      <c r="B23" s="1019" t="s">
        <v>569</v>
      </c>
      <c r="C23" s="1020"/>
      <c r="D23" s="1003" t="s">
        <v>569</v>
      </c>
      <c r="E23" s="1004" t="s">
        <v>569</v>
      </c>
      <c r="F23" s="1021"/>
      <c r="G23" s="1005"/>
      <c r="H23" s="1006"/>
      <c r="I23" s="1022"/>
      <c r="J23" s="1023" t="s">
        <v>569</v>
      </c>
      <c r="K23" s="1023" t="s">
        <v>569</v>
      </c>
      <c r="L23" s="969"/>
      <c r="M23" s="1024"/>
      <c r="N23" s="1020"/>
      <c r="O23" s="1020"/>
    </row>
    <row r="24" spans="1:15" ht="15" x14ac:dyDescent="0.25">
      <c r="A24" s="1025" t="s">
        <v>597</v>
      </c>
      <c r="B24" s="1026" t="s">
        <v>569</v>
      </c>
      <c r="C24" s="1027">
        <v>8869</v>
      </c>
      <c r="D24" s="733">
        <v>7907</v>
      </c>
      <c r="E24" s="1028">
        <v>8180</v>
      </c>
      <c r="F24" s="1029">
        <v>2314</v>
      </c>
      <c r="G24" s="990"/>
      <c r="H24" s="990"/>
      <c r="I24" s="990"/>
      <c r="J24" s="1030">
        <f t="shared" ref="J24:J47" si="2">SUM(F24:I24)</f>
        <v>2314</v>
      </c>
      <c r="K24" s="1031">
        <f t="shared" ref="K24:K47" si="3">(J24/E24)*100</f>
        <v>28.288508557457213</v>
      </c>
      <c r="L24" s="969"/>
      <c r="M24" s="992"/>
      <c r="N24" s="1032"/>
      <c r="O24" s="1033"/>
    </row>
    <row r="25" spans="1:15" ht="15" x14ac:dyDescent="0.25">
      <c r="A25" s="993" t="s">
        <v>599</v>
      </c>
      <c r="B25" s="1034" t="s">
        <v>569</v>
      </c>
      <c r="C25" s="1035"/>
      <c r="D25" s="738"/>
      <c r="E25" s="1036"/>
      <c r="F25" s="1037"/>
      <c r="G25" s="998"/>
      <c r="H25" s="1038"/>
      <c r="I25" s="1038"/>
      <c r="J25" s="1039">
        <f t="shared" si="2"/>
        <v>0</v>
      </c>
      <c r="K25" s="1040" t="e">
        <f t="shared" si="3"/>
        <v>#DIV/0!</v>
      </c>
      <c r="L25" s="969"/>
      <c r="M25" s="999"/>
      <c r="N25" s="1041"/>
      <c r="O25" s="1042"/>
    </row>
    <row r="26" spans="1:15" ht="15.75" thickBot="1" x14ac:dyDescent="0.3">
      <c r="A26" s="972" t="s">
        <v>601</v>
      </c>
      <c r="B26" s="1043">
        <v>672</v>
      </c>
      <c r="C26" s="1044">
        <v>1800</v>
      </c>
      <c r="D26" s="744">
        <v>1750</v>
      </c>
      <c r="E26" s="1045">
        <v>1750</v>
      </c>
      <c r="F26" s="1046">
        <v>437</v>
      </c>
      <c r="G26" s="1022"/>
      <c r="H26" s="1047"/>
      <c r="I26" s="1047"/>
      <c r="J26" s="1048">
        <f t="shared" si="2"/>
        <v>437</v>
      </c>
      <c r="K26" s="1049">
        <f t="shared" si="3"/>
        <v>24.971428571428572</v>
      </c>
      <c r="L26" s="969"/>
      <c r="M26" s="1007"/>
      <c r="N26" s="1050"/>
      <c r="O26" s="1051"/>
    </row>
    <row r="27" spans="1:15" ht="15" x14ac:dyDescent="0.2">
      <c r="A27" s="984" t="s">
        <v>602</v>
      </c>
      <c r="B27" s="1052">
        <v>501</v>
      </c>
      <c r="C27" s="1053">
        <v>300</v>
      </c>
      <c r="D27" s="1054">
        <v>350</v>
      </c>
      <c r="E27" s="1055">
        <v>350</v>
      </c>
      <c r="F27" s="1056">
        <v>53</v>
      </c>
      <c r="G27" s="1038"/>
      <c r="H27" s="1038"/>
      <c r="I27" s="1038"/>
      <c r="J27" s="1057">
        <f t="shared" si="2"/>
        <v>53</v>
      </c>
      <c r="K27" s="1058">
        <f t="shared" si="3"/>
        <v>15.142857142857144</v>
      </c>
      <c r="L27" s="969"/>
      <c r="M27" s="1017"/>
      <c r="N27" s="1059"/>
      <c r="O27" s="1060"/>
    </row>
    <row r="28" spans="1:15" ht="15" x14ac:dyDescent="0.2">
      <c r="A28" s="993" t="s">
        <v>604</v>
      </c>
      <c r="B28" s="1034">
        <v>502</v>
      </c>
      <c r="C28" s="1061">
        <v>381</v>
      </c>
      <c r="D28" s="1062">
        <v>380</v>
      </c>
      <c r="E28" s="1063">
        <v>380</v>
      </c>
      <c r="F28" s="1064">
        <v>98</v>
      </c>
      <c r="G28" s="998"/>
      <c r="H28" s="1038"/>
      <c r="I28" s="1038"/>
      <c r="J28" s="1039">
        <f t="shared" si="2"/>
        <v>98</v>
      </c>
      <c r="K28" s="1040">
        <f t="shared" si="3"/>
        <v>25.789473684210527</v>
      </c>
      <c r="L28" s="969"/>
      <c r="M28" s="999"/>
      <c r="N28" s="1041"/>
      <c r="O28" s="1042"/>
    </row>
    <row r="29" spans="1:15" ht="15" x14ac:dyDescent="0.2">
      <c r="A29" s="993" t="s">
        <v>606</v>
      </c>
      <c r="B29" s="1034">
        <v>504</v>
      </c>
      <c r="C29" s="1061"/>
      <c r="D29" s="1062"/>
      <c r="E29" s="1063"/>
      <c r="F29" s="1064"/>
      <c r="G29" s="998"/>
      <c r="H29" s="1038"/>
      <c r="I29" s="1038"/>
      <c r="J29" s="1039">
        <f t="shared" si="2"/>
        <v>0</v>
      </c>
      <c r="K29" s="1040" t="e">
        <f t="shared" si="3"/>
        <v>#DIV/0!</v>
      </c>
      <c r="L29" s="969"/>
      <c r="M29" s="999"/>
      <c r="N29" s="1041"/>
      <c r="O29" s="1042"/>
    </row>
    <row r="30" spans="1:15" ht="15" x14ac:dyDescent="0.2">
      <c r="A30" s="993" t="s">
        <v>608</v>
      </c>
      <c r="B30" s="1034">
        <v>511</v>
      </c>
      <c r="C30" s="1061">
        <v>191</v>
      </c>
      <c r="D30" s="1062">
        <v>150</v>
      </c>
      <c r="E30" s="1063">
        <v>150</v>
      </c>
      <c r="F30" s="1064">
        <v>14</v>
      </c>
      <c r="G30" s="998"/>
      <c r="H30" s="1038"/>
      <c r="I30" s="1038"/>
      <c r="J30" s="1039">
        <f t="shared" si="2"/>
        <v>14</v>
      </c>
      <c r="K30" s="1040">
        <f t="shared" si="3"/>
        <v>9.3333333333333339</v>
      </c>
      <c r="L30" s="969"/>
      <c r="M30" s="999"/>
      <c r="N30" s="1041"/>
      <c r="O30" s="1042"/>
    </row>
    <row r="31" spans="1:15" ht="15" x14ac:dyDescent="0.2">
      <c r="A31" s="993" t="s">
        <v>610</v>
      </c>
      <c r="B31" s="1034">
        <v>518</v>
      </c>
      <c r="C31" s="1061">
        <v>649</v>
      </c>
      <c r="D31" s="1062">
        <v>314</v>
      </c>
      <c r="E31" s="1063">
        <v>314</v>
      </c>
      <c r="F31" s="1064">
        <v>135</v>
      </c>
      <c r="G31" s="998"/>
      <c r="H31" s="1038"/>
      <c r="I31" s="1038"/>
      <c r="J31" s="1039">
        <f t="shared" si="2"/>
        <v>135</v>
      </c>
      <c r="K31" s="1040">
        <f t="shared" si="3"/>
        <v>42.99363057324841</v>
      </c>
      <c r="L31" s="969"/>
      <c r="M31" s="999"/>
      <c r="N31" s="1041"/>
      <c r="O31" s="1042"/>
    </row>
    <row r="32" spans="1:15" ht="15" x14ac:dyDescent="0.2">
      <c r="A32" s="993" t="s">
        <v>612</v>
      </c>
      <c r="B32" s="1034">
        <v>521</v>
      </c>
      <c r="C32" s="1061">
        <v>5412</v>
      </c>
      <c r="D32" s="1062">
        <v>5136</v>
      </c>
      <c r="E32" s="1063">
        <v>5337</v>
      </c>
      <c r="F32" s="1064">
        <v>1397</v>
      </c>
      <c r="G32" s="998"/>
      <c r="H32" s="1038"/>
      <c r="I32" s="1038"/>
      <c r="J32" s="1039">
        <f t="shared" si="2"/>
        <v>1397</v>
      </c>
      <c r="K32" s="1040">
        <f t="shared" si="3"/>
        <v>26.175754169008808</v>
      </c>
      <c r="L32" s="969"/>
      <c r="M32" s="999"/>
      <c r="N32" s="1041"/>
      <c r="O32" s="1042"/>
    </row>
    <row r="33" spans="1:15" ht="15" x14ac:dyDescent="0.2">
      <c r="A33" s="993" t="s">
        <v>614</v>
      </c>
      <c r="B33" s="1034" t="s">
        <v>616</v>
      </c>
      <c r="C33" s="1061">
        <v>2052</v>
      </c>
      <c r="D33" s="1062">
        <v>1964</v>
      </c>
      <c r="E33" s="1063">
        <v>2036</v>
      </c>
      <c r="F33" s="1064">
        <v>517</v>
      </c>
      <c r="G33" s="998"/>
      <c r="H33" s="1038"/>
      <c r="I33" s="1038"/>
      <c r="J33" s="1039">
        <f t="shared" si="2"/>
        <v>517</v>
      </c>
      <c r="K33" s="1040">
        <f t="shared" si="3"/>
        <v>25.392927308447938</v>
      </c>
      <c r="L33" s="969"/>
      <c r="M33" s="999"/>
      <c r="N33" s="1041"/>
      <c r="O33" s="1042"/>
    </row>
    <row r="34" spans="1:15" ht="15" x14ac:dyDescent="0.2">
      <c r="A34" s="993" t="s">
        <v>617</v>
      </c>
      <c r="B34" s="1034">
        <v>557</v>
      </c>
      <c r="C34" s="1061"/>
      <c r="D34" s="1062"/>
      <c r="E34" s="1063"/>
      <c r="F34" s="1064"/>
      <c r="G34" s="998"/>
      <c r="H34" s="1038"/>
      <c r="I34" s="1038"/>
      <c r="J34" s="1039">
        <f t="shared" si="2"/>
        <v>0</v>
      </c>
      <c r="K34" s="1040" t="e">
        <f t="shared" si="3"/>
        <v>#DIV/0!</v>
      </c>
      <c r="L34" s="969"/>
      <c r="M34" s="999"/>
      <c r="N34" s="1041"/>
      <c r="O34" s="1042"/>
    </row>
    <row r="35" spans="1:15" ht="15" x14ac:dyDescent="0.2">
      <c r="A35" s="993" t="s">
        <v>619</v>
      </c>
      <c r="B35" s="1034">
        <v>551</v>
      </c>
      <c r="C35" s="1061">
        <v>35</v>
      </c>
      <c r="D35" s="1062">
        <v>22</v>
      </c>
      <c r="E35" s="1063">
        <v>22</v>
      </c>
      <c r="F35" s="1064">
        <v>5</v>
      </c>
      <c r="G35" s="998"/>
      <c r="H35" s="1038"/>
      <c r="I35" s="1038"/>
      <c r="J35" s="1039">
        <f t="shared" si="2"/>
        <v>5</v>
      </c>
      <c r="K35" s="1040">
        <f t="shared" si="3"/>
        <v>22.727272727272727</v>
      </c>
      <c r="L35" s="969"/>
      <c r="M35" s="999"/>
      <c r="N35" s="1041"/>
      <c r="O35" s="1042"/>
    </row>
    <row r="36" spans="1:15" ht="15.75" thickBot="1" x14ac:dyDescent="0.25">
      <c r="A36" s="1065" t="s">
        <v>621</v>
      </c>
      <c r="B36" s="1066" t="s">
        <v>622</v>
      </c>
      <c r="C36" s="1067">
        <v>107</v>
      </c>
      <c r="D36" s="1068">
        <v>59</v>
      </c>
      <c r="E36" s="1069">
        <v>59</v>
      </c>
      <c r="F36" s="1070">
        <v>9</v>
      </c>
      <c r="G36" s="998"/>
      <c r="H36" s="1047"/>
      <c r="I36" s="1038"/>
      <c r="J36" s="1048">
        <f t="shared" si="2"/>
        <v>9</v>
      </c>
      <c r="K36" s="1049">
        <f t="shared" si="3"/>
        <v>15.254237288135593</v>
      </c>
      <c r="L36" s="969"/>
      <c r="M36" s="1024"/>
      <c r="N36" s="1071"/>
      <c r="O36" s="1072"/>
    </row>
    <row r="37" spans="1:15" ht="15.75" thickBot="1" x14ac:dyDescent="0.3">
      <c r="A37" s="1073" t="s">
        <v>623</v>
      </c>
      <c r="B37" s="1074"/>
      <c r="C37" s="1075">
        <f t="shared" ref="C37" si="4">SUM(C27:C36)</f>
        <v>9127</v>
      </c>
      <c r="D37" s="760">
        <f t="shared" ref="D37:I37" si="5">SUM(D27:D36)</f>
        <v>8375</v>
      </c>
      <c r="E37" s="1076">
        <f t="shared" si="5"/>
        <v>8648</v>
      </c>
      <c r="F37" s="1076">
        <f t="shared" si="5"/>
        <v>2228</v>
      </c>
      <c r="G37" s="1077">
        <f t="shared" si="5"/>
        <v>0</v>
      </c>
      <c r="H37" s="1077">
        <f t="shared" si="5"/>
        <v>0</v>
      </c>
      <c r="I37" s="1077">
        <f t="shared" si="5"/>
        <v>0</v>
      </c>
      <c r="J37" s="1075">
        <f t="shared" si="2"/>
        <v>2228</v>
      </c>
      <c r="K37" s="1078">
        <f t="shared" si="3"/>
        <v>25.763182238667898</v>
      </c>
      <c r="L37" s="969"/>
      <c r="M37" s="1075">
        <f>SUM(M27:M36)</f>
        <v>0</v>
      </c>
      <c r="N37" s="1075">
        <f t="shared" ref="N37:O37" si="6">SUM(N27:N36)</f>
        <v>0</v>
      </c>
      <c r="O37" s="1075">
        <f t="shared" si="6"/>
        <v>0</v>
      </c>
    </row>
    <row r="38" spans="1:15" ht="15" x14ac:dyDescent="0.2">
      <c r="A38" s="1079" t="s">
        <v>625</v>
      </c>
      <c r="B38" s="1052">
        <v>601</v>
      </c>
      <c r="C38" s="1053"/>
      <c r="D38" s="1054"/>
      <c r="E38" s="1055"/>
      <c r="F38" s="1080"/>
      <c r="G38" s="998"/>
      <c r="H38" s="990"/>
      <c r="I38" s="1038"/>
      <c r="J38" s="1030">
        <f t="shared" si="2"/>
        <v>0</v>
      </c>
      <c r="K38" s="1031" t="e">
        <f t="shared" si="3"/>
        <v>#DIV/0!</v>
      </c>
      <c r="L38" s="969"/>
      <c r="M38" s="1017"/>
      <c r="N38" s="1059"/>
      <c r="O38" s="1060"/>
    </row>
    <row r="39" spans="1:15" ht="15" x14ac:dyDescent="0.2">
      <c r="A39" s="1081" t="s">
        <v>627</v>
      </c>
      <c r="B39" s="1034">
        <v>602</v>
      </c>
      <c r="C39" s="1061">
        <v>318</v>
      </c>
      <c r="D39" s="1062">
        <v>398</v>
      </c>
      <c r="E39" s="1063">
        <v>398</v>
      </c>
      <c r="F39" s="1064">
        <v>77</v>
      </c>
      <c r="G39" s="998"/>
      <c r="H39" s="1038"/>
      <c r="I39" s="1038"/>
      <c r="J39" s="1039">
        <f t="shared" si="2"/>
        <v>77</v>
      </c>
      <c r="K39" s="1040">
        <f t="shared" si="3"/>
        <v>19.346733668341709</v>
      </c>
      <c r="L39" s="969"/>
      <c r="M39" s="999"/>
      <c r="N39" s="1041"/>
      <c r="O39" s="1042"/>
    </row>
    <row r="40" spans="1:15" ht="15" x14ac:dyDescent="0.2">
      <c r="A40" s="1081" t="s">
        <v>629</v>
      </c>
      <c r="B40" s="1034">
        <v>604</v>
      </c>
      <c r="C40" s="1061"/>
      <c r="D40" s="1062"/>
      <c r="E40" s="1063"/>
      <c r="F40" s="1064"/>
      <c r="G40" s="998"/>
      <c r="H40" s="1038"/>
      <c r="I40" s="1038"/>
      <c r="J40" s="1039">
        <f t="shared" si="2"/>
        <v>0</v>
      </c>
      <c r="K40" s="1040" t="e">
        <f t="shared" si="3"/>
        <v>#DIV/0!</v>
      </c>
      <c r="L40" s="969"/>
      <c r="M40" s="999"/>
      <c r="N40" s="1041"/>
      <c r="O40" s="1042"/>
    </row>
    <row r="41" spans="1:15" ht="15" x14ac:dyDescent="0.2">
      <c r="A41" s="1081" t="s">
        <v>631</v>
      </c>
      <c r="B41" s="1034" t="s">
        <v>633</v>
      </c>
      <c r="C41" s="1061">
        <v>8869</v>
      </c>
      <c r="D41" s="1062">
        <v>7907</v>
      </c>
      <c r="E41" s="1063">
        <v>8180</v>
      </c>
      <c r="F41" s="1064">
        <v>2314</v>
      </c>
      <c r="G41" s="998"/>
      <c r="H41" s="1038"/>
      <c r="I41" s="1038"/>
      <c r="J41" s="1039">
        <f t="shared" si="2"/>
        <v>2314</v>
      </c>
      <c r="K41" s="1040">
        <f t="shared" si="3"/>
        <v>28.288508557457213</v>
      </c>
      <c r="L41" s="969"/>
      <c r="M41" s="999"/>
      <c r="N41" s="1041"/>
      <c r="O41" s="1042"/>
    </row>
    <row r="42" spans="1:15" ht="15.75" thickBot="1" x14ac:dyDescent="0.25">
      <c r="A42" s="1082" t="s">
        <v>634</v>
      </c>
      <c r="B42" s="1066" t="s">
        <v>635</v>
      </c>
      <c r="C42" s="1067">
        <v>75</v>
      </c>
      <c r="D42" s="1068">
        <v>70</v>
      </c>
      <c r="E42" s="1069">
        <v>70</v>
      </c>
      <c r="F42" s="1070">
        <v>5</v>
      </c>
      <c r="G42" s="1022"/>
      <c r="H42" s="1047"/>
      <c r="I42" s="1038"/>
      <c r="J42" s="1048">
        <f t="shared" si="2"/>
        <v>5</v>
      </c>
      <c r="K42" s="1083">
        <f t="shared" si="3"/>
        <v>7.1428571428571423</v>
      </c>
      <c r="L42" s="969"/>
      <c r="M42" s="1024"/>
      <c r="N42" s="1071"/>
      <c r="O42" s="1072"/>
    </row>
    <row r="43" spans="1:15" ht="15.75" thickBot="1" x14ac:dyDescent="0.3">
      <c r="A43" s="1073" t="s">
        <v>636</v>
      </c>
      <c r="B43" s="1074" t="s">
        <v>569</v>
      </c>
      <c r="C43" s="1075">
        <f>SUM(C38:C42)</f>
        <v>9262</v>
      </c>
      <c r="D43" s="760">
        <f>SUM(D38:D42)</f>
        <v>8375</v>
      </c>
      <c r="E43" s="1076">
        <f t="shared" ref="E43:I43" si="7">SUM(E38:E42)</f>
        <v>8648</v>
      </c>
      <c r="F43" s="1075">
        <f t="shared" si="7"/>
        <v>2396</v>
      </c>
      <c r="G43" s="1084">
        <f t="shared" si="7"/>
        <v>0</v>
      </c>
      <c r="H43" s="1075">
        <f t="shared" si="7"/>
        <v>0</v>
      </c>
      <c r="I43" s="1085">
        <f t="shared" si="7"/>
        <v>0</v>
      </c>
      <c r="J43" s="1075">
        <f t="shared" si="2"/>
        <v>2396</v>
      </c>
      <c r="K43" s="1078">
        <f t="shared" si="3"/>
        <v>27.705827937095286</v>
      </c>
      <c r="L43" s="969"/>
      <c r="M43" s="1075">
        <f>SUM(M38:M42)</f>
        <v>0</v>
      </c>
      <c r="N43" s="1086">
        <f>SUM(N38:N42)</f>
        <v>0</v>
      </c>
      <c r="O43" s="1075">
        <f>SUM(O38:O42)</f>
        <v>0</v>
      </c>
    </row>
    <row r="44" spans="1:15" s="1096" customFormat="1" ht="5.25" customHeight="1" thickBot="1" x14ac:dyDescent="0.25">
      <c r="A44" s="1087"/>
      <c r="B44" s="1088"/>
      <c r="C44" s="1089"/>
      <c r="D44" s="1046"/>
      <c r="E44" s="1046"/>
      <c r="F44" s="1090"/>
      <c r="G44" s="1091"/>
      <c r="H44" s="1092"/>
      <c r="I44" s="1091"/>
      <c r="J44" s="1093"/>
      <c r="K44" s="1094"/>
      <c r="L44" s="1095"/>
      <c r="M44" s="1090"/>
      <c r="N44" s="1089"/>
      <c r="O44" s="1089"/>
    </row>
    <row r="45" spans="1:15" ht="15.75" thickBot="1" x14ac:dyDescent="0.25">
      <c r="A45" s="1097" t="s">
        <v>638</v>
      </c>
      <c r="B45" s="1074" t="s">
        <v>569</v>
      </c>
      <c r="C45" s="1075">
        <f>C43-C41</f>
        <v>393</v>
      </c>
      <c r="D45" s="1098">
        <f t="shared" ref="D45:I45" si="8">D43-D41</f>
        <v>468</v>
      </c>
      <c r="E45" s="1098">
        <f t="shared" si="8"/>
        <v>468</v>
      </c>
      <c r="F45" s="1075">
        <f t="shared" si="8"/>
        <v>82</v>
      </c>
      <c r="G45" s="1099">
        <f t="shared" si="8"/>
        <v>0</v>
      </c>
      <c r="H45" s="1075">
        <f t="shared" si="8"/>
        <v>0</v>
      </c>
      <c r="I45" s="1086">
        <f t="shared" si="8"/>
        <v>0</v>
      </c>
      <c r="J45" s="1100">
        <f t="shared" si="2"/>
        <v>82</v>
      </c>
      <c r="K45" s="1031">
        <f t="shared" si="3"/>
        <v>17.52136752136752</v>
      </c>
      <c r="L45" s="969"/>
      <c r="M45" s="1075">
        <f>M43-M41</f>
        <v>0</v>
      </c>
      <c r="N45" s="1086">
        <f>N43-N41</f>
        <v>0</v>
      </c>
      <c r="O45" s="1075">
        <f>O43-O41</f>
        <v>0</v>
      </c>
    </row>
    <row r="46" spans="1:15" ht="15.75" thickBot="1" x14ac:dyDescent="0.25">
      <c r="A46" s="1073" t="s">
        <v>639</v>
      </c>
      <c r="B46" s="1074" t="s">
        <v>569</v>
      </c>
      <c r="C46" s="1075">
        <f>C43-C37</f>
        <v>135</v>
      </c>
      <c r="D46" s="1098">
        <f t="shared" ref="D46:I46" si="9">D43-D37</f>
        <v>0</v>
      </c>
      <c r="E46" s="1098">
        <f t="shared" si="9"/>
        <v>0</v>
      </c>
      <c r="F46" s="1075">
        <f t="shared" si="9"/>
        <v>168</v>
      </c>
      <c r="G46" s="1099">
        <f t="shared" si="9"/>
        <v>0</v>
      </c>
      <c r="H46" s="1075">
        <f t="shared" si="9"/>
        <v>0</v>
      </c>
      <c r="I46" s="1086">
        <f t="shared" si="9"/>
        <v>0</v>
      </c>
      <c r="J46" s="1100">
        <f t="shared" si="2"/>
        <v>168</v>
      </c>
      <c r="K46" s="1031" t="e">
        <f t="shared" si="3"/>
        <v>#DIV/0!</v>
      </c>
      <c r="L46" s="969"/>
      <c r="M46" s="1075">
        <f>M43-M37</f>
        <v>0</v>
      </c>
      <c r="N46" s="1086">
        <f>N43-N37</f>
        <v>0</v>
      </c>
      <c r="O46" s="1075">
        <f>O43-O37</f>
        <v>0</v>
      </c>
    </row>
    <row r="47" spans="1:15" ht="15.75" thickBot="1" x14ac:dyDescent="0.25">
      <c r="A47" s="1101" t="s">
        <v>641</v>
      </c>
      <c r="B47" s="1102" t="s">
        <v>569</v>
      </c>
      <c r="C47" s="1075">
        <f>C46-C41</f>
        <v>-8734</v>
      </c>
      <c r="D47" s="1098">
        <f t="shared" ref="D47:I47" si="10">D46-D41</f>
        <v>-7907</v>
      </c>
      <c r="E47" s="1098">
        <f t="shared" si="10"/>
        <v>-8180</v>
      </c>
      <c r="F47" s="1075">
        <f t="shared" si="10"/>
        <v>-2146</v>
      </c>
      <c r="G47" s="1099">
        <f t="shared" si="10"/>
        <v>0</v>
      </c>
      <c r="H47" s="1075">
        <f t="shared" si="10"/>
        <v>0</v>
      </c>
      <c r="I47" s="1086">
        <f t="shared" si="10"/>
        <v>0</v>
      </c>
      <c r="J47" s="1100">
        <f t="shared" si="2"/>
        <v>-2146</v>
      </c>
      <c r="K47" s="1078">
        <f t="shared" si="3"/>
        <v>26.234718826405867</v>
      </c>
      <c r="L47" s="969"/>
      <c r="M47" s="1075">
        <f>M46-M41</f>
        <v>0</v>
      </c>
      <c r="N47" s="1086">
        <f>N46-N41</f>
        <v>0</v>
      </c>
      <c r="O47" s="1075">
        <f>O46-O41</f>
        <v>0</v>
      </c>
    </row>
    <row r="50" spans="1:10" ht="14.25" x14ac:dyDescent="0.2">
      <c r="A50" s="1103" t="s">
        <v>642</v>
      </c>
    </row>
    <row r="51" spans="1:10" ht="14.25" x14ac:dyDescent="0.2">
      <c r="A51" s="1106" t="s">
        <v>643</v>
      </c>
    </row>
    <row r="52" spans="1:10" ht="14.25" x14ac:dyDescent="0.2">
      <c r="A52" s="1107" t="s">
        <v>644</v>
      </c>
    </row>
    <row r="53" spans="1:10" s="795" customFormat="1" ht="14.25" x14ac:dyDescent="0.2">
      <c r="A53" s="1107" t="s">
        <v>645</v>
      </c>
      <c r="B53" s="1108"/>
      <c r="E53" s="1109"/>
      <c r="F53" s="1109"/>
      <c r="G53" s="1109"/>
      <c r="H53" s="1109"/>
      <c r="I53" s="1109"/>
      <c r="J53" s="1109"/>
    </row>
    <row r="55" spans="1:10" x14ac:dyDescent="0.2">
      <c r="A55" s="776" t="s">
        <v>669</v>
      </c>
    </row>
    <row r="58" spans="1:10" x14ac:dyDescent="0.2">
      <c r="A58" s="776" t="s">
        <v>670</v>
      </c>
    </row>
    <row r="60" spans="1:10" x14ac:dyDescent="0.2">
      <c r="A60" s="776" t="s">
        <v>671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A25" zoomScaleNormal="100" workbookViewId="0">
      <selection activeCell="H40" sqref="H40"/>
    </sheetView>
  </sheetViews>
  <sheetFormatPr defaultColWidth="8.7109375" defaultRowHeight="12.75" x14ac:dyDescent="0.2"/>
  <cols>
    <col min="1" max="1" width="37.7109375" style="363" customWidth="1"/>
    <col min="2" max="2" width="13.5703125" style="362" hidden="1" customWidth="1"/>
    <col min="3" max="4" width="10.85546875" style="362" hidden="1" customWidth="1"/>
    <col min="5" max="5" width="7.28515625" style="364" customWidth="1"/>
    <col min="6" max="7" width="11.5703125" style="362" customWidth="1"/>
    <col min="8" max="8" width="11.5703125" style="366" customWidth="1"/>
    <col min="9" max="9" width="11.42578125" style="365" customWidth="1"/>
    <col min="10" max="10" width="9.85546875" style="366" customWidth="1"/>
    <col min="11" max="11" width="9.140625" style="366" customWidth="1"/>
    <col min="12" max="12" width="9.28515625" style="366" customWidth="1"/>
    <col min="13" max="13" width="9.140625" style="366" customWidth="1"/>
    <col min="14" max="14" width="12" style="362" customWidth="1"/>
    <col min="15" max="15" width="8.7109375" style="362"/>
    <col min="16" max="16" width="11.85546875" style="362" customWidth="1"/>
    <col min="17" max="17" width="12.5703125" style="362" customWidth="1"/>
    <col min="18" max="18" width="11.85546875" style="362" customWidth="1"/>
    <col min="19" max="19" width="12" style="362" customWidth="1"/>
    <col min="20" max="16384" width="8.7109375" style="362"/>
  </cols>
  <sheetData>
    <row r="1" spans="1:19" ht="24" customHeight="1" x14ac:dyDescent="0.35">
      <c r="A1" s="359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1"/>
    </row>
    <row r="2" spans="1:19" x14ac:dyDescent="0.2">
      <c r="R2" s="367"/>
    </row>
    <row r="3" spans="1:19" ht="18.75" x14ac:dyDescent="0.3">
      <c r="A3" s="368" t="s">
        <v>542</v>
      </c>
      <c r="I3" s="369"/>
      <c r="J3" s="369"/>
    </row>
    <row r="4" spans="1:19" ht="21.75" customHeight="1" x14ac:dyDescent="0.25">
      <c r="A4" s="370"/>
      <c r="B4" s="371"/>
      <c r="I4" s="369"/>
      <c r="J4" s="369"/>
    </row>
    <row r="5" spans="1:19" x14ac:dyDescent="0.2">
      <c r="A5" s="372"/>
      <c r="I5" s="369"/>
      <c r="J5" s="369"/>
    </row>
    <row r="6" spans="1:19" ht="6" customHeight="1" x14ac:dyDescent="0.2">
      <c r="B6" s="373"/>
      <c r="C6" s="373"/>
      <c r="D6" s="373"/>
      <c r="E6" s="374"/>
      <c r="F6" s="373"/>
      <c r="I6" s="369"/>
      <c r="J6" s="369"/>
    </row>
    <row r="7" spans="1:19" ht="24.75" customHeight="1" x14ac:dyDescent="0.25">
      <c r="A7" s="375" t="s">
        <v>543</v>
      </c>
      <c r="B7" s="1110"/>
      <c r="C7" s="1111"/>
      <c r="D7" s="1111"/>
      <c r="E7" s="1112" t="s">
        <v>672</v>
      </c>
      <c r="F7" s="1113"/>
      <c r="G7" s="1113"/>
      <c r="H7" s="1113"/>
      <c r="I7" s="1113"/>
      <c r="J7" s="1113"/>
      <c r="K7" s="1113"/>
      <c r="L7" s="1113"/>
      <c r="M7" s="1113"/>
      <c r="N7" s="1113"/>
      <c r="O7" s="1113"/>
      <c r="P7" s="1113"/>
      <c r="Q7" s="1113"/>
      <c r="R7" s="1113"/>
    </row>
    <row r="8" spans="1:19" ht="23.25" customHeight="1" thickBot="1" x14ac:dyDescent="0.25">
      <c r="A8" s="372" t="s">
        <v>545</v>
      </c>
      <c r="I8" s="369"/>
      <c r="J8" s="369"/>
    </row>
    <row r="9" spans="1:19" ht="13.5" thickBot="1" x14ac:dyDescent="0.25">
      <c r="A9" s="1114"/>
      <c r="B9" s="579"/>
      <c r="C9" s="579"/>
      <c r="D9" s="579"/>
      <c r="E9" s="580"/>
      <c r="F9" s="385" t="s">
        <v>0</v>
      </c>
      <c r="G9" s="386" t="s">
        <v>546</v>
      </c>
      <c r="H9" s="387" t="s">
        <v>547</v>
      </c>
      <c r="I9" s="388" t="s">
        <v>548</v>
      </c>
      <c r="J9" s="581"/>
      <c r="K9" s="581"/>
      <c r="L9" s="582"/>
      <c r="M9" s="391" t="s">
        <v>549</v>
      </c>
      <c r="N9" s="392" t="s">
        <v>550</v>
      </c>
      <c r="P9" s="580" t="s">
        <v>551</v>
      </c>
      <c r="Q9" s="580" t="s">
        <v>552</v>
      </c>
      <c r="R9" s="580" t="s">
        <v>551</v>
      </c>
    </row>
    <row r="10" spans="1:19" ht="13.5" thickBot="1" x14ac:dyDescent="0.25">
      <c r="A10" s="394" t="s">
        <v>553</v>
      </c>
      <c r="B10" s="584" t="s">
        <v>554</v>
      </c>
      <c r="C10" s="584" t="s">
        <v>555</v>
      </c>
      <c r="D10" s="584" t="s">
        <v>556</v>
      </c>
      <c r="E10" s="584" t="s">
        <v>557</v>
      </c>
      <c r="F10" s="585" t="s">
        <v>558</v>
      </c>
      <c r="G10" s="397">
        <v>2020</v>
      </c>
      <c r="H10" s="398">
        <v>2020</v>
      </c>
      <c r="I10" s="399" t="s">
        <v>559</v>
      </c>
      <c r="J10" s="1115" t="s">
        <v>560</v>
      </c>
      <c r="K10" s="1115" t="s">
        <v>561</v>
      </c>
      <c r="L10" s="1116" t="s">
        <v>562</v>
      </c>
      <c r="M10" s="402" t="s">
        <v>563</v>
      </c>
      <c r="N10" s="403" t="s">
        <v>564</v>
      </c>
      <c r="P10" s="588" t="s">
        <v>565</v>
      </c>
      <c r="Q10" s="584" t="s">
        <v>566</v>
      </c>
      <c r="R10" s="584" t="s">
        <v>567</v>
      </c>
    </row>
    <row r="11" spans="1:19" x14ac:dyDescent="0.2">
      <c r="A11" s="405" t="s">
        <v>568</v>
      </c>
      <c r="B11" s="590"/>
      <c r="C11" s="591">
        <v>104</v>
      </c>
      <c r="D11" s="591">
        <v>104</v>
      </c>
      <c r="E11" s="592"/>
      <c r="F11" s="718">
        <v>7</v>
      </c>
      <c r="G11" s="410">
        <v>7</v>
      </c>
      <c r="H11" s="410">
        <v>7</v>
      </c>
      <c r="I11" s="411">
        <v>7</v>
      </c>
      <c r="J11" s="1117"/>
      <c r="K11" s="1118"/>
      <c r="L11" s="1119"/>
      <c r="M11" s="415" t="s">
        <v>569</v>
      </c>
      <c r="N11" s="416" t="s">
        <v>569</v>
      </c>
      <c r="O11" s="371"/>
      <c r="P11" s="1120"/>
      <c r="Q11" s="419"/>
      <c r="R11" s="419"/>
    </row>
    <row r="12" spans="1:19" ht="13.5" thickBot="1" x14ac:dyDescent="0.25">
      <c r="A12" s="420" t="s">
        <v>570</v>
      </c>
      <c r="B12" s="599"/>
      <c r="C12" s="600">
        <v>101</v>
      </c>
      <c r="D12" s="600">
        <v>104</v>
      </c>
      <c r="E12" s="601"/>
      <c r="F12" s="721">
        <v>6</v>
      </c>
      <c r="G12" s="603">
        <v>6</v>
      </c>
      <c r="H12" s="603">
        <v>6</v>
      </c>
      <c r="I12" s="604">
        <v>7</v>
      </c>
      <c r="J12" s="1121"/>
      <c r="K12" s="1122"/>
      <c r="L12" s="1123"/>
      <c r="M12" s="430"/>
      <c r="N12" s="431" t="s">
        <v>569</v>
      </c>
      <c r="O12" s="371"/>
      <c r="P12" s="1124"/>
      <c r="Q12" s="725"/>
      <c r="R12" s="725"/>
    </row>
    <row r="13" spans="1:19" x14ac:dyDescent="0.2">
      <c r="A13" s="434" t="s">
        <v>651</v>
      </c>
      <c r="B13" s="612" t="s">
        <v>572</v>
      </c>
      <c r="C13" s="613">
        <v>37915</v>
      </c>
      <c r="D13" s="613">
        <v>39774</v>
      </c>
      <c r="E13" s="614" t="s">
        <v>573</v>
      </c>
      <c r="F13" s="438">
        <v>2167</v>
      </c>
      <c r="G13" s="410" t="s">
        <v>569</v>
      </c>
      <c r="H13" s="410" t="s">
        <v>569</v>
      </c>
      <c r="I13" s="439">
        <v>2167</v>
      </c>
      <c r="J13" s="616"/>
      <c r="K13" s="617"/>
      <c r="L13" s="616"/>
      <c r="M13" s="442" t="s">
        <v>569</v>
      </c>
      <c r="N13" s="443" t="s">
        <v>569</v>
      </c>
      <c r="O13" s="371"/>
      <c r="P13" s="1120"/>
      <c r="Q13" s="444"/>
      <c r="R13" s="444"/>
    </row>
    <row r="14" spans="1:19" x14ac:dyDescent="0.2">
      <c r="A14" s="445" t="s">
        <v>652</v>
      </c>
      <c r="B14" s="620" t="s">
        <v>575</v>
      </c>
      <c r="C14" s="621">
        <v>-16164</v>
      </c>
      <c r="D14" s="621">
        <v>-17825</v>
      </c>
      <c r="E14" s="614" t="s">
        <v>576</v>
      </c>
      <c r="F14" s="438">
        <v>1924</v>
      </c>
      <c r="G14" s="448" t="s">
        <v>569</v>
      </c>
      <c r="H14" s="448" t="s">
        <v>569</v>
      </c>
      <c r="I14" s="449">
        <v>1927</v>
      </c>
      <c r="J14" s="616"/>
      <c r="K14" s="617"/>
      <c r="L14" s="616"/>
      <c r="M14" s="442" t="s">
        <v>569</v>
      </c>
      <c r="N14" s="443" t="s">
        <v>569</v>
      </c>
      <c r="O14" s="371"/>
      <c r="P14" s="1125"/>
      <c r="Q14" s="444"/>
      <c r="R14" s="444"/>
    </row>
    <row r="15" spans="1:19" x14ac:dyDescent="0.2">
      <c r="A15" s="445" t="s">
        <v>577</v>
      </c>
      <c r="B15" s="620" t="s">
        <v>578</v>
      </c>
      <c r="C15" s="621">
        <v>604</v>
      </c>
      <c r="D15" s="621">
        <v>619</v>
      </c>
      <c r="E15" s="614" t="s">
        <v>579</v>
      </c>
      <c r="F15" s="438">
        <v>5</v>
      </c>
      <c r="G15" s="448" t="s">
        <v>569</v>
      </c>
      <c r="H15" s="448" t="s">
        <v>569</v>
      </c>
      <c r="I15" s="449"/>
      <c r="J15" s="616"/>
      <c r="K15" s="617"/>
      <c r="L15" s="616"/>
      <c r="M15" s="442" t="s">
        <v>569</v>
      </c>
      <c r="N15" s="443" t="s">
        <v>569</v>
      </c>
      <c r="O15" s="371"/>
      <c r="P15" s="1125"/>
      <c r="Q15" s="444"/>
      <c r="R15" s="444"/>
    </row>
    <row r="16" spans="1:19" x14ac:dyDescent="0.2">
      <c r="A16" s="445" t="s">
        <v>580</v>
      </c>
      <c r="B16" s="620" t="s">
        <v>581</v>
      </c>
      <c r="C16" s="621">
        <v>221</v>
      </c>
      <c r="D16" s="621">
        <v>610</v>
      </c>
      <c r="E16" s="614" t="s">
        <v>569</v>
      </c>
      <c r="F16" s="438">
        <v>549</v>
      </c>
      <c r="G16" s="448" t="s">
        <v>569</v>
      </c>
      <c r="H16" s="448" t="s">
        <v>569</v>
      </c>
      <c r="I16" s="449">
        <v>1094</v>
      </c>
      <c r="J16" s="616"/>
      <c r="K16" s="617"/>
      <c r="L16" s="616"/>
      <c r="M16" s="442" t="s">
        <v>569</v>
      </c>
      <c r="N16" s="443" t="s">
        <v>569</v>
      </c>
      <c r="O16" s="371"/>
      <c r="P16" s="1125"/>
      <c r="Q16" s="444"/>
      <c r="R16" s="444"/>
    </row>
    <row r="17" spans="1:18" ht="13.5" thickBot="1" x14ac:dyDescent="0.25">
      <c r="A17" s="405" t="s">
        <v>582</v>
      </c>
      <c r="B17" s="451" t="s">
        <v>583</v>
      </c>
      <c r="C17" s="624">
        <v>2021</v>
      </c>
      <c r="D17" s="624">
        <v>852</v>
      </c>
      <c r="E17" s="625" t="s">
        <v>584</v>
      </c>
      <c r="F17" s="454">
        <v>786</v>
      </c>
      <c r="G17" s="455" t="s">
        <v>569</v>
      </c>
      <c r="H17" s="455" t="s">
        <v>569</v>
      </c>
      <c r="I17" s="456">
        <v>1144</v>
      </c>
      <c r="J17" s="1117"/>
      <c r="K17" s="628"/>
      <c r="L17" s="629"/>
      <c r="M17" s="459" t="s">
        <v>569</v>
      </c>
      <c r="N17" s="416" t="s">
        <v>569</v>
      </c>
      <c r="O17" s="371"/>
      <c r="P17" s="1126"/>
      <c r="Q17" s="461"/>
      <c r="R17" s="461"/>
    </row>
    <row r="18" spans="1:18" ht="15.75" thickBot="1" x14ac:dyDescent="0.3">
      <c r="A18" s="462" t="s">
        <v>585</v>
      </c>
      <c r="B18" s="463"/>
      <c r="C18" s="464">
        <v>24618</v>
      </c>
      <c r="D18" s="464">
        <v>24087</v>
      </c>
      <c r="E18" s="631"/>
      <c r="F18" s="727">
        <f>F13-F14+F15+F16+F17</f>
        <v>1583</v>
      </c>
      <c r="G18" s="467" t="s">
        <v>569</v>
      </c>
      <c r="H18" s="467" t="s">
        <v>569</v>
      </c>
      <c r="I18" s="468">
        <f>I13-I14+I15+I16+I17</f>
        <v>2478</v>
      </c>
      <c r="J18" s="469"/>
      <c r="K18" s="1127"/>
      <c r="L18" s="1128"/>
      <c r="M18" s="472" t="s">
        <v>569</v>
      </c>
      <c r="N18" s="473" t="s">
        <v>569</v>
      </c>
      <c r="O18" s="371"/>
      <c r="P18" s="1129"/>
      <c r="Q18" s="475"/>
      <c r="R18" s="475"/>
    </row>
    <row r="19" spans="1:18" x14ac:dyDescent="0.2">
      <c r="A19" s="405" t="s">
        <v>586</v>
      </c>
      <c r="B19" s="612" t="s">
        <v>587</v>
      </c>
      <c r="C19" s="613">
        <v>7043</v>
      </c>
      <c r="D19" s="613">
        <v>7240</v>
      </c>
      <c r="E19" s="625">
        <v>401</v>
      </c>
      <c r="F19" s="454">
        <v>242</v>
      </c>
      <c r="G19" s="410" t="s">
        <v>569</v>
      </c>
      <c r="H19" s="410" t="s">
        <v>569</v>
      </c>
      <c r="I19" s="456">
        <v>240</v>
      </c>
      <c r="J19" s="1117"/>
      <c r="K19" s="638"/>
      <c r="L19" s="639"/>
      <c r="M19" s="459" t="s">
        <v>569</v>
      </c>
      <c r="N19" s="416" t="s">
        <v>569</v>
      </c>
      <c r="O19" s="371"/>
      <c r="P19" s="1130"/>
      <c r="Q19" s="461"/>
      <c r="R19" s="461"/>
    </row>
    <row r="20" spans="1:18" x14ac:dyDescent="0.2">
      <c r="A20" s="445" t="s">
        <v>588</v>
      </c>
      <c r="B20" s="620" t="s">
        <v>589</v>
      </c>
      <c r="C20" s="621">
        <v>1001</v>
      </c>
      <c r="D20" s="621">
        <v>820</v>
      </c>
      <c r="E20" s="614" t="s">
        <v>590</v>
      </c>
      <c r="F20" s="438">
        <v>535</v>
      </c>
      <c r="G20" s="448" t="s">
        <v>569</v>
      </c>
      <c r="H20" s="448" t="s">
        <v>569</v>
      </c>
      <c r="I20" s="449">
        <v>351</v>
      </c>
      <c r="J20" s="616"/>
      <c r="K20" s="617"/>
      <c r="L20" s="616"/>
      <c r="M20" s="442" t="s">
        <v>569</v>
      </c>
      <c r="N20" s="443" t="s">
        <v>569</v>
      </c>
      <c r="O20" s="371"/>
      <c r="P20" s="1125"/>
      <c r="Q20" s="444"/>
      <c r="R20" s="444"/>
    </row>
    <row r="21" spans="1:18" x14ac:dyDescent="0.2">
      <c r="A21" s="445" t="s">
        <v>591</v>
      </c>
      <c r="B21" s="446" t="s">
        <v>592</v>
      </c>
      <c r="C21" s="621">
        <v>14718</v>
      </c>
      <c r="D21" s="621">
        <v>14718</v>
      </c>
      <c r="E21" s="614" t="s">
        <v>569</v>
      </c>
      <c r="F21" s="438">
        <v>471</v>
      </c>
      <c r="G21" s="448" t="s">
        <v>569</v>
      </c>
      <c r="H21" s="448" t="s">
        <v>569</v>
      </c>
      <c r="I21" s="449">
        <v>666</v>
      </c>
      <c r="J21" s="616"/>
      <c r="K21" s="617"/>
      <c r="L21" s="616"/>
      <c r="M21" s="442" t="s">
        <v>569</v>
      </c>
      <c r="N21" s="443" t="s">
        <v>569</v>
      </c>
      <c r="O21" s="371"/>
      <c r="P21" s="1125"/>
      <c r="Q21" s="444"/>
      <c r="R21" s="444"/>
    </row>
    <row r="22" spans="1:18" x14ac:dyDescent="0.2">
      <c r="A22" s="445" t="s">
        <v>593</v>
      </c>
      <c r="B22" s="446" t="s">
        <v>594</v>
      </c>
      <c r="C22" s="621">
        <v>1758</v>
      </c>
      <c r="D22" s="621">
        <v>1762</v>
      </c>
      <c r="E22" s="614" t="s">
        <v>569</v>
      </c>
      <c r="F22" s="438">
        <v>334</v>
      </c>
      <c r="G22" s="448" t="s">
        <v>569</v>
      </c>
      <c r="H22" s="448" t="s">
        <v>569</v>
      </c>
      <c r="I22" s="449">
        <v>1214</v>
      </c>
      <c r="J22" s="616"/>
      <c r="K22" s="617"/>
      <c r="L22" s="616"/>
      <c r="M22" s="442" t="s">
        <v>569</v>
      </c>
      <c r="N22" s="443" t="s">
        <v>569</v>
      </c>
      <c r="O22" s="371"/>
      <c r="P22" s="1125"/>
      <c r="Q22" s="444"/>
      <c r="R22" s="444"/>
    </row>
    <row r="23" spans="1:18" ht="13.5" thickBot="1" x14ac:dyDescent="0.25">
      <c r="A23" s="420" t="s">
        <v>595</v>
      </c>
      <c r="B23" s="484" t="s">
        <v>596</v>
      </c>
      <c r="C23" s="640">
        <v>0</v>
      </c>
      <c r="D23" s="640">
        <v>0</v>
      </c>
      <c r="E23" s="641" t="s">
        <v>569</v>
      </c>
      <c r="F23" s="438"/>
      <c r="G23" s="455" t="s">
        <v>569</v>
      </c>
      <c r="H23" s="455" t="s">
        <v>569</v>
      </c>
      <c r="I23" s="488"/>
      <c r="J23" s="629"/>
      <c r="K23" s="628"/>
      <c r="L23" s="629"/>
      <c r="M23" s="489" t="s">
        <v>569</v>
      </c>
      <c r="N23" s="490" t="s">
        <v>569</v>
      </c>
      <c r="O23" s="371"/>
      <c r="P23" s="1131"/>
      <c r="Q23" s="491"/>
      <c r="R23" s="491"/>
    </row>
    <row r="24" spans="1:18" ht="15" x14ac:dyDescent="0.25">
      <c r="A24" s="492" t="s">
        <v>597</v>
      </c>
      <c r="B24" s="612" t="s">
        <v>598</v>
      </c>
      <c r="C24" s="613">
        <v>12472</v>
      </c>
      <c r="D24" s="613">
        <v>13728</v>
      </c>
      <c r="E24" s="646" t="s">
        <v>569</v>
      </c>
      <c r="F24" s="494">
        <v>3772</v>
      </c>
      <c r="G24" s="733">
        <v>3666</v>
      </c>
      <c r="H24" s="733">
        <v>4238</v>
      </c>
      <c r="I24" s="734">
        <v>994</v>
      </c>
      <c r="J24" s="1132"/>
      <c r="K24" s="1133"/>
      <c r="L24" s="1132"/>
      <c r="M24" s="771">
        <f t="shared" ref="M24:M47" si="0">SUM(I24:L24)</f>
        <v>994</v>
      </c>
      <c r="N24" s="650">
        <f t="shared" ref="N24:N47" si="1">(M24/H24)*100</f>
        <v>23.45445965077867</v>
      </c>
      <c r="O24" s="371"/>
      <c r="P24" s="1120"/>
      <c r="Q24" s="737"/>
      <c r="R24" s="695"/>
    </row>
    <row r="25" spans="1:18" ht="15" x14ac:dyDescent="0.25">
      <c r="A25" s="445" t="s">
        <v>599</v>
      </c>
      <c r="B25" s="620" t="s">
        <v>600</v>
      </c>
      <c r="C25" s="621">
        <v>0</v>
      </c>
      <c r="D25" s="621">
        <v>0</v>
      </c>
      <c r="E25" s="653" t="s">
        <v>569</v>
      </c>
      <c r="F25" s="438"/>
      <c r="G25" s="738"/>
      <c r="H25" s="738"/>
      <c r="I25" s="739"/>
      <c r="J25" s="616"/>
      <c r="K25" s="617"/>
      <c r="L25" s="616"/>
      <c r="M25" s="1134">
        <f t="shared" si="0"/>
        <v>0</v>
      </c>
      <c r="N25" s="658" t="e">
        <f t="shared" si="1"/>
        <v>#DIV/0!</v>
      </c>
      <c r="O25" s="371"/>
      <c r="P25" s="1125"/>
      <c r="Q25" s="742"/>
      <c r="R25" s="743"/>
    </row>
    <row r="26" spans="1:18" ht="15.75" thickBot="1" x14ac:dyDescent="0.3">
      <c r="A26" s="420" t="s">
        <v>601</v>
      </c>
      <c r="B26" s="661" t="s">
        <v>600</v>
      </c>
      <c r="C26" s="640">
        <v>0</v>
      </c>
      <c r="D26" s="640">
        <v>1215</v>
      </c>
      <c r="E26" s="662">
        <v>672</v>
      </c>
      <c r="F26" s="510">
        <v>750</v>
      </c>
      <c r="G26" s="744">
        <v>720</v>
      </c>
      <c r="H26" s="744">
        <v>720</v>
      </c>
      <c r="I26" s="745">
        <v>180</v>
      </c>
      <c r="J26" s="1135"/>
      <c r="K26" s="644"/>
      <c r="L26" s="1136"/>
      <c r="M26" s="1137">
        <f t="shared" si="0"/>
        <v>180</v>
      </c>
      <c r="N26" s="668">
        <f t="shared" si="1"/>
        <v>25</v>
      </c>
      <c r="O26" s="371"/>
      <c r="P26" s="1126"/>
      <c r="Q26" s="748"/>
      <c r="R26" s="749"/>
    </row>
    <row r="27" spans="1:18" ht="15" x14ac:dyDescent="0.25">
      <c r="A27" s="434" t="s">
        <v>602</v>
      </c>
      <c r="B27" s="612" t="s">
        <v>603</v>
      </c>
      <c r="C27" s="613">
        <v>6341</v>
      </c>
      <c r="D27" s="613">
        <v>6960</v>
      </c>
      <c r="E27" s="671">
        <v>501</v>
      </c>
      <c r="F27" s="438">
        <v>273</v>
      </c>
      <c r="G27" s="1054">
        <v>251</v>
      </c>
      <c r="H27" s="1054">
        <v>251</v>
      </c>
      <c r="I27" s="751">
        <v>37</v>
      </c>
      <c r="J27" s="639"/>
      <c r="K27" s="638"/>
      <c r="L27" s="639"/>
      <c r="M27" s="771">
        <f t="shared" si="0"/>
        <v>37</v>
      </c>
      <c r="N27" s="650">
        <f t="shared" si="1"/>
        <v>14.741035856573706</v>
      </c>
      <c r="O27" s="371"/>
      <c r="P27" s="1130"/>
      <c r="Q27" s="752"/>
      <c r="R27" s="753"/>
    </row>
    <row r="28" spans="1:18" ht="15" x14ac:dyDescent="0.25">
      <c r="A28" s="445" t="s">
        <v>604</v>
      </c>
      <c r="B28" s="620" t="s">
        <v>605</v>
      </c>
      <c r="C28" s="621">
        <v>1745</v>
      </c>
      <c r="D28" s="621">
        <v>2223</v>
      </c>
      <c r="E28" s="675">
        <v>502</v>
      </c>
      <c r="F28" s="438">
        <v>93</v>
      </c>
      <c r="G28" s="1062">
        <v>91</v>
      </c>
      <c r="H28" s="1062">
        <v>91</v>
      </c>
      <c r="I28" s="754">
        <v>26</v>
      </c>
      <c r="J28" s="616"/>
      <c r="K28" s="617"/>
      <c r="L28" s="616"/>
      <c r="M28" s="1134">
        <f t="shared" si="0"/>
        <v>26</v>
      </c>
      <c r="N28" s="658">
        <f t="shared" si="1"/>
        <v>28.571428571428569</v>
      </c>
      <c r="O28" s="371"/>
      <c r="P28" s="1125"/>
      <c r="Q28" s="742"/>
      <c r="R28" s="743"/>
    </row>
    <row r="29" spans="1:18" ht="15" x14ac:dyDescent="0.25">
      <c r="A29" s="445" t="s">
        <v>606</v>
      </c>
      <c r="B29" s="620" t="s">
        <v>607</v>
      </c>
      <c r="C29" s="621">
        <v>0</v>
      </c>
      <c r="D29" s="621">
        <v>0</v>
      </c>
      <c r="E29" s="675">
        <v>504</v>
      </c>
      <c r="F29" s="438"/>
      <c r="G29" s="1062"/>
      <c r="H29" s="1062"/>
      <c r="I29" s="754"/>
      <c r="J29" s="616"/>
      <c r="K29" s="617"/>
      <c r="L29" s="616"/>
      <c r="M29" s="1134">
        <f t="shared" si="0"/>
        <v>0</v>
      </c>
      <c r="N29" s="658" t="e">
        <f t="shared" si="1"/>
        <v>#DIV/0!</v>
      </c>
      <c r="O29" s="371"/>
      <c r="P29" s="1125"/>
      <c r="Q29" s="742"/>
      <c r="R29" s="743"/>
    </row>
    <row r="30" spans="1:18" ht="15" x14ac:dyDescent="0.25">
      <c r="A30" s="445" t="s">
        <v>608</v>
      </c>
      <c r="B30" s="620" t="s">
        <v>609</v>
      </c>
      <c r="C30" s="621">
        <v>428</v>
      </c>
      <c r="D30" s="621">
        <v>253</v>
      </c>
      <c r="E30" s="675">
        <v>511</v>
      </c>
      <c r="F30" s="438">
        <v>58</v>
      </c>
      <c r="G30" s="1062">
        <v>95</v>
      </c>
      <c r="H30" s="1062">
        <v>95</v>
      </c>
      <c r="I30" s="754">
        <v>7</v>
      </c>
      <c r="J30" s="616"/>
      <c r="K30" s="617"/>
      <c r="L30" s="616"/>
      <c r="M30" s="1134">
        <f t="shared" si="0"/>
        <v>7</v>
      </c>
      <c r="N30" s="658">
        <f t="shared" si="1"/>
        <v>7.3684210526315779</v>
      </c>
      <c r="O30" s="371"/>
      <c r="P30" s="1125"/>
      <c r="Q30" s="742"/>
      <c r="R30" s="743"/>
    </row>
    <row r="31" spans="1:18" ht="15" x14ac:dyDescent="0.25">
      <c r="A31" s="445" t="s">
        <v>610</v>
      </c>
      <c r="B31" s="620" t="s">
        <v>611</v>
      </c>
      <c r="C31" s="621">
        <v>1057</v>
      </c>
      <c r="D31" s="621">
        <v>1451</v>
      </c>
      <c r="E31" s="675">
        <v>518</v>
      </c>
      <c r="F31" s="438">
        <v>267</v>
      </c>
      <c r="G31" s="1062">
        <v>270</v>
      </c>
      <c r="H31" s="1062">
        <v>280</v>
      </c>
      <c r="I31" s="754">
        <v>93</v>
      </c>
      <c r="J31" s="616"/>
      <c r="K31" s="617"/>
      <c r="L31" s="616"/>
      <c r="M31" s="1134">
        <f t="shared" si="0"/>
        <v>93</v>
      </c>
      <c r="N31" s="658">
        <f t="shared" si="1"/>
        <v>33.214285714285715</v>
      </c>
      <c r="O31" s="371"/>
      <c r="P31" s="1125"/>
      <c r="Q31" s="742"/>
      <c r="R31" s="743"/>
    </row>
    <row r="32" spans="1:18" ht="15" x14ac:dyDescent="0.25">
      <c r="A32" s="445" t="s">
        <v>612</v>
      </c>
      <c r="B32" s="524" t="s">
        <v>613</v>
      </c>
      <c r="C32" s="621">
        <v>10408</v>
      </c>
      <c r="D32" s="621">
        <v>11792</v>
      </c>
      <c r="E32" s="675">
        <v>521</v>
      </c>
      <c r="F32" s="438">
        <v>2286</v>
      </c>
      <c r="G32" s="1062">
        <v>2181</v>
      </c>
      <c r="H32" s="1062">
        <v>2634</v>
      </c>
      <c r="I32" s="754">
        <v>605</v>
      </c>
      <c r="J32" s="616"/>
      <c r="K32" s="617"/>
      <c r="L32" s="616"/>
      <c r="M32" s="1134">
        <f t="shared" si="0"/>
        <v>605</v>
      </c>
      <c r="N32" s="658">
        <f t="shared" si="1"/>
        <v>22.968868640850417</v>
      </c>
      <c r="O32" s="371"/>
      <c r="P32" s="1125"/>
      <c r="Q32" s="742"/>
      <c r="R32" s="743"/>
    </row>
    <row r="33" spans="1:18" ht="15" x14ac:dyDescent="0.25">
      <c r="A33" s="445" t="s">
        <v>614</v>
      </c>
      <c r="B33" s="524" t="s">
        <v>615</v>
      </c>
      <c r="C33" s="621">
        <v>3640</v>
      </c>
      <c r="D33" s="621">
        <v>4174</v>
      </c>
      <c r="E33" s="675" t="s">
        <v>616</v>
      </c>
      <c r="F33" s="438">
        <v>893</v>
      </c>
      <c r="G33" s="1062">
        <v>874</v>
      </c>
      <c r="H33" s="1062">
        <v>983</v>
      </c>
      <c r="I33" s="754">
        <v>243</v>
      </c>
      <c r="J33" s="616"/>
      <c r="K33" s="617"/>
      <c r="L33" s="616"/>
      <c r="M33" s="1134">
        <f t="shared" si="0"/>
        <v>243</v>
      </c>
      <c r="N33" s="658">
        <f t="shared" si="1"/>
        <v>24.720244150559513</v>
      </c>
      <c r="O33" s="371"/>
      <c r="P33" s="1125"/>
      <c r="Q33" s="742"/>
      <c r="R33" s="743"/>
    </row>
    <row r="34" spans="1:18" ht="15" x14ac:dyDescent="0.25">
      <c r="A34" s="445" t="s">
        <v>617</v>
      </c>
      <c r="B34" s="620" t="s">
        <v>618</v>
      </c>
      <c r="C34" s="621">
        <v>0</v>
      </c>
      <c r="D34" s="621">
        <v>0</v>
      </c>
      <c r="E34" s="675">
        <v>557</v>
      </c>
      <c r="F34" s="438"/>
      <c r="G34" s="1062"/>
      <c r="H34" s="1062"/>
      <c r="I34" s="754"/>
      <c r="J34" s="616"/>
      <c r="K34" s="617"/>
      <c r="L34" s="616"/>
      <c r="M34" s="1134">
        <f t="shared" si="0"/>
        <v>0</v>
      </c>
      <c r="N34" s="658" t="e">
        <f t="shared" si="1"/>
        <v>#DIV/0!</v>
      </c>
      <c r="O34" s="371"/>
      <c r="P34" s="1125"/>
      <c r="Q34" s="742"/>
      <c r="R34" s="743"/>
    </row>
    <row r="35" spans="1:18" ht="15" x14ac:dyDescent="0.25">
      <c r="A35" s="445" t="s">
        <v>619</v>
      </c>
      <c r="B35" s="620" t="s">
        <v>620</v>
      </c>
      <c r="C35" s="621">
        <v>1711</v>
      </c>
      <c r="D35" s="621">
        <v>1801</v>
      </c>
      <c r="E35" s="675">
        <v>551</v>
      </c>
      <c r="F35" s="438">
        <v>9</v>
      </c>
      <c r="G35" s="1062">
        <v>9</v>
      </c>
      <c r="H35" s="1062">
        <v>9</v>
      </c>
      <c r="I35" s="754">
        <v>2</v>
      </c>
      <c r="J35" s="616"/>
      <c r="K35" s="617"/>
      <c r="L35" s="616"/>
      <c r="M35" s="1134">
        <f t="shared" si="0"/>
        <v>2</v>
      </c>
      <c r="N35" s="658">
        <f t="shared" si="1"/>
        <v>22.222222222222221</v>
      </c>
      <c r="O35" s="371"/>
      <c r="P35" s="1125"/>
      <c r="Q35" s="742"/>
      <c r="R35" s="743"/>
    </row>
    <row r="36" spans="1:18" ht="15.75" thickBot="1" x14ac:dyDescent="0.3">
      <c r="A36" s="405" t="s">
        <v>621</v>
      </c>
      <c r="B36" s="678"/>
      <c r="C36" s="624">
        <v>569</v>
      </c>
      <c r="D36" s="624">
        <v>614</v>
      </c>
      <c r="E36" s="679" t="s">
        <v>622</v>
      </c>
      <c r="F36" s="526">
        <v>93</v>
      </c>
      <c r="G36" s="1068">
        <v>115</v>
      </c>
      <c r="H36" s="1068">
        <v>115</v>
      </c>
      <c r="I36" s="756">
        <v>19</v>
      </c>
      <c r="J36" s="1117"/>
      <c r="K36" s="628"/>
      <c r="L36" s="616"/>
      <c r="M36" s="1138">
        <f t="shared" si="0"/>
        <v>19</v>
      </c>
      <c r="N36" s="1139">
        <f t="shared" si="1"/>
        <v>16.521739130434781</v>
      </c>
      <c r="O36" s="371"/>
      <c r="P36" s="1131"/>
      <c r="Q36" s="757"/>
      <c r="R36" s="758"/>
    </row>
    <row r="37" spans="1:18" ht="15.75" thickBot="1" x14ac:dyDescent="0.3">
      <c r="A37" s="1140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759">
        <f t="shared" ref="F37:L37" si="2">SUM(F27:F36)</f>
        <v>3972</v>
      </c>
      <c r="G37" s="760">
        <f t="shared" si="2"/>
        <v>3886</v>
      </c>
      <c r="H37" s="760">
        <f t="shared" si="2"/>
        <v>4458</v>
      </c>
      <c r="I37" s="688">
        <f t="shared" si="2"/>
        <v>1032</v>
      </c>
      <c r="J37" s="761">
        <f t="shared" si="2"/>
        <v>0</v>
      </c>
      <c r="K37" s="688">
        <f t="shared" si="2"/>
        <v>0</v>
      </c>
      <c r="L37" s="761">
        <f t="shared" si="2"/>
        <v>0</v>
      </c>
      <c r="M37" s="759">
        <f t="shared" si="0"/>
        <v>1032</v>
      </c>
      <c r="N37" s="687">
        <f t="shared" si="1"/>
        <v>23.149394347240914</v>
      </c>
      <c r="O37" s="371"/>
      <c r="P37" s="687">
        <f>SUM(P27:P36)</f>
        <v>0</v>
      </c>
      <c r="Q37" s="762">
        <f>SUM(Q27:Q36)</f>
        <v>0</v>
      </c>
      <c r="R37" s="687">
        <f>SUM(R27:R36)</f>
        <v>0</v>
      </c>
    </row>
    <row r="38" spans="1:18" ht="15" x14ac:dyDescent="0.25">
      <c r="A38" s="434" t="s">
        <v>625</v>
      </c>
      <c r="B38" s="612" t="s">
        <v>626</v>
      </c>
      <c r="C38" s="613">
        <v>0</v>
      </c>
      <c r="D38" s="613">
        <v>0</v>
      </c>
      <c r="E38" s="671">
        <v>601</v>
      </c>
      <c r="F38" s="539"/>
      <c r="G38" s="1054"/>
      <c r="H38" s="1054"/>
      <c r="I38" s="763"/>
      <c r="J38" s="639"/>
      <c r="K38" s="638"/>
      <c r="L38" s="616"/>
      <c r="M38" s="1141">
        <f t="shared" si="0"/>
        <v>0</v>
      </c>
      <c r="N38" s="1142" t="e">
        <f t="shared" si="1"/>
        <v>#DIV/0!</v>
      </c>
      <c r="O38" s="371"/>
      <c r="P38" s="1130"/>
      <c r="Q38" s="752"/>
      <c r="R38" s="753"/>
    </row>
    <row r="39" spans="1:18" ht="15" x14ac:dyDescent="0.25">
      <c r="A39" s="445" t="s">
        <v>627</v>
      </c>
      <c r="B39" s="620" t="s">
        <v>628</v>
      </c>
      <c r="C39" s="621">
        <v>1190</v>
      </c>
      <c r="D39" s="621">
        <v>1857</v>
      </c>
      <c r="E39" s="675">
        <v>602</v>
      </c>
      <c r="F39" s="438">
        <v>141</v>
      </c>
      <c r="G39" s="1062">
        <v>180</v>
      </c>
      <c r="H39" s="1062">
        <v>180</v>
      </c>
      <c r="I39" s="754">
        <v>39</v>
      </c>
      <c r="J39" s="616"/>
      <c r="K39" s="617"/>
      <c r="L39" s="616"/>
      <c r="M39" s="1134">
        <f t="shared" si="0"/>
        <v>39</v>
      </c>
      <c r="N39" s="658">
        <f t="shared" si="1"/>
        <v>21.666666666666668</v>
      </c>
      <c r="O39" s="371"/>
      <c r="P39" s="1125"/>
      <c r="Q39" s="742"/>
      <c r="R39" s="743"/>
    </row>
    <row r="40" spans="1:18" ht="15" x14ac:dyDescent="0.25">
      <c r="A40" s="445" t="s">
        <v>629</v>
      </c>
      <c r="B40" s="620" t="s">
        <v>630</v>
      </c>
      <c r="C40" s="621">
        <v>0</v>
      </c>
      <c r="D40" s="621">
        <v>0</v>
      </c>
      <c r="E40" s="675">
        <v>604</v>
      </c>
      <c r="F40" s="438"/>
      <c r="G40" s="1062"/>
      <c r="H40" s="1062"/>
      <c r="I40" s="754"/>
      <c r="J40" s="616"/>
      <c r="K40" s="617"/>
      <c r="L40" s="616"/>
      <c r="M40" s="1134">
        <f t="shared" si="0"/>
        <v>0</v>
      </c>
      <c r="N40" s="658" t="e">
        <f t="shared" si="1"/>
        <v>#DIV/0!</v>
      </c>
      <c r="O40" s="371"/>
      <c r="P40" s="1125"/>
      <c r="Q40" s="742"/>
      <c r="R40" s="743"/>
    </row>
    <row r="41" spans="1:18" ht="15" x14ac:dyDescent="0.25">
      <c r="A41" s="445" t="s">
        <v>631</v>
      </c>
      <c r="B41" s="620" t="s">
        <v>632</v>
      </c>
      <c r="C41" s="621">
        <v>12472</v>
      </c>
      <c r="D41" s="621">
        <v>13728</v>
      </c>
      <c r="E41" s="675" t="s">
        <v>633</v>
      </c>
      <c r="F41" s="438">
        <v>3772</v>
      </c>
      <c r="G41" s="1062">
        <v>3666</v>
      </c>
      <c r="H41" s="1062">
        <v>4238</v>
      </c>
      <c r="I41" s="754">
        <v>994</v>
      </c>
      <c r="J41" s="616"/>
      <c r="K41" s="617"/>
      <c r="L41" s="616"/>
      <c r="M41" s="1134">
        <f t="shared" si="0"/>
        <v>994</v>
      </c>
      <c r="N41" s="658">
        <f t="shared" si="1"/>
        <v>23.45445965077867</v>
      </c>
      <c r="O41" s="371"/>
      <c r="P41" s="1125"/>
      <c r="Q41" s="742"/>
      <c r="R41" s="743"/>
    </row>
    <row r="42" spans="1:18" ht="15.75" thickBot="1" x14ac:dyDescent="0.3">
      <c r="A42" s="405" t="s">
        <v>634</v>
      </c>
      <c r="B42" s="678"/>
      <c r="C42" s="624">
        <v>12330</v>
      </c>
      <c r="D42" s="624">
        <v>13218</v>
      </c>
      <c r="E42" s="679" t="s">
        <v>635</v>
      </c>
      <c r="F42" s="454">
        <v>59</v>
      </c>
      <c r="G42" s="1068">
        <v>40</v>
      </c>
      <c r="H42" s="1068">
        <v>40</v>
      </c>
      <c r="I42" s="756">
        <v>7</v>
      </c>
      <c r="J42" s="1117"/>
      <c r="K42" s="628"/>
      <c r="L42" s="616"/>
      <c r="M42" s="1137">
        <f t="shared" si="0"/>
        <v>7</v>
      </c>
      <c r="N42" s="668">
        <f t="shared" si="1"/>
        <v>17.5</v>
      </c>
      <c r="O42" s="371"/>
      <c r="P42" s="1131"/>
      <c r="Q42" s="757"/>
      <c r="R42" s="758"/>
    </row>
    <row r="43" spans="1:18" ht="15.75" thickBot="1" x14ac:dyDescent="0.3">
      <c r="A43" s="1140" t="s">
        <v>636</v>
      </c>
      <c r="B43" s="684" t="s">
        <v>637</v>
      </c>
      <c r="C43" s="685">
        <f>SUM(C38:C42)</f>
        <v>25992</v>
      </c>
      <c r="D43" s="685">
        <f>SUM(D38:D42)</f>
        <v>28803</v>
      </c>
      <c r="E43" s="686" t="s">
        <v>569</v>
      </c>
      <c r="F43" s="759">
        <f t="shared" ref="F43:L43" si="3">SUM(F38:F42)</f>
        <v>3972</v>
      </c>
      <c r="G43" s="760">
        <f t="shared" si="3"/>
        <v>3886</v>
      </c>
      <c r="H43" s="760">
        <f t="shared" si="3"/>
        <v>4458</v>
      </c>
      <c r="I43" s="688">
        <f t="shared" si="3"/>
        <v>1040</v>
      </c>
      <c r="J43" s="761">
        <f t="shared" si="3"/>
        <v>0</v>
      </c>
      <c r="K43" s="688">
        <f t="shared" si="3"/>
        <v>0</v>
      </c>
      <c r="L43" s="764">
        <f t="shared" si="3"/>
        <v>0</v>
      </c>
      <c r="M43" s="1141">
        <f t="shared" si="0"/>
        <v>1040</v>
      </c>
      <c r="N43" s="1142">
        <f t="shared" si="1"/>
        <v>23.328847016599372</v>
      </c>
      <c r="O43" s="371"/>
      <c r="P43" s="687">
        <f>SUM(P38:P42)</f>
        <v>0</v>
      </c>
      <c r="Q43" s="762">
        <f>SUM(Q38:Q42)</f>
        <v>0</v>
      </c>
      <c r="R43" s="687">
        <f>SUM(R38:R42)</f>
        <v>0</v>
      </c>
    </row>
    <row r="44" spans="1:18" s="556" customFormat="1" ht="5.25" customHeight="1" thickBot="1" x14ac:dyDescent="0.3">
      <c r="A44" s="546"/>
      <c r="B44" s="692"/>
      <c r="C44" s="693"/>
      <c r="D44" s="693"/>
      <c r="E44" s="694"/>
      <c r="F44" s="1143"/>
      <c r="G44" s="767"/>
      <c r="H44" s="767"/>
      <c r="I44" s="551"/>
      <c r="J44" s="1144"/>
      <c r="K44" s="1118"/>
      <c r="L44" s="1144"/>
      <c r="M44" s="768"/>
      <c r="N44" s="695"/>
      <c r="O44" s="696"/>
      <c r="P44" s="1145"/>
      <c r="Q44" s="769"/>
      <c r="R44" s="769"/>
    </row>
    <row r="45" spans="1:18" ht="15.75" thickBot="1" x14ac:dyDescent="0.3">
      <c r="A45" s="1146" t="s">
        <v>638</v>
      </c>
      <c r="B45" s="684" t="s">
        <v>600</v>
      </c>
      <c r="C45" s="685">
        <f>+C43-C41</f>
        <v>13520</v>
      </c>
      <c r="D45" s="685">
        <f>+D43-D41</f>
        <v>15075</v>
      </c>
      <c r="E45" s="686" t="s">
        <v>569</v>
      </c>
      <c r="F45" s="688">
        <f t="shared" ref="F45:L45" si="4">F43-F41</f>
        <v>200</v>
      </c>
      <c r="G45" s="759">
        <f t="shared" si="4"/>
        <v>220</v>
      </c>
      <c r="H45" s="759">
        <f t="shared" si="4"/>
        <v>220</v>
      </c>
      <c r="I45" s="688">
        <f t="shared" si="4"/>
        <v>46</v>
      </c>
      <c r="J45" s="761">
        <f t="shared" si="4"/>
        <v>0</v>
      </c>
      <c r="K45" s="688">
        <f t="shared" si="4"/>
        <v>0</v>
      </c>
      <c r="L45" s="689">
        <f t="shared" si="4"/>
        <v>0</v>
      </c>
      <c r="M45" s="771">
        <f t="shared" si="0"/>
        <v>46</v>
      </c>
      <c r="N45" s="650">
        <f t="shared" si="1"/>
        <v>20.909090909090907</v>
      </c>
      <c r="O45" s="371"/>
      <c r="P45" s="687">
        <f>P43-P41</f>
        <v>0</v>
      </c>
      <c r="Q45" s="762">
        <f>Q43-Q41</f>
        <v>0</v>
      </c>
      <c r="R45" s="687">
        <f>R43-R41</f>
        <v>0</v>
      </c>
    </row>
    <row r="46" spans="1:18" ht="15.75" thickBot="1" x14ac:dyDescent="0.3">
      <c r="A46" s="1140" t="s">
        <v>639</v>
      </c>
      <c r="B46" s="684" t="s">
        <v>640</v>
      </c>
      <c r="C46" s="685">
        <f>+C43-C37</f>
        <v>93</v>
      </c>
      <c r="D46" s="685">
        <f>+D43-D37</f>
        <v>-465</v>
      </c>
      <c r="E46" s="686" t="s">
        <v>569</v>
      </c>
      <c r="F46" s="688">
        <f t="shared" ref="F46:L46" si="5">F43-F37</f>
        <v>0</v>
      </c>
      <c r="G46" s="759">
        <f t="shared" si="5"/>
        <v>0</v>
      </c>
      <c r="H46" s="759">
        <f t="shared" si="5"/>
        <v>0</v>
      </c>
      <c r="I46" s="688">
        <f t="shared" si="5"/>
        <v>8</v>
      </c>
      <c r="J46" s="761">
        <f t="shared" si="5"/>
        <v>0</v>
      </c>
      <c r="K46" s="688">
        <f t="shared" si="5"/>
        <v>0</v>
      </c>
      <c r="L46" s="689">
        <f t="shared" si="5"/>
        <v>0</v>
      </c>
      <c r="M46" s="771">
        <f t="shared" si="0"/>
        <v>8</v>
      </c>
      <c r="N46" s="650" t="e">
        <f t="shared" si="1"/>
        <v>#DIV/0!</v>
      </c>
      <c r="O46" s="371"/>
      <c r="P46" s="687">
        <f>P43-P37</f>
        <v>0</v>
      </c>
      <c r="Q46" s="762">
        <f>Q43-Q37</f>
        <v>0</v>
      </c>
      <c r="R46" s="687">
        <f>R43-R37</f>
        <v>0</v>
      </c>
    </row>
    <row r="47" spans="1:18" ht="15.75" thickBot="1" x14ac:dyDescent="0.3">
      <c r="A47" s="1147" t="s">
        <v>641</v>
      </c>
      <c r="B47" s="701" t="s">
        <v>600</v>
      </c>
      <c r="C47" s="702">
        <f>+C46-C41</f>
        <v>-12379</v>
      </c>
      <c r="D47" s="702">
        <f>+D46-D41</f>
        <v>-14193</v>
      </c>
      <c r="E47" s="703" t="s">
        <v>569</v>
      </c>
      <c r="F47" s="688">
        <f t="shared" ref="F47:L47" si="6">F46-F41</f>
        <v>-3772</v>
      </c>
      <c r="G47" s="759">
        <f t="shared" si="6"/>
        <v>-3666</v>
      </c>
      <c r="H47" s="759">
        <f t="shared" si="6"/>
        <v>-4238</v>
      </c>
      <c r="I47" s="688">
        <f t="shared" si="6"/>
        <v>-986</v>
      </c>
      <c r="J47" s="761">
        <f t="shared" si="6"/>
        <v>0</v>
      </c>
      <c r="K47" s="688">
        <f t="shared" si="6"/>
        <v>0</v>
      </c>
      <c r="L47" s="689">
        <f t="shared" si="6"/>
        <v>0</v>
      </c>
      <c r="M47" s="771">
        <f t="shared" si="0"/>
        <v>-986</v>
      </c>
      <c r="N47" s="687">
        <f t="shared" si="1"/>
        <v>23.265691363850873</v>
      </c>
      <c r="O47" s="371"/>
      <c r="P47" s="687">
        <f>P46-P41</f>
        <v>0</v>
      </c>
      <c r="Q47" s="762">
        <f>Q46-Q41</f>
        <v>0</v>
      </c>
      <c r="R47" s="687">
        <f>R46-R41</f>
        <v>0</v>
      </c>
    </row>
    <row r="50" spans="1:15" ht="14.25" x14ac:dyDescent="0.2">
      <c r="A50" s="563" t="s">
        <v>642</v>
      </c>
    </row>
    <row r="51" spans="1:15" s="393" customFormat="1" ht="14.25" x14ac:dyDescent="0.2">
      <c r="A51" s="564" t="s">
        <v>643</v>
      </c>
      <c r="E51" s="565"/>
      <c r="H51" s="365"/>
      <c r="I51" s="365"/>
      <c r="J51" s="365"/>
      <c r="K51" s="365"/>
      <c r="L51" s="365"/>
      <c r="M51" s="365"/>
    </row>
    <row r="52" spans="1:15" s="393" customFormat="1" ht="14.25" x14ac:dyDescent="0.2">
      <c r="A52" s="566" t="s">
        <v>644</v>
      </c>
      <c r="E52" s="565"/>
      <c r="H52" s="365"/>
      <c r="I52" s="365"/>
      <c r="J52" s="365"/>
      <c r="K52" s="365"/>
      <c r="L52" s="365"/>
      <c r="M52" s="365"/>
    </row>
    <row r="53" spans="1:15" s="567" customFormat="1" ht="14.25" x14ac:dyDescent="0.2">
      <c r="A53" s="566" t="s">
        <v>645</v>
      </c>
      <c r="E53" s="568"/>
      <c r="H53" s="569"/>
      <c r="I53" s="569"/>
      <c r="J53" s="569"/>
      <c r="K53" s="569"/>
      <c r="L53" s="569"/>
      <c r="M53" s="569"/>
    </row>
    <row r="56" spans="1:15" x14ac:dyDescent="0.2">
      <c r="A56" s="363" t="s">
        <v>673</v>
      </c>
      <c r="E56" s="1148" t="s">
        <v>674</v>
      </c>
      <c r="F56" s="1148"/>
      <c r="G56" s="1148"/>
      <c r="H56" s="1148"/>
      <c r="I56" s="1148"/>
      <c r="J56" s="1148"/>
      <c r="K56" s="1148"/>
      <c r="L56" s="1148"/>
      <c r="M56" s="1148"/>
      <c r="N56" s="1148"/>
      <c r="O56" s="1148"/>
    </row>
    <row r="57" spans="1:15" x14ac:dyDescent="0.2">
      <c r="E57" s="1149"/>
      <c r="F57" s="1149"/>
      <c r="G57" s="1149"/>
      <c r="H57" s="1149"/>
      <c r="I57" s="1150"/>
      <c r="J57" s="1149"/>
      <c r="K57" s="1149"/>
      <c r="L57" s="1149"/>
      <c r="M57" s="1149"/>
      <c r="N57" s="1149"/>
    </row>
    <row r="58" spans="1:15" x14ac:dyDescent="0.2">
      <c r="A58" s="363" t="s">
        <v>657</v>
      </c>
    </row>
  </sheetData>
  <mergeCells count="4">
    <mergeCell ref="A1:R1"/>
    <mergeCell ref="E7:R7"/>
    <mergeCell ref="I9:L9"/>
    <mergeCell ref="E56:O56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="75" zoomScaleNormal="75" workbookViewId="0">
      <selection activeCell="E52" sqref="E52"/>
    </sheetView>
  </sheetViews>
  <sheetFormatPr defaultColWidth="8.7109375" defaultRowHeight="12.75" x14ac:dyDescent="0.2"/>
  <cols>
    <col min="1" max="1" width="37.7109375" style="362" customWidth="1"/>
    <col min="2" max="2" width="13.5703125" style="362" hidden="1" customWidth="1"/>
    <col min="3" max="4" width="10.85546875" style="362" hidden="1" customWidth="1"/>
    <col min="5" max="5" width="7.28515625" style="364" customWidth="1"/>
    <col min="6" max="7" width="11.5703125" style="362" customWidth="1"/>
    <col min="8" max="8" width="11.5703125" style="366" customWidth="1"/>
    <col min="9" max="9" width="11.42578125" style="366" customWidth="1"/>
    <col min="10" max="10" width="9.85546875" style="366" customWidth="1"/>
    <col min="11" max="11" width="9.140625" style="366" customWidth="1"/>
    <col min="12" max="12" width="9.28515625" style="366" customWidth="1"/>
    <col min="13" max="13" width="9.140625" style="366" customWidth="1"/>
    <col min="14" max="14" width="12" style="362" customWidth="1"/>
    <col min="15" max="15" width="8.7109375" style="362"/>
    <col min="16" max="16" width="11.85546875" style="362" customWidth="1"/>
    <col min="17" max="17" width="12.5703125" style="362" customWidth="1"/>
    <col min="18" max="18" width="11.85546875" style="362" customWidth="1"/>
    <col min="19" max="19" width="12" style="362" customWidth="1"/>
    <col min="20" max="16384" width="8.7109375" style="362"/>
  </cols>
  <sheetData>
    <row r="1" spans="1:19" ht="24" customHeight="1" x14ac:dyDescent="0.35">
      <c r="A1" s="359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1"/>
    </row>
    <row r="2" spans="1:19" x14ac:dyDescent="0.2">
      <c r="R2" s="367"/>
    </row>
    <row r="3" spans="1:19" ht="18.75" x14ac:dyDescent="0.3">
      <c r="A3" s="708" t="s">
        <v>542</v>
      </c>
      <c r="I3" s="369"/>
      <c r="J3" s="369"/>
    </row>
    <row r="4" spans="1:19" ht="21.75" customHeight="1" x14ac:dyDescent="0.25">
      <c r="A4" s="571"/>
      <c r="B4" s="371"/>
      <c r="I4" s="369"/>
      <c r="J4" s="369"/>
    </row>
    <row r="5" spans="1:19" x14ac:dyDescent="0.2">
      <c r="A5" s="572"/>
      <c r="I5" s="369"/>
      <c r="J5" s="369"/>
    </row>
    <row r="6" spans="1:19" ht="6" customHeight="1" x14ac:dyDescent="0.2">
      <c r="B6" s="373"/>
      <c r="C6" s="373"/>
      <c r="D6" s="373"/>
      <c r="E6" s="374"/>
      <c r="F6" s="373"/>
      <c r="I6" s="369"/>
      <c r="J6" s="369"/>
    </row>
    <row r="7" spans="1:19" ht="24.75" customHeight="1" x14ac:dyDescent="0.25">
      <c r="A7" s="711" t="s">
        <v>543</v>
      </c>
      <c r="B7" s="376"/>
      <c r="C7" s="377"/>
      <c r="D7" s="377"/>
      <c r="E7" s="378"/>
      <c r="F7" s="1112" t="s">
        <v>675</v>
      </c>
      <c r="G7" s="1112"/>
      <c r="H7" s="1112"/>
      <c r="I7" s="1112"/>
      <c r="J7" s="1151"/>
      <c r="K7" s="1151"/>
      <c r="L7" s="1151"/>
      <c r="M7" s="1151"/>
      <c r="N7" s="1151"/>
      <c r="O7" s="934"/>
      <c r="P7" s="934"/>
      <c r="Q7" s="934"/>
      <c r="R7" s="934"/>
    </row>
    <row r="8" spans="1:19" ht="23.25" customHeight="1" thickBot="1" x14ac:dyDescent="0.25">
      <c r="A8" s="572" t="s">
        <v>545</v>
      </c>
      <c r="I8" s="369"/>
      <c r="J8" s="369"/>
    </row>
    <row r="9" spans="1:19" ht="13.5" thickBot="1" x14ac:dyDescent="0.25">
      <c r="A9" s="578"/>
      <c r="B9" s="579"/>
      <c r="C9" s="579"/>
      <c r="D9" s="579"/>
      <c r="E9" s="580"/>
      <c r="F9" s="385" t="s">
        <v>0</v>
      </c>
      <c r="G9" s="386" t="s">
        <v>546</v>
      </c>
      <c r="H9" s="387" t="s">
        <v>547</v>
      </c>
      <c r="I9" s="388" t="s">
        <v>548</v>
      </c>
      <c r="J9" s="581"/>
      <c r="K9" s="581"/>
      <c r="L9" s="582"/>
      <c r="M9" s="391" t="s">
        <v>649</v>
      </c>
      <c r="N9" s="392" t="s">
        <v>550</v>
      </c>
      <c r="P9" s="580" t="s">
        <v>551</v>
      </c>
      <c r="Q9" s="580" t="s">
        <v>552</v>
      </c>
      <c r="R9" s="580" t="s">
        <v>551</v>
      </c>
    </row>
    <row r="10" spans="1:19" ht="13.5" thickBot="1" x14ac:dyDescent="0.25">
      <c r="A10" s="583" t="s">
        <v>553</v>
      </c>
      <c r="B10" s="584" t="s">
        <v>554</v>
      </c>
      <c r="C10" s="584" t="s">
        <v>555</v>
      </c>
      <c r="D10" s="584" t="s">
        <v>556</v>
      </c>
      <c r="E10" s="584" t="s">
        <v>557</v>
      </c>
      <c r="F10" s="585" t="s">
        <v>650</v>
      </c>
      <c r="G10" s="397">
        <v>2020</v>
      </c>
      <c r="H10" s="398">
        <v>2020</v>
      </c>
      <c r="I10" s="399" t="s">
        <v>559</v>
      </c>
      <c r="J10" s="1115" t="s">
        <v>560</v>
      </c>
      <c r="K10" s="1115" t="s">
        <v>561</v>
      </c>
      <c r="L10" s="1116" t="s">
        <v>562</v>
      </c>
      <c r="M10" s="402" t="s">
        <v>563</v>
      </c>
      <c r="N10" s="403" t="s">
        <v>564</v>
      </c>
      <c r="P10" s="588" t="s">
        <v>565</v>
      </c>
      <c r="Q10" s="584" t="s">
        <v>566</v>
      </c>
      <c r="R10" s="584" t="s">
        <v>567</v>
      </c>
    </row>
    <row r="11" spans="1:19" x14ac:dyDescent="0.2">
      <c r="A11" s="589" t="s">
        <v>568</v>
      </c>
      <c r="B11" s="590"/>
      <c r="C11" s="591">
        <v>104</v>
      </c>
      <c r="D11" s="591">
        <v>104</v>
      </c>
      <c r="E11" s="592"/>
      <c r="F11" s="1152">
        <v>25.83</v>
      </c>
      <c r="G11" s="1153">
        <v>25</v>
      </c>
      <c r="H11" s="1153">
        <v>23</v>
      </c>
      <c r="I11" s="1154">
        <v>23</v>
      </c>
      <c r="J11" s="1155"/>
      <c r="K11" s="1156"/>
      <c r="L11" s="1157"/>
      <c r="M11" s="415" t="s">
        <v>569</v>
      </c>
      <c r="N11" s="416" t="s">
        <v>569</v>
      </c>
      <c r="O11" s="371"/>
      <c r="P11" s="1120"/>
      <c r="Q11" s="419"/>
      <c r="R11" s="419"/>
    </row>
    <row r="12" spans="1:19" ht="13.5" thickBot="1" x14ac:dyDescent="0.25">
      <c r="A12" s="598" t="s">
        <v>570</v>
      </c>
      <c r="B12" s="599"/>
      <c r="C12" s="600">
        <v>101</v>
      </c>
      <c r="D12" s="600">
        <v>104</v>
      </c>
      <c r="E12" s="601"/>
      <c r="F12" s="721">
        <v>24.77</v>
      </c>
      <c r="G12" s="603">
        <v>24.6</v>
      </c>
      <c r="H12" s="603">
        <v>21.6</v>
      </c>
      <c r="I12" s="604">
        <v>21.35</v>
      </c>
      <c r="J12" s="1121"/>
      <c r="K12" s="1122"/>
      <c r="L12" s="1123"/>
      <c r="M12" s="430"/>
      <c r="N12" s="431" t="s">
        <v>569</v>
      </c>
      <c r="O12" s="371"/>
      <c r="P12" s="1131"/>
      <c r="Q12" s="433"/>
      <c r="R12" s="433"/>
    </row>
    <row r="13" spans="1:19" x14ac:dyDescent="0.2">
      <c r="A13" s="611" t="s">
        <v>651</v>
      </c>
      <c r="B13" s="612" t="s">
        <v>572</v>
      </c>
      <c r="C13" s="613">
        <v>37915</v>
      </c>
      <c r="D13" s="613">
        <v>39774</v>
      </c>
      <c r="E13" s="614" t="s">
        <v>573</v>
      </c>
      <c r="F13" s="438">
        <v>3299</v>
      </c>
      <c r="G13" s="410" t="s">
        <v>569</v>
      </c>
      <c r="H13" s="410" t="s">
        <v>569</v>
      </c>
      <c r="I13" s="1158">
        <v>3319</v>
      </c>
      <c r="J13" s="616"/>
      <c r="K13" s="617"/>
      <c r="L13" s="616"/>
      <c r="M13" s="442" t="s">
        <v>569</v>
      </c>
      <c r="N13" s="443" t="s">
        <v>569</v>
      </c>
      <c r="O13" s="371"/>
      <c r="P13" s="1120"/>
      <c r="Q13" s="444"/>
      <c r="R13" s="444"/>
    </row>
    <row r="14" spans="1:19" x14ac:dyDescent="0.2">
      <c r="A14" s="619" t="s">
        <v>652</v>
      </c>
      <c r="B14" s="620" t="s">
        <v>575</v>
      </c>
      <c r="C14" s="621">
        <v>-16164</v>
      </c>
      <c r="D14" s="621">
        <v>-17825</v>
      </c>
      <c r="E14" s="614" t="s">
        <v>576</v>
      </c>
      <c r="F14" s="438">
        <v>3218</v>
      </c>
      <c r="G14" s="448" t="s">
        <v>569</v>
      </c>
      <c r="H14" s="448" t="s">
        <v>569</v>
      </c>
      <c r="I14" s="660">
        <v>3241</v>
      </c>
      <c r="J14" s="616"/>
      <c r="K14" s="617"/>
      <c r="L14" s="616"/>
      <c r="M14" s="442" t="s">
        <v>569</v>
      </c>
      <c r="N14" s="443" t="s">
        <v>569</v>
      </c>
      <c r="O14" s="371"/>
      <c r="P14" s="1125"/>
      <c r="Q14" s="444"/>
      <c r="R14" s="444"/>
    </row>
    <row r="15" spans="1:19" x14ac:dyDescent="0.2">
      <c r="A15" s="619" t="s">
        <v>577</v>
      </c>
      <c r="B15" s="620" t="s">
        <v>578</v>
      </c>
      <c r="C15" s="621">
        <v>604</v>
      </c>
      <c r="D15" s="621">
        <v>619</v>
      </c>
      <c r="E15" s="614" t="s">
        <v>579</v>
      </c>
      <c r="F15" s="438">
        <v>7</v>
      </c>
      <c r="G15" s="448" t="s">
        <v>569</v>
      </c>
      <c r="H15" s="448" t="s">
        <v>569</v>
      </c>
      <c r="I15" s="660">
        <v>0</v>
      </c>
      <c r="J15" s="616"/>
      <c r="K15" s="617"/>
      <c r="L15" s="616"/>
      <c r="M15" s="442" t="s">
        <v>569</v>
      </c>
      <c r="N15" s="443" t="s">
        <v>569</v>
      </c>
      <c r="O15" s="371"/>
      <c r="P15" s="1125"/>
      <c r="Q15" s="444"/>
      <c r="R15" s="444"/>
    </row>
    <row r="16" spans="1:19" x14ac:dyDescent="0.2">
      <c r="A16" s="619" t="s">
        <v>580</v>
      </c>
      <c r="B16" s="620" t="s">
        <v>581</v>
      </c>
      <c r="C16" s="621">
        <v>221</v>
      </c>
      <c r="D16" s="621">
        <v>610</v>
      </c>
      <c r="E16" s="614" t="s">
        <v>569</v>
      </c>
      <c r="F16" s="438">
        <v>1042</v>
      </c>
      <c r="G16" s="448" t="s">
        <v>569</v>
      </c>
      <c r="H16" s="448" t="s">
        <v>569</v>
      </c>
      <c r="I16" s="660">
        <v>2275</v>
      </c>
      <c r="J16" s="616"/>
      <c r="K16" s="617"/>
      <c r="L16" s="616"/>
      <c r="M16" s="442" t="s">
        <v>569</v>
      </c>
      <c r="N16" s="443" t="s">
        <v>569</v>
      </c>
      <c r="O16" s="371"/>
      <c r="P16" s="1125"/>
      <c r="Q16" s="444"/>
      <c r="R16" s="444"/>
    </row>
    <row r="17" spans="1:18" ht="13.5" thickBot="1" x14ac:dyDescent="0.25">
      <c r="A17" s="589" t="s">
        <v>582</v>
      </c>
      <c r="B17" s="451" t="s">
        <v>583</v>
      </c>
      <c r="C17" s="624">
        <v>2021</v>
      </c>
      <c r="D17" s="624">
        <v>852</v>
      </c>
      <c r="E17" s="625" t="s">
        <v>584</v>
      </c>
      <c r="F17" s="454">
        <v>1831</v>
      </c>
      <c r="G17" s="455" t="s">
        <v>569</v>
      </c>
      <c r="H17" s="455" t="s">
        <v>569</v>
      </c>
      <c r="I17" s="1159">
        <v>3017</v>
      </c>
      <c r="J17" s="1117"/>
      <c r="K17" s="628"/>
      <c r="L17" s="629"/>
      <c r="M17" s="459" t="s">
        <v>569</v>
      </c>
      <c r="N17" s="416" t="s">
        <v>569</v>
      </c>
      <c r="O17" s="371"/>
      <c r="P17" s="1126"/>
      <c r="Q17" s="461"/>
      <c r="R17" s="461"/>
    </row>
    <row r="18" spans="1:18" ht="15" thickBot="1" x14ac:dyDescent="0.25">
      <c r="A18" s="630" t="s">
        <v>585</v>
      </c>
      <c r="B18" s="463"/>
      <c r="C18" s="464">
        <v>24618</v>
      </c>
      <c r="D18" s="464">
        <v>24087</v>
      </c>
      <c r="E18" s="631"/>
      <c r="F18" s="632">
        <f>F13-F14+F15+F16+F17</f>
        <v>2961</v>
      </c>
      <c r="G18" s="467" t="s">
        <v>569</v>
      </c>
      <c r="H18" s="467" t="s">
        <v>569</v>
      </c>
      <c r="I18" s="468">
        <f>I13-I14+I15+I16+I17</f>
        <v>5370</v>
      </c>
      <c r="J18" s="469"/>
      <c r="K18" s="1160"/>
      <c r="L18" s="1161"/>
      <c r="M18" s="472" t="s">
        <v>569</v>
      </c>
      <c r="N18" s="473" t="s">
        <v>569</v>
      </c>
      <c r="O18" s="371"/>
      <c r="P18" s="1129"/>
      <c r="Q18" s="475"/>
      <c r="R18" s="475"/>
    </row>
    <row r="19" spans="1:18" x14ac:dyDescent="0.2">
      <c r="A19" s="589" t="s">
        <v>586</v>
      </c>
      <c r="B19" s="612" t="s">
        <v>587</v>
      </c>
      <c r="C19" s="613">
        <v>7043</v>
      </c>
      <c r="D19" s="613">
        <v>7240</v>
      </c>
      <c r="E19" s="625">
        <v>401</v>
      </c>
      <c r="F19" s="454">
        <v>81</v>
      </c>
      <c r="G19" s="410" t="s">
        <v>569</v>
      </c>
      <c r="H19" s="410" t="s">
        <v>569</v>
      </c>
      <c r="I19" s="1159">
        <v>78</v>
      </c>
      <c r="J19" s="1117"/>
      <c r="K19" s="638"/>
      <c r="L19" s="639"/>
      <c r="M19" s="459" t="s">
        <v>569</v>
      </c>
      <c r="N19" s="416" t="s">
        <v>569</v>
      </c>
      <c r="O19" s="371"/>
      <c r="P19" s="1130"/>
      <c r="Q19" s="461"/>
      <c r="R19" s="461"/>
    </row>
    <row r="20" spans="1:18" x14ac:dyDescent="0.2">
      <c r="A20" s="619" t="s">
        <v>588</v>
      </c>
      <c r="B20" s="620" t="s">
        <v>589</v>
      </c>
      <c r="C20" s="621">
        <v>1001</v>
      </c>
      <c r="D20" s="621">
        <v>820</v>
      </c>
      <c r="E20" s="614" t="s">
        <v>590</v>
      </c>
      <c r="F20" s="438">
        <v>882</v>
      </c>
      <c r="G20" s="448" t="s">
        <v>569</v>
      </c>
      <c r="H20" s="448" t="s">
        <v>569</v>
      </c>
      <c r="I20" s="660">
        <v>908</v>
      </c>
      <c r="J20" s="616"/>
      <c r="K20" s="617"/>
      <c r="L20" s="616"/>
      <c r="M20" s="442" t="s">
        <v>569</v>
      </c>
      <c r="N20" s="443" t="s">
        <v>569</v>
      </c>
      <c r="O20" s="371"/>
      <c r="P20" s="1125"/>
      <c r="Q20" s="444"/>
      <c r="R20" s="444"/>
    </row>
    <row r="21" spans="1:18" x14ac:dyDescent="0.2">
      <c r="A21" s="619" t="s">
        <v>591</v>
      </c>
      <c r="B21" s="446" t="s">
        <v>592</v>
      </c>
      <c r="C21" s="621">
        <v>14718</v>
      </c>
      <c r="D21" s="621">
        <v>14718</v>
      </c>
      <c r="E21" s="614" t="s">
        <v>569</v>
      </c>
      <c r="F21" s="438">
        <v>530</v>
      </c>
      <c r="G21" s="448" t="s">
        <v>569</v>
      </c>
      <c r="H21" s="448" t="s">
        <v>569</v>
      </c>
      <c r="I21" s="660">
        <v>531</v>
      </c>
      <c r="J21" s="616"/>
      <c r="K21" s="617"/>
      <c r="L21" s="616"/>
      <c r="M21" s="442" t="s">
        <v>569</v>
      </c>
      <c r="N21" s="443" t="s">
        <v>569</v>
      </c>
      <c r="O21" s="371"/>
      <c r="P21" s="1125"/>
      <c r="Q21" s="444"/>
      <c r="R21" s="444"/>
    </row>
    <row r="22" spans="1:18" x14ac:dyDescent="0.2">
      <c r="A22" s="619" t="s">
        <v>593</v>
      </c>
      <c r="B22" s="446" t="s">
        <v>594</v>
      </c>
      <c r="C22" s="621">
        <v>1758</v>
      </c>
      <c r="D22" s="621">
        <v>1762</v>
      </c>
      <c r="E22" s="614" t="s">
        <v>569</v>
      </c>
      <c r="F22" s="438">
        <v>1431</v>
      </c>
      <c r="G22" s="448" t="s">
        <v>569</v>
      </c>
      <c r="H22" s="448" t="s">
        <v>569</v>
      </c>
      <c r="I22" s="660">
        <v>3814</v>
      </c>
      <c r="J22" s="616"/>
      <c r="K22" s="617"/>
      <c r="L22" s="616"/>
      <c r="M22" s="442" t="s">
        <v>569</v>
      </c>
      <c r="N22" s="443" t="s">
        <v>569</v>
      </c>
      <c r="O22" s="371"/>
      <c r="P22" s="1125"/>
      <c r="Q22" s="444"/>
      <c r="R22" s="444"/>
    </row>
    <row r="23" spans="1:18" ht="13.5" thickBot="1" x14ac:dyDescent="0.25">
      <c r="A23" s="598" t="s">
        <v>595</v>
      </c>
      <c r="B23" s="484" t="s">
        <v>596</v>
      </c>
      <c r="C23" s="640">
        <v>0</v>
      </c>
      <c r="D23" s="640">
        <v>0</v>
      </c>
      <c r="E23" s="641" t="s">
        <v>569</v>
      </c>
      <c r="F23" s="438">
        <v>0</v>
      </c>
      <c r="G23" s="455" t="s">
        <v>569</v>
      </c>
      <c r="H23" s="455" t="s">
        <v>569</v>
      </c>
      <c r="I23" s="1162">
        <v>0</v>
      </c>
      <c r="J23" s="629"/>
      <c r="K23" s="628"/>
      <c r="L23" s="629"/>
      <c r="M23" s="489" t="s">
        <v>569</v>
      </c>
      <c r="N23" s="490" t="s">
        <v>569</v>
      </c>
      <c r="O23" s="371"/>
      <c r="P23" s="1131"/>
      <c r="Q23" s="491"/>
      <c r="R23" s="491"/>
    </row>
    <row r="24" spans="1:18" ht="15" x14ac:dyDescent="0.25">
      <c r="A24" s="645" t="s">
        <v>597</v>
      </c>
      <c r="B24" s="612" t="s">
        <v>598</v>
      </c>
      <c r="C24" s="613">
        <v>12472</v>
      </c>
      <c r="D24" s="613">
        <v>13728</v>
      </c>
      <c r="E24" s="646" t="s">
        <v>569</v>
      </c>
      <c r="F24" s="494">
        <v>11395</v>
      </c>
      <c r="G24" s="733">
        <v>11380</v>
      </c>
      <c r="H24" s="733">
        <v>12359</v>
      </c>
      <c r="I24" s="734">
        <v>2742</v>
      </c>
      <c r="J24" s="1132"/>
      <c r="K24" s="1133"/>
      <c r="L24" s="1132"/>
      <c r="M24" s="1163">
        <f t="shared" ref="M24:M47" si="0">SUM(I24:L24)</f>
        <v>2742</v>
      </c>
      <c r="N24" s="1164">
        <f t="shared" ref="N24:N47" si="1">(M24/H24)*100</f>
        <v>22.186261024354721</v>
      </c>
      <c r="O24" s="371"/>
      <c r="P24" s="1120"/>
      <c r="Q24" s="737"/>
      <c r="R24" s="695"/>
    </row>
    <row r="25" spans="1:18" ht="15" x14ac:dyDescent="0.25">
      <c r="A25" s="619" t="s">
        <v>599</v>
      </c>
      <c r="B25" s="620" t="s">
        <v>600</v>
      </c>
      <c r="C25" s="621">
        <v>0</v>
      </c>
      <c r="D25" s="621">
        <v>0</v>
      </c>
      <c r="E25" s="653" t="s">
        <v>569</v>
      </c>
      <c r="F25" s="438"/>
      <c r="G25" s="738"/>
      <c r="H25" s="738"/>
      <c r="I25" s="739"/>
      <c r="J25" s="616"/>
      <c r="K25" s="617"/>
      <c r="L25" s="616"/>
      <c r="M25" s="1165">
        <f t="shared" si="0"/>
        <v>0</v>
      </c>
      <c r="N25" s="1166" t="e">
        <f t="shared" si="1"/>
        <v>#DIV/0!</v>
      </c>
      <c r="O25" s="371"/>
      <c r="P25" s="1125"/>
      <c r="Q25" s="742"/>
      <c r="R25" s="743"/>
    </row>
    <row r="26" spans="1:18" ht="15.75" thickBot="1" x14ac:dyDescent="0.3">
      <c r="A26" s="598" t="s">
        <v>601</v>
      </c>
      <c r="B26" s="661" t="s">
        <v>600</v>
      </c>
      <c r="C26" s="640">
        <v>0</v>
      </c>
      <c r="D26" s="640">
        <v>1215</v>
      </c>
      <c r="E26" s="662">
        <v>672</v>
      </c>
      <c r="F26" s="510">
        <v>2100</v>
      </c>
      <c r="G26" s="744">
        <v>2050</v>
      </c>
      <c r="H26" s="744">
        <v>2050</v>
      </c>
      <c r="I26" s="745">
        <v>525</v>
      </c>
      <c r="J26" s="1135"/>
      <c r="K26" s="644"/>
      <c r="L26" s="1136"/>
      <c r="M26" s="1167">
        <f t="shared" si="0"/>
        <v>525</v>
      </c>
      <c r="N26" s="1168">
        <f t="shared" si="1"/>
        <v>25.609756097560975</v>
      </c>
      <c r="O26" s="371"/>
      <c r="P26" s="1126"/>
      <c r="Q26" s="748"/>
      <c r="R26" s="749"/>
    </row>
    <row r="27" spans="1:18" ht="15" x14ac:dyDescent="0.25">
      <c r="A27" s="611" t="s">
        <v>602</v>
      </c>
      <c r="B27" s="612" t="s">
        <v>603</v>
      </c>
      <c r="C27" s="613">
        <v>6341</v>
      </c>
      <c r="D27" s="613">
        <v>6960</v>
      </c>
      <c r="E27" s="671">
        <v>501</v>
      </c>
      <c r="F27" s="438">
        <v>373</v>
      </c>
      <c r="G27" s="1054">
        <v>373</v>
      </c>
      <c r="H27" s="1054">
        <v>335</v>
      </c>
      <c r="I27" s="751">
        <v>57</v>
      </c>
      <c r="J27" s="639"/>
      <c r="K27" s="638"/>
      <c r="L27" s="639"/>
      <c r="M27" s="1163">
        <f t="shared" si="0"/>
        <v>57</v>
      </c>
      <c r="N27" s="1164">
        <f t="shared" si="1"/>
        <v>17.014925373134329</v>
      </c>
      <c r="O27" s="371"/>
      <c r="P27" s="1130"/>
      <c r="Q27" s="752"/>
      <c r="R27" s="753"/>
    </row>
    <row r="28" spans="1:18" ht="15" x14ac:dyDescent="0.25">
      <c r="A28" s="619" t="s">
        <v>604</v>
      </c>
      <c r="B28" s="620" t="s">
        <v>605</v>
      </c>
      <c r="C28" s="621">
        <v>1745</v>
      </c>
      <c r="D28" s="621">
        <v>2223</v>
      </c>
      <c r="E28" s="675">
        <v>502</v>
      </c>
      <c r="F28" s="438">
        <v>611</v>
      </c>
      <c r="G28" s="1062">
        <v>590</v>
      </c>
      <c r="H28" s="1062">
        <v>550</v>
      </c>
      <c r="I28" s="754">
        <v>220</v>
      </c>
      <c r="J28" s="616"/>
      <c r="K28" s="617"/>
      <c r="L28" s="616"/>
      <c r="M28" s="1165">
        <f t="shared" si="0"/>
        <v>220</v>
      </c>
      <c r="N28" s="1166">
        <f t="shared" si="1"/>
        <v>40</v>
      </c>
      <c r="O28" s="371"/>
      <c r="P28" s="1125"/>
      <c r="Q28" s="742"/>
      <c r="R28" s="743"/>
    </row>
    <row r="29" spans="1:18" ht="15" x14ac:dyDescent="0.25">
      <c r="A29" s="619" t="s">
        <v>606</v>
      </c>
      <c r="B29" s="620" t="s">
        <v>607</v>
      </c>
      <c r="C29" s="621">
        <v>0</v>
      </c>
      <c r="D29" s="621">
        <v>0</v>
      </c>
      <c r="E29" s="675">
        <v>504</v>
      </c>
      <c r="F29" s="438"/>
      <c r="G29" s="1062"/>
      <c r="H29" s="1062"/>
      <c r="I29" s="754"/>
      <c r="J29" s="616"/>
      <c r="K29" s="617"/>
      <c r="L29" s="616"/>
      <c r="M29" s="1165">
        <f t="shared" si="0"/>
        <v>0</v>
      </c>
      <c r="N29" s="1166" t="e">
        <f t="shared" si="1"/>
        <v>#DIV/0!</v>
      </c>
      <c r="O29" s="371"/>
      <c r="P29" s="1125"/>
      <c r="Q29" s="742"/>
      <c r="R29" s="743"/>
    </row>
    <row r="30" spans="1:18" ht="15" x14ac:dyDescent="0.25">
      <c r="A30" s="619" t="s">
        <v>608</v>
      </c>
      <c r="B30" s="620" t="s">
        <v>609</v>
      </c>
      <c r="C30" s="621">
        <v>428</v>
      </c>
      <c r="D30" s="621">
        <v>253</v>
      </c>
      <c r="E30" s="675">
        <v>511</v>
      </c>
      <c r="F30" s="438">
        <v>15</v>
      </c>
      <c r="G30" s="1062">
        <v>105</v>
      </c>
      <c r="H30" s="1062">
        <v>105</v>
      </c>
      <c r="I30" s="754">
        <v>0</v>
      </c>
      <c r="J30" s="616"/>
      <c r="K30" s="617"/>
      <c r="L30" s="616"/>
      <c r="M30" s="1165">
        <f t="shared" si="0"/>
        <v>0</v>
      </c>
      <c r="N30" s="1166">
        <f t="shared" si="1"/>
        <v>0</v>
      </c>
      <c r="O30" s="371"/>
      <c r="P30" s="1125"/>
      <c r="Q30" s="742"/>
      <c r="R30" s="743"/>
    </row>
    <row r="31" spans="1:18" ht="15" x14ac:dyDescent="0.25">
      <c r="A31" s="619" t="s">
        <v>610</v>
      </c>
      <c r="B31" s="620" t="s">
        <v>611</v>
      </c>
      <c r="C31" s="621">
        <v>1057</v>
      </c>
      <c r="D31" s="621">
        <v>1451</v>
      </c>
      <c r="E31" s="675">
        <v>518</v>
      </c>
      <c r="F31" s="438">
        <v>455</v>
      </c>
      <c r="G31" s="1062">
        <v>600</v>
      </c>
      <c r="H31" s="1062">
        <v>550</v>
      </c>
      <c r="I31" s="754">
        <v>86</v>
      </c>
      <c r="J31" s="616"/>
      <c r="K31" s="617"/>
      <c r="L31" s="616"/>
      <c r="M31" s="1165">
        <f t="shared" si="0"/>
        <v>86</v>
      </c>
      <c r="N31" s="1166">
        <f t="shared" si="1"/>
        <v>15.636363636363637</v>
      </c>
      <c r="O31" s="371"/>
      <c r="P31" s="1125"/>
      <c r="Q31" s="742"/>
      <c r="R31" s="743"/>
    </row>
    <row r="32" spans="1:18" ht="15" x14ac:dyDescent="0.25">
      <c r="A32" s="619" t="s">
        <v>612</v>
      </c>
      <c r="B32" s="524" t="s">
        <v>613</v>
      </c>
      <c r="C32" s="621">
        <v>10408</v>
      </c>
      <c r="D32" s="621">
        <v>11792</v>
      </c>
      <c r="E32" s="675">
        <v>521</v>
      </c>
      <c r="F32" s="438">
        <v>7637</v>
      </c>
      <c r="G32" s="1062">
        <v>7506</v>
      </c>
      <c r="H32" s="1062">
        <v>8200</v>
      </c>
      <c r="I32" s="754">
        <v>1821</v>
      </c>
      <c r="J32" s="616"/>
      <c r="K32" s="617"/>
      <c r="L32" s="616"/>
      <c r="M32" s="1165">
        <f t="shared" si="0"/>
        <v>1821</v>
      </c>
      <c r="N32" s="1166">
        <f t="shared" si="1"/>
        <v>22.207317073170731</v>
      </c>
      <c r="O32" s="371"/>
      <c r="P32" s="1125"/>
      <c r="Q32" s="742"/>
      <c r="R32" s="743"/>
    </row>
    <row r="33" spans="1:18" ht="15" x14ac:dyDescent="0.25">
      <c r="A33" s="619" t="s">
        <v>614</v>
      </c>
      <c r="B33" s="524" t="s">
        <v>615</v>
      </c>
      <c r="C33" s="621">
        <v>3640</v>
      </c>
      <c r="D33" s="621">
        <v>4174</v>
      </c>
      <c r="E33" s="675" t="s">
        <v>616</v>
      </c>
      <c r="F33" s="438">
        <v>2838</v>
      </c>
      <c r="G33" s="1062">
        <v>2812</v>
      </c>
      <c r="H33" s="1062">
        <v>2937</v>
      </c>
      <c r="I33" s="754">
        <v>669</v>
      </c>
      <c r="J33" s="616"/>
      <c r="K33" s="617"/>
      <c r="L33" s="616"/>
      <c r="M33" s="1165">
        <f t="shared" si="0"/>
        <v>669</v>
      </c>
      <c r="N33" s="1166">
        <f t="shared" si="1"/>
        <v>22.778345250255363</v>
      </c>
      <c r="O33" s="371"/>
      <c r="P33" s="1125"/>
      <c r="Q33" s="742"/>
      <c r="R33" s="743"/>
    </row>
    <row r="34" spans="1:18" ht="15" x14ac:dyDescent="0.25">
      <c r="A34" s="619" t="s">
        <v>617</v>
      </c>
      <c r="B34" s="620" t="s">
        <v>618</v>
      </c>
      <c r="C34" s="621">
        <v>0</v>
      </c>
      <c r="D34" s="621">
        <v>0</v>
      </c>
      <c r="E34" s="675">
        <v>557</v>
      </c>
      <c r="F34" s="438"/>
      <c r="G34" s="1062"/>
      <c r="H34" s="1062"/>
      <c r="I34" s="754"/>
      <c r="J34" s="616"/>
      <c r="K34" s="617"/>
      <c r="L34" s="616"/>
      <c r="M34" s="1165">
        <f t="shared" si="0"/>
        <v>0</v>
      </c>
      <c r="N34" s="1166" t="e">
        <f t="shared" si="1"/>
        <v>#DIV/0!</v>
      </c>
      <c r="O34" s="371"/>
      <c r="P34" s="1125"/>
      <c r="Q34" s="742"/>
      <c r="R34" s="743"/>
    </row>
    <row r="35" spans="1:18" ht="15" x14ac:dyDescent="0.25">
      <c r="A35" s="619" t="s">
        <v>619</v>
      </c>
      <c r="B35" s="620" t="s">
        <v>620</v>
      </c>
      <c r="C35" s="621">
        <v>1711</v>
      </c>
      <c r="D35" s="621">
        <v>1801</v>
      </c>
      <c r="E35" s="675">
        <v>551</v>
      </c>
      <c r="F35" s="438">
        <v>12</v>
      </c>
      <c r="G35" s="1062">
        <v>17</v>
      </c>
      <c r="H35" s="1062">
        <v>17</v>
      </c>
      <c r="I35" s="754">
        <v>3</v>
      </c>
      <c r="J35" s="616"/>
      <c r="K35" s="617"/>
      <c r="L35" s="616"/>
      <c r="M35" s="1165">
        <f t="shared" si="0"/>
        <v>3</v>
      </c>
      <c r="N35" s="1166">
        <f t="shared" si="1"/>
        <v>17.647058823529413</v>
      </c>
      <c r="O35" s="371"/>
      <c r="P35" s="1125"/>
      <c r="Q35" s="742"/>
      <c r="R35" s="743"/>
    </row>
    <row r="36" spans="1:18" ht="15.75" thickBot="1" x14ac:dyDescent="0.3">
      <c r="A36" s="589" t="s">
        <v>621</v>
      </c>
      <c r="B36" s="678"/>
      <c r="C36" s="624">
        <v>569</v>
      </c>
      <c r="D36" s="624">
        <v>614</v>
      </c>
      <c r="E36" s="679" t="s">
        <v>622</v>
      </c>
      <c r="F36" s="526">
        <v>161</v>
      </c>
      <c r="G36" s="1068">
        <v>2</v>
      </c>
      <c r="H36" s="1068">
        <v>80</v>
      </c>
      <c r="I36" s="756">
        <v>17</v>
      </c>
      <c r="J36" s="1117"/>
      <c r="K36" s="628"/>
      <c r="L36" s="616"/>
      <c r="M36" s="1167">
        <f t="shared" si="0"/>
        <v>17</v>
      </c>
      <c r="N36" s="1168">
        <f t="shared" si="1"/>
        <v>21.25</v>
      </c>
      <c r="O36" s="371"/>
      <c r="P36" s="1131"/>
      <c r="Q36" s="757"/>
      <c r="R36" s="758"/>
    </row>
    <row r="37" spans="1:18" ht="15.75" thickBot="1" x14ac:dyDescent="0.3">
      <c r="A37" s="683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759">
        <f t="shared" ref="F37:L37" si="2">SUM(F27:F36)</f>
        <v>12102</v>
      </c>
      <c r="G37" s="760">
        <f t="shared" si="2"/>
        <v>12005</v>
      </c>
      <c r="H37" s="760">
        <f t="shared" si="2"/>
        <v>12774</v>
      </c>
      <c r="I37" s="688">
        <f t="shared" si="2"/>
        <v>2873</v>
      </c>
      <c r="J37" s="761">
        <f t="shared" si="2"/>
        <v>0</v>
      </c>
      <c r="K37" s="688">
        <f t="shared" si="2"/>
        <v>0</v>
      </c>
      <c r="L37" s="761">
        <f t="shared" si="2"/>
        <v>0</v>
      </c>
      <c r="M37" s="1169">
        <f t="shared" si="0"/>
        <v>2873</v>
      </c>
      <c r="N37" s="1170">
        <f t="shared" si="1"/>
        <v>22.490997338343512</v>
      </c>
      <c r="O37" s="371"/>
      <c r="P37" s="687">
        <f>SUM(P27:P36)</f>
        <v>0</v>
      </c>
      <c r="Q37" s="762">
        <f>SUM(Q27:Q36)</f>
        <v>0</v>
      </c>
      <c r="R37" s="687">
        <f>SUM(R27:R36)</f>
        <v>0</v>
      </c>
    </row>
    <row r="38" spans="1:18" ht="15" x14ac:dyDescent="0.25">
      <c r="A38" s="611" t="s">
        <v>625</v>
      </c>
      <c r="B38" s="612" t="s">
        <v>626</v>
      </c>
      <c r="C38" s="613">
        <v>0</v>
      </c>
      <c r="D38" s="613">
        <v>0</v>
      </c>
      <c r="E38" s="671">
        <v>601</v>
      </c>
      <c r="F38" s="539"/>
      <c r="G38" s="1054"/>
      <c r="H38" s="1054"/>
      <c r="I38" s="763"/>
      <c r="J38" s="639"/>
      <c r="K38" s="638"/>
      <c r="L38" s="616"/>
      <c r="M38" s="1171">
        <f t="shared" si="0"/>
        <v>0</v>
      </c>
      <c r="N38" s="1172" t="e">
        <f t="shared" si="1"/>
        <v>#DIV/0!</v>
      </c>
      <c r="O38" s="371"/>
      <c r="P38" s="1130"/>
      <c r="Q38" s="752"/>
      <c r="R38" s="753"/>
    </row>
    <row r="39" spans="1:18" ht="15" x14ac:dyDescent="0.25">
      <c r="A39" s="619" t="s">
        <v>627</v>
      </c>
      <c r="B39" s="620" t="s">
        <v>628</v>
      </c>
      <c r="C39" s="621">
        <v>1190</v>
      </c>
      <c r="D39" s="621">
        <v>1857</v>
      </c>
      <c r="E39" s="675">
        <v>602</v>
      </c>
      <c r="F39" s="438">
        <v>636</v>
      </c>
      <c r="G39" s="1062">
        <v>600</v>
      </c>
      <c r="H39" s="1062">
        <v>400</v>
      </c>
      <c r="I39" s="754">
        <v>141</v>
      </c>
      <c r="J39" s="616"/>
      <c r="K39" s="617"/>
      <c r="L39" s="616"/>
      <c r="M39" s="1171">
        <f t="shared" si="0"/>
        <v>141</v>
      </c>
      <c r="N39" s="1172">
        <f t="shared" si="1"/>
        <v>35.25</v>
      </c>
      <c r="O39" s="371"/>
      <c r="P39" s="1125"/>
      <c r="Q39" s="742"/>
      <c r="R39" s="743"/>
    </row>
    <row r="40" spans="1:18" ht="15" x14ac:dyDescent="0.25">
      <c r="A40" s="619" t="s">
        <v>629</v>
      </c>
      <c r="B40" s="620" t="s">
        <v>630</v>
      </c>
      <c r="C40" s="621">
        <v>0</v>
      </c>
      <c r="D40" s="621">
        <v>0</v>
      </c>
      <c r="E40" s="675">
        <v>604</v>
      </c>
      <c r="F40" s="438"/>
      <c r="G40" s="1062"/>
      <c r="H40" s="1062"/>
      <c r="I40" s="754"/>
      <c r="J40" s="616"/>
      <c r="K40" s="617"/>
      <c r="L40" s="616"/>
      <c r="M40" s="1171">
        <f t="shared" si="0"/>
        <v>0</v>
      </c>
      <c r="N40" s="1172" t="e">
        <f t="shared" si="1"/>
        <v>#DIV/0!</v>
      </c>
      <c r="O40" s="371"/>
      <c r="P40" s="1125"/>
      <c r="Q40" s="742"/>
      <c r="R40" s="743"/>
    </row>
    <row r="41" spans="1:18" ht="15" x14ac:dyDescent="0.25">
      <c r="A41" s="619" t="s">
        <v>631</v>
      </c>
      <c r="B41" s="620" t="s">
        <v>632</v>
      </c>
      <c r="C41" s="621">
        <v>12472</v>
      </c>
      <c r="D41" s="621">
        <v>13728</v>
      </c>
      <c r="E41" s="675" t="s">
        <v>633</v>
      </c>
      <c r="F41" s="438">
        <v>11395</v>
      </c>
      <c r="G41" s="1062">
        <v>11380</v>
      </c>
      <c r="H41" s="1062">
        <v>12359</v>
      </c>
      <c r="I41" s="754">
        <v>2729</v>
      </c>
      <c r="J41" s="616"/>
      <c r="K41" s="617"/>
      <c r="L41" s="616"/>
      <c r="M41" s="1171">
        <f t="shared" si="0"/>
        <v>2729</v>
      </c>
      <c r="N41" s="1172">
        <f t="shared" si="1"/>
        <v>22.081074520592281</v>
      </c>
      <c r="O41" s="371"/>
      <c r="P41" s="1125"/>
      <c r="Q41" s="742"/>
      <c r="R41" s="743"/>
    </row>
    <row r="42" spans="1:18" ht="15.75" thickBot="1" x14ac:dyDescent="0.3">
      <c r="A42" s="589" t="s">
        <v>634</v>
      </c>
      <c r="B42" s="678"/>
      <c r="C42" s="624">
        <v>12330</v>
      </c>
      <c r="D42" s="624">
        <v>13218</v>
      </c>
      <c r="E42" s="679" t="s">
        <v>635</v>
      </c>
      <c r="F42" s="454">
        <v>107</v>
      </c>
      <c r="G42" s="1068">
        <v>25</v>
      </c>
      <c r="H42" s="1068">
        <v>15</v>
      </c>
      <c r="I42" s="756">
        <v>6</v>
      </c>
      <c r="J42" s="1117"/>
      <c r="K42" s="628"/>
      <c r="L42" s="616"/>
      <c r="M42" s="1171">
        <f t="shared" si="0"/>
        <v>6</v>
      </c>
      <c r="N42" s="1172">
        <f t="shared" si="1"/>
        <v>40</v>
      </c>
      <c r="O42" s="371"/>
      <c r="P42" s="1131"/>
      <c r="Q42" s="757"/>
      <c r="R42" s="758"/>
    </row>
    <row r="43" spans="1:18" ht="15.75" thickBot="1" x14ac:dyDescent="0.3">
      <c r="A43" s="683" t="s">
        <v>636</v>
      </c>
      <c r="B43" s="684" t="s">
        <v>637</v>
      </c>
      <c r="C43" s="685">
        <f>SUM(C38:C42)</f>
        <v>25992</v>
      </c>
      <c r="D43" s="685">
        <f>SUM(D38:D42)</f>
        <v>28803</v>
      </c>
      <c r="E43" s="686" t="s">
        <v>569</v>
      </c>
      <c r="F43" s="759">
        <f t="shared" ref="F43:L43" si="3">SUM(F38:F42)</f>
        <v>12138</v>
      </c>
      <c r="G43" s="760">
        <f t="shared" si="3"/>
        <v>12005</v>
      </c>
      <c r="H43" s="760">
        <f t="shared" si="3"/>
        <v>12774</v>
      </c>
      <c r="I43" s="688">
        <f t="shared" si="3"/>
        <v>2876</v>
      </c>
      <c r="J43" s="761">
        <f t="shared" si="3"/>
        <v>0</v>
      </c>
      <c r="K43" s="688">
        <f t="shared" si="3"/>
        <v>0</v>
      </c>
      <c r="L43" s="764">
        <f t="shared" si="3"/>
        <v>0</v>
      </c>
      <c r="M43" s="1141">
        <f t="shared" si="0"/>
        <v>2876</v>
      </c>
      <c r="N43" s="1142">
        <f t="shared" si="1"/>
        <v>22.514482542664787</v>
      </c>
      <c r="O43" s="371"/>
      <c r="P43" s="687">
        <f>SUM(P38:P42)</f>
        <v>0</v>
      </c>
      <c r="Q43" s="762">
        <f>SUM(Q38:Q42)</f>
        <v>0</v>
      </c>
      <c r="R43" s="687">
        <f>SUM(R38:R42)</f>
        <v>0</v>
      </c>
    </row>
    <row r="44" spans="1:18" ht="5.25" customHeight="1" thickBot="1" x14ac:dyDescent="0.3">
      <c r="A44" s="589"/>
      <c r="B44" s="1173"/>
      <c r="C44" s="1174"/>
      <c r="D44" s="1174"/>
      <c r="E44" s="694"/>
      <c r="F44" s="1175"/>
      <c r="G44" s="767"/>
      <c r="H44" s="767"/>
      <c r="I44" s="1176"/>
      <c r="J44" s="1177"/>
      <c r="K44" s="1178">
        <f>Q44-J44</f>
        <v>0</v>
      </c>
      <c r="L44" s="1177"/>
      <c r="M44" s="771">
        <f t="shared" si="0"/>
        <v>0</v>
      </c>
      <c r="N44" s="650" t="e">
        <f t="shared" si="1"/>
        <v>#DIV/0!</v>
      </c>
      <c r="O44" s="371"/>
      <c r="P44" s="1179"/>
      <c r="Q44" s="769"/>
      <c r="R44" s="769"/>
    </row>
    <row r="45" spans="1:18" ht="15.75" thickBot="1" x14ac:dyDescent="0.3">
      <c r="A45" s="699" t="s">
        <v>638</v>
      </c>
      <c r="B45" s="684" t="s">
        <v>600</v>
      </c>
      <c r="C45" s="685">
        <f>+C43-C41</f>
        <v>13520</v>
      </c>
      <c r="D45" s="685">
        <f>+D43-D41</f>
        <v>15075</v>
      </c>
      <c r="E45" s="686" t="s">
        <v>569</v>
      </c>
      <c r="F45" s="688">
        <f t="shared" ref="F45:L45" si="4">F43-F41</f>
        <v>743</v>
      </c>
      <c r="G45" s="759">
        <f t="shared" si="4"/>
        <v>625</v>
      </c>
      <c r="H45" s="759">
        <f t="shared" si="4"/>
        <v>415</v>
      </c>
      <c r="I45" s="688">
        <f t="shared" si="4"/>
        <v>147</v>
      </c>
      <c r="J45" s="761">
        <f t="shared" si="4"/>
        <v>0</v>
      </c>
      <c r="K45" s="688">
        <f t="shared" si="4"/>
        <v>0</v>
      </c>
      <c r="L45" s="689">
        <f t="shared" si="4"/>
        <v>0</v>
      </c>
      <c r="M45" s="771">
        <f t="shared" si="0"/>
        <v>147</v>
      </c>
      <c r="N45" s="650">
        <f t="shared" si="1"/>
        <v>35.421686746987952</v>
      </c>
      <c r="O45" s="371"/>
      <c r="P45" s="687">
        <f>P43-P41</f>
        <v>0</v>
      </c>
      <c r="Q45" s="762">
        <f>Q43-Q41</f>
        <v>0</v>
      </c>
      <c r="R45" s="687">
        <f>R43-R41</f>
        <v>0</v>
      </c>
    </row>
    <row r="46" spans="1:18" ht="15.75" thickBot="1" x14ac:dyDescent="0.3">
      <c r="A46" s="683" t="s">
        <v>639</v>
      </c>
      <c r="B46" s="684" t="s">
        <v>640</v>
      </c>
      <c r="C46" s="685">
        <f>+C43-C37</f>
        <v>93</v>
      </c>
      <c r="D46" s="685">
        <f>+D43-D37</f>
        <v>-465</v>
      </c>
      <c r="E46" s="686" t="s">
        <v>569</v>
      </c>
      <c r="F46" s="688">
        <f t="shared" ref="F46:L46" si="5">F43-F37</f>
        <v>36</v>
      </c>
      <c r="G46" s="759">
        <f t="shared" si="5"/>
        <v>0</v>
      </c>
      <c r="H46" s="759">
        <f t="shared" si="5"/>
        <v>0</v>
      </c>
      <c r="I46" s="688">
        <f t="shared" si="5"/>
        <v>3</v>
      </c>
      <c r="J46" s="761">
        <f t="shared" si="5"/>
        <v>0</v>
      </c>
      <c r="K46" s="688">
        <f t="shared" si="5"/>
        <v>0</v>
      </c>
      <c r="L46" s="689">
        <f t="shared" si="5"/>
        <v>0</v>
      </c>
      <c r="M46" s="771">
        <f t="shared" si="0"/>
        <v>3</v>
      </c>
      <c r="N46" s="650" t="e">
        <f t="shared" si="1"/>
        <v>#DIV/0!</v>
      </c>
      <c r="O46" s="371"/>
      <c r="P46" s="687">
        <f>P43-P37</f>
        <v>0</v>
      </c>
      <c r="Q46" s="762">
        <f>Q43-Q37</f>
        <v>0</v>
      </c>
      <c r="R46" s="687">
        <f>R43-R37</f>
        <v>0</v>
      </c>
    </row>
    <row r="47" spans="1:18" ht="15.75" thickBot="1" x14ac:dyDescent="0.3">
      <c r="A47" s="700" t="s">
        <v>641</v>
      </c>
      <c r="B47" s="701" t="s">
        <v>600</v>
      </c>
      <c r="C47" s="702">
        <f>+C46-C41</f>
        <v>-12379</v>
      </c>
      <c r="D47" s="702">
        <f>+D46-D41</f>
        <v>-14193</v>
      </c>
      <c r="E47" s="703" t="s">
        <v>569</v>
      </c>
      <c r="F47" s="688">
        <f t="shared" ref="F47:L47" si="6">F46-F41</f>
        <v>-11359</v>
      </c>
      <c r="G47" s="759">
        <f t="shared" si="6"/>
        <v>-11380</v>
      </c>
      <c r="H47" s="759">
        <f t="shared" si="6"/>
        <v>-12359</v>
      </c>
      <c r="I47" s="688">
        <f t="shared" si="6"/>
        <v>-2726</v>
      </c>
      <c r="J47" s="761">
        <f t="shared" si="6"/>
        <v>0</v>
      </c>
      <c r="K47" s="688">
        <f t="shared" si="6"/>
        <v>0</v>
      </c>
      <c r="L47" s="689">
        <f t="shared" si="6"/>
        <v>0</v>
      </c>
      <c r="M47" s="771">
        <f t="shared" si="0"/>
        <v>-2726</v>
      </c>
      <c r="N47" s="687">
        <f t="shared" si="1"/>
        <v>22.05680071203172</v>
      </c>
      <c r="O47" s="371"/>
      <c r="P47" s="687">
        <f>P46-P41</f>
        <v>0</v>
      </c>
      <c r="Q47" s="762">
        <f>Q46-Q41</f>
        <v>0</v>
      </c>
      <c r="R47" s="687">
        <f>R46-R41</f>
        <v>0</v>
      </c>
    </row>
    <row r="50" spans="1:14" ht="14.25" x14ac:dyDescent="0.2">
      <c r="A50" s="704" t="s">
        <v>642</v>
      </c>
    </row>
    <row r="51" spans="1:14" s="393" customFormat="1" ht="14.25" x14ac:dyDescent="0.2">
      <c r="A51" s="705" t="s">
        <v>643</v>
      </c>
      <c r="E51" s="565"/>
      <c r="H51" s="365"/>
      <c r="I51" s="365"/>
      <c r="J51" s="365"/>
      <c r="K51" s="365"/>
      <c r="L51" s="365"/>
      <c r="M51" s="365"/>
    </row>
    <row r="52" spans="1:14" s="393" customFormat="1" ht="14.25" x14ac:dyDescent="0.2">
      <c r="A52" s="706" t="s">
        <v>644</v>
      </c>
      <c r="E52" s="565"/>
      <c r="H52" s="365"/>
      <c r="I52" s="365"/>
      <c r="J52" s="365"/>
      <c r="K52" s="365"/>
      <c r="L52" s="365"/>
      <c r="M52" s="365"/>
    </row>
    <row r="53" spans="1:14" s="567" customFormat="1" ht="14.25" x14ac:dyDescent="0.2">
      <c r="A53" s="706" t="s">
        <v>645</v>
      </c>
      <c r="E53" s="568"/>
      <c r="H53" s="569"/>
      <c r="I53" s="569"/>
      <c r="J53" s="569"/>
      <c r="K53" s="569"/>
      <c r="L53" s="569"/>
      <c r="M53" s="569"/>
    </row>
    <row r="56" spans="1:14" x14ac:dyDescent="0.2">
      <c r="A56" s="362" t="s">
        <v>676</v>
      </c>
      <c r="F56" s="1180" t="s">
        <v>677</v>
      </c>
      <c r="G56" s="1180"/>
      <c r="H56" s="1181"/>
      <c r="I56" s="1181"/>
      <c r="J56" s="1181"/>
      <c r="K56" s="1181"/>
      <c r="L56" s="1181"/>
      <c r="M56" s="1181"/>
      <c r="N56" s="1180"/>
    </row>
    <row r="57" spans="1:14" x14ac:dyDescent="0.2">
      <c r="F57" s="1180"/>
      <c r="G57" s="1180" t="s">
        <v>678</v>
      </c>
      <c r="H57" s="1181"/>
      <c r="I57" s="1181"/>
      <c r="J57" s="1181"/>
      <c r="K57" s="1181"/>
      <c r="L57" s="1181"/>
      <c r="M57" s="1181"/>
      <c r="N57" s="1180"/>
    </row>
    <row r="58" spans="1:14" x14ac:dyDescent="0.2">
      <c r="A58" s="362" t="s">
        <v>679</v>
      </c>
      <c r="F58" s="1180"/>
      <c r="G58" s="1180"/>
      <c r="H58" s="1181"/>
      <c r="I58" s="1181"/>
      <c r="J58" s="1181"/>
      <c r="K58" s="1181"/>
      <c r="L58" s="1181"/>
      <c r="M58" s="1181"/>
      <c r="N58" s="1180"/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A7" zoomScale="85" zoomScaleNormal="85" workbookViewId="0">
      <selection activeCell="F56" sqref="F56"/>
    </sheetView>
  </sheetViews>
  <sheetFormatPr defaultColWidth="8.7109375" defaultRowHeight="12.75" x14ac:dyDescent="0.2"/>
  <cols>
    <col min="1" max="1" width="37.7109375" style="362" customWidth="1"/>
    <col min="2" max="2" width="13.5703125" style="362" hidden="1" customWidth="1"/>
    <col min="3" max="4" width="10.85546875" style="362" hidden="1" customWidth="1"/>
    <col min="5" max="5" width="7.28515625" style="364" customWidth="1"/>
    <col min="6" max="7" width="11.5703125" style="362" customWidth="1"/>
    <col min="8" max="8" width="11.5703125" style="366" customWidth="1"/>
    <col min="9" max="9" width="11.42578125" style="366" customWidth="1"/>
    <col min="10" max="10" width="9.85546875" style="366" customWidth="1"/>
    <col min="11" max="11" width="9.140625" style="366" customWidth="1"/>
    <col min="12" max="12" width="9.28515625" style="366" customWidth="1"/>
    <col min="13" max="13" width="9.140625" style="366" customWidth="1"/>
    <col min="14" max="14" width="12" style="362" customWidth="1"/>
    <col min="15" max="15" width="8.7109375" style="362"/>
    <col min="16" max="16" width="11.85546875" style="362" customWidth="1"/>
    <col min="17" max="17" width="12.5703125" style="362" customWidth="1"/>
    <col min="18" max="18" width="11.85546875" style="362" customWidth="1"/>
    <col min="19" max="19" width="12" style="362" customWidth="1"/>
    <col min="20" max="16384" width="8.7109375" style="362"/>
  </cols>
  <sheetData>
    <row r="1" spans="1:19" ht="24" customHeight="1" x14ac:dyDescent="0.35">
      <c r="A1" s="359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1"/>
    </row>
    <row r="2" spans="1:19" x14ac:dyDescent="0.2">
      <c r="R2" s="367"/>
    </row>
    <row r="3" spans="1:19" ht="18.75" x14ac:dyDescent="0.3">
      <c r="A3" s="708" t="s">
        <v>542</v>
      </c>
      <c r="I3" s="369"/>
      <c r="J3" s="369"/>
    </row>
    <row r="4" spans="1:19" ht="21.75" customHeight="1" x14ac:dyDescent="0.25">
      <c r="A4" s="571"/>
      <c r="B4" s="371"/>
      <c r="I4" s="369"/>
      <c r="J4" s="369"/>
    </row>
    <row r="5" spans="1:19" x14ac:dyDescent="0.2">
      <c r="A5" s="572"/>
      <c r="I5" s="369"/>
      <c r="J5" s="369"/>
    </row>
    <row r="6" spans="1:19" ht="6" customHeight="1" x14ac:dyDescent="0.2">
      <c r="B6" s="373"/>
      <c r="C6" s="373"/>
      <c r="D6" s="373"/>
      <c r="E6" s="374"/>
      <c r="F6" s="373"/>
      <c r="I6" s="369"/>
      <c r="J6" s="369"/>
    </row>
    <row r="7" spans="1:19" ht="24.75" customHeight="1" x14ac:dyDescent="0.25">
      <c r="A7" s="711" t="s">
        <v>543</v>
      </c>
      <c r="B7" s="376"/>
      <c r="C7" s="377"/>
      <c r="D7" s="377"/>
      <c r="E7" s="378"/>
      <c r="F7" s="1112" t="s">
        <v>680</v>
      </c>
      <c r="G7" s="1112"/>
      <c r="H7" s="1112"/>
      <c r="I7" s="1112"/>
      <c r="J7" s="1182"/>
      <c r="K7" s="1182"/>
      <c r="L7" s="1182"/>
      <c r="M7" s="1182"/>
      <c r="N7" s="1182"/>
      <c r="O7" s="1182"/>
      <c r="P7" s="1182"/>
      <c r="Q7" s="1182"/>
      <c r="R7" s="1182"/>
    </row>
    <row r="8" spans="1:19" ht="23.25" customHeight="1" thickBot="1" x14ac:dyDescent="0.25">
      <c r="A8" s="572" t="s">
        <v>545</v>
      </c>
      <c r="I8" s="369"/>
      <c r="J8" s="369"/>
    </row>
    <row r="9" spans="1:19" ht="13.5" thickBot="1" x14ac:dyDescent="0.25">
      <c r="A9" s="578"/>
      <c r="B9" s="579"/>
      <c r="C9" s="579"/>
      <c r="D9" s="579"/>
      <c r="E9" s="580"/>
      <c r="F9" s="385" t="s">
        <v>0</v>
      </c>
      <c r="G9" s="386" t="s">
        <v>546</v>
      </c>
      <c r="H9" s="387" t="s">
        <v>547</v>
      </c>
      <c r="I9" s="388" t="s">
        <v>548</v>
      </c>
      <c r="J9" s="581"/>
      <c r="K9" s="581"/>
      <c r="L9" s="582"/>
      <c r="M9" s="391" t="s">
        <v>681</v>
      </c>
      <c r="N9" s="392" t="s">
        <v>550</v>
      </c>
      <c r="P9" s="580" t="s">
        <v>551</v>
      </c>
      <c r="Q9" s="580" t="s">
        <v>552</v>
      </c>
      <c r="R9" s="580" t="s">
        <v>551</v>
      </c>
    </row>
    <row r="10" spans="1:19" ht="13.5" thickBot="1" x14ac:dyDescent="0.25">
      <c r="A10" s="583" t="s">
        <v>553</v>
      </c>
      <c r="B10" s="584" t="s">
        <v>554</v>
      </c>
      <c r="C10" s="584" t="s">
        <v>555</v>
      </c>
      <c r="D10" s="584" t="s">
        <v>556</v>
      </c>
      <c r="E10" s="584" t="s">
        <v>557</v>
      </c>
      <c r="F10" s="585" t="s">
        <v>650</v>
      </c>
      <c r="G10" s="397">
        <v>2020</v>
      </c>
      <c r="H10" s="398">
        <v>2020</v>
      </c>
      <c r="I10" s="399" t="s">
        <v>559</v>
      </c>
      <c r="J10" s="1115" t="s">
        <v>560</v>
      </c>
      <c r="K10" s="1115" t="s">
        <v>561</v>
      </c>
      <c r="L10" s="1116" t="s">
        <v>562</v>
      </c>
      <c r="M10" s="402" t="s">
        <v>563</v>
      </c>
      <c r="N10" s="403" t="s">
        <v>564</v>
      </c>
      <c r="P10" s="588" t="s">
        <v>565</v>
      </c>
      <c r="Q10" s="584" t="s">
        <v>566</v>
      </c>
      <c r="R10" s="584" t="s">
        <v>567</v>
      </c>
    </row>
    <row r="11" spans="1:19" x14ac:dyDescent="0.2">
      <c r="A11" s="589" t="s">
        <v>568</v>
      </c>
      <c r="B11" s="590"/>
      <c r="C11" s="591">
        <v>104</v>
      </c>
      <c r="D11" s="591">
        <v>104</v>
      </c>
      <c r="E11" s="592"/>
      <c r="F11" s="1152">
        <v>16</v>
      </c>
      <c r="G11" s="1153">
        <v>14.5</v>
      </c>
      <c r="H11" s="1153">
        <v>15.12</v>
      </c>
      <c r="I11" s="1154">
        <v>15.06</v>
      </c>
      <c r="J11" s="1155"/>
      <c r="K11" s="1156"/>
      <c r="L11" s="1157"/>
      <c r="M11" s="1183" t="s">
        <v>569</v>
      </c>
      <c r="N11" s="1184" t="s">
        <v>569</v>
      </c>
      <c r="O11" s="1185"/>
      <c r="P11" s="1186"/>
      <c r="Q11" s="1187"/>
      <c r="R11" s="1187"/>
    </row>
    <row r="12" spans="1:19" ht="13.5" thickBot="1" x14ac:dyDescent="0.25">
      <c r="A12" s="598" t="s">
        <v>570</v>
      </c>
      <c r="B12" s="599"/>
      <c r="C12" s="600">
        <v>101</v>
      </c>
      <c r="D12" s="600">
        <v>104</v>
      </c>
      <c r="E12" s="601"/>
      <c r="F12" s="721">
        <v>15.16</v>
      </c>
      <c r="G12" s="603">
        <v>16</v>
      </c>
      <c r="H12" s="603">
        <v>16</v>
      </c>
      <c r="I12" s="604">
        <v>17</v>
      </c>
      <c r="J12" s="1121"/>
      <c r="K12" s="1122"/>
      <c r="L12" s="1123"/>
      <c r="M12" s="1188"/>
      <c r="N12" s="1189" t="s">
        <v>569</v>
      </c>
      <c r="O12" s="1185"/>
      <c r="P12" s="1190"/>
      <c r="Q12" s="609"/>
      <c r="R12" s="609"/>
    </row>
    <row r="13" spans="1:19" x14ac:dyDescent="0.2">
      <c r="A13" s="611" t="s">
        <v>651</v>
      </c>
      <c r="B13" s="612" t="s">
        <v>572</v>
      </c>
      <c r="C13" s="613">
        <v>37915</v>
      </c>
      <c r="D13" s="613">
        <v>39774</v>
      </c>
      <c r="E13" s="614" t="s">
        <v>573</v>
      </c>
      <c r="F13" s="438">
        <v>3209</v>
      </c>
      <c r="G13" s="410" t="s">
        <v>569</v>
      </c>
      <c r="H13" s="410" t="s">
        <v>569</v>
      </c>
      <c r="I13" s="439">
        <v>3226</v>
      </c>
      <c r="J13" s="616"/>
      <c r="K13" s="617"/>
      <c r="L13" s="616"/>
      <c r="M13" s="442" t="s">
        <v>569</v>
      </c>
      <c r="N13" s="443" t="s">
        <v>569</v>
      </c>
      <c r="O13" s="371"/>
      <c r="P13" s="1120"/>
      <c r="Q13" s="444"/>
      <c r="R13" s="444"/>
    </row>
    <row r="14" spans="1:19" x14ac:dyDescent="0.2">
      <c r="A14" s="619" t="s">
        <v>652</v>
      </c>
      <c r="B14" s="620" t="s">
        <v>575</v>
      </c>
      <c r="C14" s="621">
        <v>-16164</v>
      </c>
      <c r="D14" s="621">
        <v>-17825</v>
      </c>
      <c r="E14" s="614" t="s">
        <v>576</v>
      </c>
      <c r="F14" s="438">
        <v>3015</v>
      </c>
      <c r="G14" s="448" t="s">
        <v>569</v>
      </c>
      <c r="H14" s="448" t="s">
        <v>569</v>
      </c>
      <c r="I14" s="449">
        <v>3040</v>
      </c>
      <c r="J14" s="616"/>
      <c r="K14" s="617"/>
      <c r="L14" s="616"/>
      <c r="M14" s="442" t="s">
        <v>569</v>
      </c>
      <c r="N14" s="443" t="s">
        <v>569</v>
      </c>
      <c r="O14" s="371"/>
      <c r="P14" s="1125"/>
      <c r="Q14" s="444"/>
      <c r="R14" s="444"/>
    </row>
    <row r="15" spans="1:19" x14ac:dyDescent="0.2">
      <c r="A15" s="619" t="s">
        <v>577</v>
      </c>
      <c r="B15" s="620" t="s">
        <v>578</v>
      </c>
      <c r="C15" s="621">
        <v>604</v>
      </c>
      <c r="D15" s="621">
        <v>619</v>
      </c>
      <c r="E15" s="614" t="s">
        <v>579</v>
      </c>
      <c r="F15" s="438">
        <v>2</v>
      </c>
      <c r="G15" s="448" t="s">
        <v>569</v>
      </c>
      <c r="H15" s="448" t="s">
        <v>569</v>
      </c>
      <c r="I15" s="449">
        <v>0</v>
      </c>
      <c r="J15" s="616"/>
      <c r="K15" s="617"/>
      <c r="L15" s="616"/>
      <c r="M15" s="442" t="s">
        <v>569</v>
      </c>
      <c r="N15" s="443" t="s">
        <v>569</v>
      </c>
      <c r="O15" s="371"/>
      <c r="P15" s="1125"/>
      <c r="Q15" s="444"/>
      <c r="R15" s="444"/>
    </row>
    <row r="16" spans="1:19" x14ac:dyDescent="0.2">
      <c r="A16" s="619" t="s">
        <v>580</v>
      </c>
      <c r="B16" s="620" t="s">
        <v>581</v>
      </c>
      <c r="C16" s="621">
        <v>221</v>
      </c>
      <c r="D16" s="621">
        <v>610</v>
      </c>
      <c r="E16" s="614" t="s">
        <v>569</v>
      </c>
      <c r="F16" s="438">
        <v>291</v>
      </c>
      <c r="G16" s="448" t="s">
        <v>569</v>
      </c>
      <c r="H16" s="448" t="s">
        <v>569</v>
      </c>
      <c r="I16" s="449">
        <v>106</v>
      </c>
      <c r="J16" s="616"/>
      <c r="K16" s="617"/>
      <c r="L16" s="616"/>
      <c r="M16" s="442" t="s">
        <v>569</v>
      </c>
      <c r="N16" s="443" t="s">
        <v>569</v>
      </c>
      <c r="O16" s="371"/>
      <c r="P16" s="1125"/>
      <c r="Q16" s="444"/>
      <c r="R16" s="444"/>
    </row>
    <row r="17" spans="1:18" ht="13.5" thickBot="1" x14ac:dyDescent="0.25">
      <c r="A17" s="589" t="s">
        <v>582</v>
      </c>
      <c r="B17" s="451" t="s">
        <v>583</v>
      </c>
      <c r="C17" s="624">
        <v>2021</v>
      </c>
      <c r="D17" s="624">
        <v>852</v>
      </c>
      <c r="E17" s="625" t="s">
        <v>584</v>
      </c>
      <c r="F17" s="454">
        <v>1562</v>
      </c>
      <c r="G17" s="455" t="s">
        <v>569</v>
      </c>
      <c r="H17" s="455" t="s">
        <v>569</v>
      </c>
      <c r="I17" s="456">
        <v>2222</v>
      </c>
      <c r="J17" s="1117"/>
      <c r="K17" s="628"/>
      <c r="L17" s="629"/>
      <c r="M17" s="459" t="s">
        <v>569</v>
      </c>
      <c r="N17" s="416" t="s">
        <v>569</v>
      </c>
      <c r="O17" s="371"/>
      <c r="P17" s="1126"/>
      <c r="Q17" s="461"/>
      <c r="R17" s="461"/>
    </row>
    <row r="18" spans="1:18" ht="15" thickBot="1" x14ac:dyDescent="0.25">
      <c r="A18" s="630" t="s">
        <v>585</v>
      </c>
      <c r="B18" s="463"/>
      <c r="C18" s="464">
        <v>24618</v>
      </c>
      <c r="D18" s="464">
        <v>24087</v>
      </c>
      <c r="E18" s="631"/>
      <c r="F18" s="632">
        <v>2049</v>
      </c>
      <c r="G18" s="467" t="s">
        <v>569</v>
      </c>
      <c r="H18" s="467" t="s">
        <v>569</v>
      </c>
      <c r="I18" s="633">
        <v>2514</v>
      </c>
      <c r="J18" s="728"/>
      <c r="K18" s="1191"/>
      <c r="L18" s="1192"/>
      <c r="M18" s="472" t="s">
        <v>569</v>
      </c>
      <c r="N18" s="473" t="s">
        <v>569</v>
      </c>
      <c r="O18" s="371"/>
      <c r="P18" s="1193"/>
      <c r="Q18" s="732"/>
      <c r="R18" s="732"/>
    </row>
    <row r="19" spans="1:18" x14ac:dyDescent="0.2">
      <c r="A19" s="589" t="s">
        <v>586</v>
      </c>
      <c r="B19" s="612" t="s">
        <v>587</v>
      </c>
      <c r="C19" s="613">
        <v>7043</v>
      </c>
      <c r="D19" s="613">
        <v>7240</v>
      </c>
      <c r="E19" s="625">
        <v>401</v>
      </c>
      <c r="F19" s="454">
        <v>175</v>
      </c>
      <c r="G19" s="410" t="s">
        <v>569</v>
      </c>
      <c r="H19" s="410" t="s">
        <v>569</v>
      </c>
      <c r="I19" s="456">
        <v>166</v>
      </c>
      <c r="J19" s="1117"/>
      <c r="K19" s="638"/>
      <c r="L19" s="639"/>
      <c r="M19" s="459" t="s">
        <v>569</v>
      </c>
      <c r="N19" s="416" t="s">
        <v>569</v>
      </c>
      <c r="O19" s="371"/>
      <c r="P19" s="1130"/>
      <c r="Q19" s="461"/>
      <c r="R19" s="461"/>
    </row>
    <row r="20" spans="1:18" x14ac:dyDescent="0.2">
      <c r="A20" s="619" t="s">
        <v>588</v>
      </c>
      <c r="B20" s="620" t="s">
        <v>589</v>
      </c>
      <c r="C20" s="621">
        <v>1001</v>
      </c>
      <c r="D20" s="621">
        <v>820</v>
      </c>
      <c r="E20" s="614" t="s">
        <v>590</v>
      </c>
      <c r="F20" s="438">
        <v>752</v>
      </c>
      <c r="G20" s="448" t="s">
        <v>569</v>
      </c>
      <c r="H20" s="448" t="s">
        <v>569</v>
      </c>
      <c r="I20" s="449">
        <v>294</v>
      </c>
      <c r="J20" s="616"/>
      <c r="K20" s="617"/>
      <c r="L20" s="616"/>
      <c r="M20" s="442" t="s">
        <v>569</v>
      </c>
      <c r="N20" s="443" t="s">
        <v>569</v>
      </c>
      <c r="O20" s="371"/>
      <c r="P20" s="1125"/>
      <c r="Q20" s="444"/>
      <c r="R20" s="444"/>
    </row>
    <row r="21" spans="1:18" x14ac:dyDescent="0.2">
      <c r="A21" s="619" t="s">
        <v>591</v>
      </c>
      <c r="B21" s="446" t="s">
        <v>592</v>
      </c>
      <c r="C21" s="621">
        <v>14718</v>
      </c>
      <c r="D21" s="621">
        <v>14718</v>
      </c>
      <c r="E21" s="614" t="s">
        <v>569</v>
      </c>
      <c r="F21" s="438">
        <v>0</v>
      </c>
      <c r="G21" s="448" t="s">
        <v>569</v>
      </c>
      <c r="H21" s="448" t="s">
        <v>569</v>
      </c>
      <c r="I21" s="449">
        <v>0</v>
      </c>
      <c r="J21" s="616"/>
      <c r="K21" s="617"/>
      <c r="L21" s="616"/>
      <c r="M21" s="442" t="s">
        <v>569</v>
      </c>
      <c r="N21" s="443" t="s">
        <v>569</v>
      </c>
      <c r="O21" s="371"/>
      <c r="P21" s="1125"/>
      <c r="Q21" s="444"/>
      <c r="R21" s="444"/>
    </row>
    <row r="22" spans="1:18" x14ac:dyDescent="0.2">
      <c r="A22" s="619" t="s">
        <v>593</v>
      </c>
      <c r="B22" s="446" t="s">
        <v>594</v>
      </c>
      <c r="C22" s="621">
        <v>1758</v>
      </c>
      <c r="D22" s="621">
        <v>1762</v>
      </c>
      <c r="E22" s="614" t="s">
        <v>569</v>
      </c>
      <c r="F22" s="438">
        <v>1004</v>
      </c>
      <c r="G22" s="448" t="s">
        <v>569</v>
      </c>
      <c r="H22" s="448" t="s">
        <v>569</v>
      </c>
      <c r="I22" s="449">
        <v>1704</v>
      </c>
      <c r="J22" s="616"/>
      <c r="K22" s="617"/>
      <c r="L22" s="616"/>
      <c r="M22" s="442" t="s">
        <v>569</v>
      </c>
      <c r="N22" s="443" t="s">
        <v>569</v>
      </c>
      <c r="O22" s="371"/>
      <c r="P22" s="1125"/>
      <c r="Q22" s="444"/>
      <c r="R22" s="444"/>
    </row>
    <row r="23" spans="1:18" ht="13.5" thickBot="1" x14ac:dyDescent="0.25">
      <c r="A23" s="598" t="s">
        <v>595</v>
      </c>
      <c r="B23" s="484" t="s">
        <v>596</v>
      </c>
      <c r="C23" s="640">
        <v>0</v>
      </c>
      <c r="D23" s="640">
        <v>0</v>
      </c>
      <c r="E23" s="641" t="s">
        <v>569</v>
      </c>
      <c r="F23" s="438">
        <v>0</v>
      </c>
      <c r="G23" s="455" t="s">
        <v>569</v>
      </c>
      <c r="H23" s="455" t="s">
        <v>569</v>
      </c>
      <c r="I23" s="488">
        <v>0</v>
      </c>
      <c r="J23" s="629"/>
      <c r="K23" s="628"/>
      <c r="L23" s="629"/>
      <c r="M23" s="489" t="s">
        <v>569</v>
      </c>
      <c r="N23" s="490" t="s">
        <v>569</v>
      </c>
      <c r="O23" s="371"/>
      <c r="P23" s="1131"/>
      <c r="Q23" s="491"/>
      <c r="R23" s="491"/>
    </row>
    <row r="24" spans="1:18" ht="15" x14ac:dyDescent="0.25">
      <c r="A24" s="645" t="s">
        <v>597</v>
      </c>
      <c r="B24" s="612" t="s">
        <v>598</v>
      </c>
      <c r="C24" s="613">
        <v>12472</v>
      </c>
      <c r="D24" s="613">
        <v>13728</v>
      </c>
      <c r="E24" s="646" t="s">
        <v>569</v>
      </c>
      <c r="F24" s="494">
        <v>7582</v>
      </c>
      <c r="G24" s="733">
        <v>7911</v>
      </c>
      <c r="H24" s="733">
        <v>9136</v>
      </c>
      <c r="I24" s="734">
        <v>2163</v>
      </c>
      <c r="J24" s="1132"/>
      <c r="K24" s="1133"/>
      <c r="L24" s="1132"/>
      <c r="M24" s="735">
        <f t="shared" ref="M24:M47" si="0">SUM(I24:L24)</f>
        <v>2163</v>
      </c>
      <c r="N24" s="736">
        <f t="shared" ref="N24:N47" si="1">(M24/H24)*100</f>
        <v>23.675569176882664</v>
      </c>
      <c r="O24" s="371"/>
      <c r="P24" s="1120"/>
      <c r="Q24" s="737"/>
      <c r="R24" s="695"/>
    </row>
    <row r="25" spans="1:18" ht="15" x14ac:dyDescent="0.25">
      <c r="A25" s="619" t="s">
        <v>599</v>
      </c>
      <c r="B25" s="620" t="s">
        <v>600</v>
      </c>
      <c r="C25" s="621">
        <v>0</v>
      </c>
      <c r="D25" s="621">
        <v>0</v>
      </c>
      <c r="E25" s="653" t="s">
        <v>569</v>
      </c>
      <c r="F25" s="438">
        <v>0</v>
      </c>
      <c r="G25" s="738"/>
      <c r="H25" s="738"/>
      <c r="I25" s="739"/>
      <c r="J25" s="616"/>
      <c r="K25" s="617"/>
      <c r="L25" s="616"/>
      <c r="M25" s="740">
        <f t="shared" si="0"/>
        <v>0</v>
      </c>
      <c r="N25" s="741" t="e">
        <f t="shared" si="1"/>
        <v>#DIV/0!</v>
      </c>
      <c r="O25" s="371"/>
      <c r="P25" s="1125"/>
      <c r="Q25" s="742"/>
      <c r="R25" s="743"/>
    </row>
    <row r="26" spans="1:18" ht="15.75" thickBot="1" x14ac:dyDescent="0.3">
      <c r="A26" s="598" t="s">
        <v>601</v>
      </c>
      <c r="B26" s="661" t="s">
        <v>600</v>
      </c>
      <c r="C26" s="640">
        <v>0</v>
      </c>
      <c r="D26" s="640">
        <v>1215</v>
      </c>
      <c r="E26" s="662">
        <v>672</v>
      </c>
      <c r="F26" s="510">
        <v>1600</v>
      </c>
      <c r="G26" s="744">
        <v>1570</v>
      </c>
      <c r="H26" s="744">
        <v>1570</v>
      </c>
      <c r="I26" s="745">
        <v>392</v>
      </c>
      <c r="J26" s="1135"/>
      <c r="K26" s="644"/>
      <c r="L26" s="1136"/>
      <c r="M26" s="746">
        <f t="shared" si="0"/>
        <v>392</v>
      </c>
      <c r="N26" s="747">
        <f t="shared" si="1"/>
        <v>24.96815286624204</v>
      </c>
      <c r="O26" s="371"/>
      <c r="P26" s="1126"/>
      <c r="Q26" s="748"/>
      <c r="R26" s="749"/>
    </row>
    <row r="27" spans="1:18" ht="15" x14ac:dyDescent="0.25">
      <c r="A27" s="611" t="s">
        <v>602</v>
      </c>
      <c r="B27" s="612" t="s">
        <v>603</v>
      </c>
      <c r="C27" s="613">
        <v>6341</v>
      </c>
      <c r="D27" s="613">
        <v>6960</v>
      </c>
      <c r="E27" s="671">
        <v>501</v>
      </c>
      <c r="F27" s="438">
        <v>316</v>
      </c>
      <c r="G27" s="750">
        <v>298</v>
      </c>
      <c r="H27" s="750">
        <v>320</v>
      </c>
      <c r="I27" s="751">
        <v>96</v>
      </c>
      <c r="J27" s="639"/>
      <c r="K27" s="638"/>
      <c r="L27" s="639"/>
      <c r="M27" s="735">
        <f t="shared" si="0"/>
        <v>96</v>
      </c>
      <c r="N27" s="736">
        <f t="shared" si="1"/>
        <v>30</v>
      </c>
      <c r="O27" s="371"/>
      <c r="P27" s="1130"/>
      <c r="Q27" s="752"/>
      <c r="R27" s="753"/>
    </row>
    <row r="28" spans="1:18" ht="15" x14ac:dyDescent="0.25">
      <c r="A28" s="619" t="s">
        <v>604</v>
      </c>
      <c r="B28" s="620" t="s">
        <v>605</v>
      </c>
      <c r="C28" s="621">
        <v>1745</v>
      </c>
      <c r="D28" s="621">
        <v>2223</v>
      </c>
      <c r="E28" s="675">
        <v>502</v>
      </c>
      <c r="F28" s="438">
        <v>358</v>
      </c>
      <c r="G28" s="738">
        <v>375</v>
      </c>
      <c r="H28" s="738">
        <v>360</v>
      </c>
      <c r="I28" s="754">
        <v>98</v>
      </c>
      <c r="J28" s="616"/>
      <c r="K28" s="617"/>
      <c r="L28" s="616"/>
      <c r="M28" s="740">
        <f t="shared" si="0"/>
        <v>98</v>
      </c>
      <c r="N28" s="741">
        <f t="shared" si="1"/>
        <v>27.222222222222221</v>
      </c>
      <c r="O28" s="371"/>
      <c r="P28" s="1125"/>
      <c r="Q28" s="742"/>
      <c r="R28" s="743"/>
    </row>
    <row r="29" spans="1:18" ht="15" x14ac:dyDescent="0.25">
      <c r="A29" s="619" t="s">
        <v>606</v>
      </c>
      <c r="B29" s="620" t="s">
        <v>607</v>
      </c>
      <c r="C29" s="621">
        <v>0</v>
      </c>
      <c r="D29" s="621">
        <v>0</v>
      </c>
      <c r="E29" s="675">
        <v>504</v>
      </c>
      <c r="F29" s="438"/>
      <c r="G29" s="738"/>
      <c r="H29" s="738"/>
      <c r="I29" s="754"/>
      <c r="J29" s="616"/>
      <c r="K29" s="617"/>
      <c r="L29" s="616"/>
      <c r="M29" s="740">
        <f t="shared" si="0"/>
        <v>0</v>
      </c>
      <c r="N29" s="741" t="e">
        <f t="shared" si="1"/>
        <v>#DIV/0!</v>
      </c>
      <c r="O29" s="371"/>
      <c r="P29" s="1125"/>
      <c r="Q29" s="742"/>
      <c r="R29" s="743"/>
    </row>
    <row r="30" spans="1:18" ht="15" x14ac:dyDescent="0.25">
      <c r="A30" s="619" t="s">
        <v>608</v>
      </c>
      <c r="B30" s="620" t="s">
        <v>609</v>
      </c>
      <c r="C30" s="621">
        <v>428</v>
      </c>
      <c r="D30" s="621">
        <v>253</v>
      </c>
      <c r="E30" s="675">
        <v>511</v>
      </c>
      <c r="F30" s="438">
        <v>6</v>
      </c>
      <c r="G30" s="738">
        <v>80</v>
      </c>
      <c r="H30" s="738">
        <v>100</v>
      </c>
      <c r="I30" s="754">
        <v>4</v>
      </c>
      <c r="J30" s="616"/>
      <c r="K30" s="617"/>
      <c r="L30" s="616"/>
      <c r="M30" s="740">
        <f t="shared" si="0"/>
        <v>4</v>
      </c>
      <c r="N30" s="741">
        <f t="shared" si="1"/>
        <v>4</v>
      </c>
      <c r="O30" s="371"/>
      <c r="P30" s="1125"/>
      <c r="Q30" s="742"/>
      <c r="R30" s="743"/>
    </row>
    <row r="31" spans="1:18" ht="15" x14ac:dyDescent="0.25">
      <c r="A31" s="619" t="s">
        <v>610</v>
      </c>
      <c r="B31" s="620" t="s">
        <v>611</v>
      </c>
      <c r="C31" s="621">
        <v>1057</v>
      </c>
      <c r="D31" s="621">
        <v>1451</v>
      </c>
      <c r="E31" s="675">
        <v>518</v>
      </c>
      <c r="F31" s="438">
        <v>351</v>
      </c>
      <c r="G31" s="738">
        <v>410</v>
      </c>
      <c r="H31" s="738">
        <v>440</v>
      </c>
      <c r="I31" s="754">
        <v>80</v>
      </c>
      <c r="J31" s="616"/>
      <c r="K31" s="617"/>
      <c r="L31" s="616"/>
      <c r="M31" s="740">
        <f t="shared" si="0"/>
        <v>80</v>
      </c>
      <c r="N31" s="741">
        <f t="shared" si="1"/>
        <v>18.181818181818183</v>
      </c>
      <c r="O31" s="371"/>
      <c r="P31" s="1125"/>
      <c r="Q31" s="742"/>
      <c r="R31" s="743"/>
    </row>
    <row r="32" spans="1:18" ht="15" x14ac:dyDescent="0.25">
      <c r="A32" s="619" t="s">
        <v>612</v>
      </c>
      <c r="B32" s="524" t="s">
        <v>613</v>
      </c>
      <c r="C32" s="621">
        <v>10408</v>
      </c>
      <c r="D32" s="621">
        <v>11792</v>
      </c>
      <c r="E32" s="675">
        <v>521</v>
      </c>
      <c r="F32" s="438">
        <v>4896</v>
      </c>
      <c r="G32" s="738">
        <v>5070</v>
      </c>
      <c r="H32" s="738">
        <v>5866</v>
      </c>
      <c r="I32" s="754">
        <v>1255</v>
      </c>
      <c r="J32" s="616"/>
      <c r="K32" s="617"/>
      <c r="L32" s="616"/>
      <c r="M32" s="740">
        <f t="shared" si="0"/>
        <v>1255</v>
      </c>
      <c r="N32" s="741">
        <f t="shared" si="1"/>
        <v>21.394476645073304</v>
      </c>
      <c r="O32" s="371"/>
      <c r="P32" s="1125"/>
      <c r="Q32" s="742"/>
      <c r="R32" s="743"/>
    </row>
    <row r="33" spans="1:18" ht="15" x14ac:dyDescent="0.25">
      <c r="A33" s="619" t="s">
        <v>614</v>
      </c>
      <c r="B33" s="524" t="s">
        <v>615</v>
      </c>
      <c r="C33" s="621">
        <v>3640</v>
      </c>
      <c r="D33" s="621">
        <v>4174</v>
      </c>
      <c r="E33" s="675" t="s">
        <v>616</v>
      </c>
      <c r="F33" s="438">
        <v>1831</v>
      </c>
      <c r="G33" s="738">
        <v>1908</v>
      </c>
      <c r="H33" s="738">
        <v>2119</v>
      </c>
      <c r="I33" s="754">
        <v>462</v>
      </c>
      <c r="J33" s="616"/>
      <c r="K33" s="617"/>
      <c r="L33" s="616"/>
      <c r="M33" s="740">
        <f t="shared" si="0"/>
        <v>462</v>
      </c>
      <c r="N33" s="741">
        <f t="shared" si="1"/>
        <v>21.802737140160453</v>
      </c>
      <c r="O33" s="371"/>
      <c r="P33" s="1125"/>
      <c r="Q33" s="742"/>
      <c r="R33" s="743"/>
    </row>
    <row r="34" spans="1:18" ht="15" x14ac:dyDescent="0.25">
      <c r="A34" s="619" t="s">
        <v>617</v>
      </c>
      <c r="B34" s="620" t="s">
        <v>618</v>
      </c>
      <c r="C34" s="621">
        <v>0</v>
      </c>
      <c r="D34" s="621">
        <v>0</v>
      </c>
      <c r="E34" s="675">
        <v>557</v>
      </c>
      <c r="F34" s="438"/>
      <c r="G34" s="738"/>
      <c r="H34" s="738"/>
      <c r="I34" s="754"/>
      <c r="J34" s="616"/>
      <c r="K34" s="617"/>
      <c r="L34" s="616"/>
      <c r="M34" s="740">
        <f t="shared" si="0"/>
        <v>0</v>
      </c>
      <c r="N34" s="741" t="e">
        <f t="shared" si="1"/>
        <v>#DIV/0!</v>
      </c>
      <c r="O34" s="371"/>
      <c r="P34" s="1125"/>
      <c r="Q34" s="742"/>
      <c r="R34" s="743"/>
    </row>
    <row r="35" spans="1:18" ht="15" x14ac:dyDescent="0.25">
      <c r="A35" s="619" t="s">
        <v>619</v>
      </c>
      <c r="B35" s="620" t="s">
        <v>620</v>
      </c>
      <c r="C35" s="621">
        <v>1711</v>
      </c>
      <c r="D35" s="621">
        <v>1801</v>
      </c>
      <c r="E35" s="675">
        <v>551</v>
      </c>
      <c r="F35" s="438">
        <v>40</v>
      </c>
      <c r="G35" s="738">
        <v>35</v>
      </c>
      <c r="H35" s="738">
        <v>35</v>
      </c>
      <c r="I35" s="754">
        <v>9</v>
      </c>
      <c r="J35" s="616"/>
      <c r="K35" s="617"/>
      <c r="L35" s="616"/>
      <c r="M35" s="740">
        <f t="shared" si="0"/>
        <v>9</v>
      </c>
      <c r="N35" s="741">
        <f t="shared" si="1"/>
        <v>25.714285714285712</v>
      </c>
      <c r="O35" s="371"/>
      <c r="P35" s="1125"/>
      <c r="Q35" s="742"/>
      <c r="R35" s="743"/>
    </row>
    <row r="36" spans="1:18" ht="15.75" thickBot="1" x14ac:dyDescent="0.3">
      <c r="A36" s="589" t="s">
        <v>621</v>
      </c>
      <c r="B36" s="678"/>
      <c r="C36" s="624">
        <v>569</v>
      </c>
      <c r="D36" s="624">
        <v>614</v>
      </c>
      <c r="E36" s="679" t="s">
        <v>622</v>
      </c>
      <c r="F36" s="526">
        <v>100</v>
      </c>
      <c r="G36" s="755">
        <v>55</v>
      </c>
      <c r="H36" s="755">
        <v>166</v>
      </c>
      <c r="I36" s="756">
        <v>29</v>
      </c>
      <c r="J36" s="1117"/>
      <c r="K36" s="628"/>
      <c r="L36" s="616"/>
      <c r="M36" s="746">
        <f t="shared" si="0"/>
        <v>29</v>
      </c>
      <c r="N36" s="747">
        <f t="shared" si="1"/>
        <v>17.46987951807229</v>
      </c>
      <c r="O36" s="371"/>
      <c r="P36" s="1131"/>
      <c r="Q36" s="757"/>
      <c r="R36" s="758"/>
    </row>
    <row r="37" spans="1:18" ht="15.75" thickBot="1" x14ac:dyDescent="0.3">
      <c r="A37" s="683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759">
        <f t="shared" ref="F37:L37" si="2">SUM(F27:F36)</f>
        <v>7898</v>
      </c>
      <c r="G37" s="760">
        <f t="shared" si="2"/>
        <v>8231</v>
      </c>
      <c r="H37" s="760">
        <f t="shared" si="2"/>
        <v>9406</v>
      </c>
      <c r="I37" s="688">
        <f t="shared" si="2"/>
        <v>2033</v>
      </c>
      <c r="J37" s="761">
        <f t="shared" si="2"/>
        <v>0</v>
      </c>
      <c r="K37" s="688">
        <f t="shared" si="2"/>
        <v>0</v>
      </c>
      <c r="L37" s="761">
        <f t="shared" si="2"/>
        <v>0</v>
      </c>
      <c r="M37" s="688">
        <f t="shared" si="0"/>
        <v>2033</v>
      </c>
      <c r="N37" s="762">
        <f t="shared" si="1"/>
        <v>21.613863491388475</v>
      </c>
      <c r="O37" s="371"/>
      <c r="P37" s="687">
        <f>SUM(P27:P36)</f>
        <v>0</v>
      </c>
      <c r="Q37" s="762">
        <f>SUM(Q27:Q36)</f>
        <v>0</v>
      </c>
      <c r="R37" s="687">
        <f>SUM(R27:R36)</f>
        <v>0</v>
      </c>
    </row>
    <row r="38" spans="1:18" ht="15" x14ac:dyDescent="0.25">
      <c r="A38" s="611" t="s">
        <v>625</v>
      </c>
      <c r="B38" s="612" t="s">
        <v>626</v>
      </c>
      <c r="C38" s="613">
        <v>0</v>
      </c>
      <c r="D38" s="613">
        <v>0</v>
      </c>
      <c r="E38" s="671">
        <v>601</v>
      </c>
      <c r="F38" s="539"/>
      <c r="G38" s="750"/>
      <c r="H38" s="750"/>
      <c r="I38" s="763"/>
      <c r="J38" s="639"/>
      <c r="K38" s="638"/>
      <c r="L38" s="616"/>
      <c r="M38" s="735">
        <f t="shared" si="0"/>
        <v>0</v>
      </c>
      <c r="N38" s="736" t="e">
        <f t="shared" si="1"/>
        <v>#DIV/0!</v>
      </c>
      <c r="O38" s="371"/>
      <c r="P38" s="1130"/>
      <c r="Q38" s="752"/>
      <c r="R38" s="753"/>
    </row>
    <row r="39" spans="1:18" ht="15" x14ac:dyDescent="0.25">
      <c r="A39" s="619" t="s">
        <v>627</v>
      </c>
      <c r="B39" s="620" t="s">
        <v>628</v>
      </c>
      <c r="C39" s="621">
        <v>1190</v>
      </c>
      <c r="D39" s="621">
        <v>1857</v>
      </c>
      <c r="E39" s="675">
        <v>602</v>
      </c>
      <c r="F39" s="438">
        <v>347</v>
      </c>
      <c r="G39" s="738">
        <v>280</v>
      </c>
      <c r="H39" s="738">
        <v>230</v>
      </c>
      <c r="I39" s="754">
        <v>84</v>
      </c>
      <c r="J39" s="616"/>
      <c r="K39" s="617"/>
      <c r="L39" s="616"/>
      <c r="M39" s="740">
        <f t="shared" si="0"/>
        <v>84</v>
      </c>
      <c r="N39" s="741">
        <f t="shared" si="1"/>
        <v>36.521739130434781</v>
      </c>
      <c r="O39" s="371"/>
      <c r="P39" s="1125"/>
      <c r="Q39" s="742"/>
      <c r="R39" s="743"/>
    </row>
    <row r="40" spans="1:18" ht="15" x14ac:dyDescent="0.25">
      <c r="A40" s="619" t="s">
        <v>629</v>
      </c>
      <c r="B40" s="620" t="s">
        <v>630</v>
      </c>
      <c r="C40" s="621">
        <v>0</v>
      </c>
      <c r="D40" s="621">
        <v>0</v>
      </c>
      <c r="E40" s="675">
        <v>604</v>
      </c>
      <c r="F40" s="438"/>
      <c r="G40" s="738"/>
      <c r="H40" s="738"/>
      <c r="I40" s="754"/>
      <c r="J40" s="616"/>
      <c r="K40" s="617"/>
      <c r="L40" s="616"/>
      <c r="M40" s="740">
        <f t="shared" si="0"/>
        <v>0</v>
      </c>
      <c r="N40" s="741" t="e">
        <f t="shared" si="1"/>
        <v>#DIV/0!</v>
      </c>
      <c r="O40" s="371"/>
      <c r="P40" s="1125"/>
      <c r="Q40" s="742"/>
      <c r="R40" s="743"/>
    </row>
    <row r="41" spans="1:18" ht="15" x14ac:dyDescent="0.25">
      <c r="A41" s="619" t="s">
        <v>631</v>
      </c>
      <c r="B41" s="620" t="s">
        <v>632</v>
      </c>
      <c r="C41" s="621">
        <v>12472</v>
      </c>
      <c r="D41" s="621">
        <v>13728</v>
      </c>
      <c r="E41" s="675" t="s">
        <v>633</v>
      </c>
      <c r="F41" s="438">
        <v>7582</v>
      </c>
      <c r="G41" s="738">
        <v>7911</v>
      </c>
      <c r="H41" s="738">
        <v>9136</v>
      </c>
      <c r="I41" s="754">
        <v>2163</v>
      </c>
      <c r="J41" s="616"/>
      <c r="K41" s="617"/>
      <c r="L41" s="616"/>
      <c r="M41" s="740">
        <f t="shared" si="0"/>
        <v>2163</v>
      </c>
      <c r="N41" s="741">
        <f t="shared" si="1"/>
        <v>23.675569176882664</v>
      </c>
      <c r="O41" s="371"/>
      <c r="P41" s="1125"/>
      <c r="Q41" s="742"/>
      <c r="R41" s="743"/>
    </row>
    <row r="42" spans="1:18" ht="15.75" thickBot="1" x14ac:dyDescent="0.3">
      <c r="A42" s="589" t="s">
        <v>634</v>
      </c>
      <c r="B42" s="678"/>
      <c r="C42" s="624">
        <v>12330</v>
      </c>
      <c r="D42" s="624">
        <v>13218</v>
      </c>
      <c r="E42" s="679" t="s">
        <v>635</v>
      </c>
      <c r="F42" s="454">
        <v>86</v>
      </c>
      <c r="G42" s="755">
        <v>40</v>
      </c>
      <c r="H42" s="755">
        <v>40</v>
      </c>
      <c r="I42" s="756">
        <v>18</v>
      </c>
      <c r="J42" s="1117"/>
      <c r="K42" s="628"/>
      <c r="L42" s="616"/>
      <c r="M42" s="746">
        <f t="shared" si="0"/>
        <v>18</v>
      </c>
      <c r="N42" s="747">
        <f t="shared" si="1"/>
        <v>45</v>
      </c>
      <c r="O42" s="371"/>
      <c r="P42" s="1131"/>
      <c r="Q42" s="757"/>
      <c r="R42" s="758"/>
    </row>
    <row r="43" spans="1:18" ht="15.75" thickBot="1" x14ac:dyDescent="0.3">
      <c r="A43" s="683" t="s">
        <v>636</v>
      </c>
      <c r="B43" s="684" t="s">
        <v>637</v>
      </c>
      <c r="C43" s="685">
        <f>SUM(C38:C42)</f>
        <v>25992</v>
      </c>
      <c r="D43" s="685">
        <f>SUM(D38:D42)</f>
        <v>28803</v>
      </c>
      <c r="E43" s="686" t="s">
        <v>569</v>
      </c>
      <c r="F43" s="759">
        <f t="shared" ref="F43:L43" si="3">SUM(F38:F42)</f>
        <v>8015</v>
      </c>
      <c r="G43" s="760">
        <f t="shared" si="3"/>
        <v>8231</v>
      </c>
      <c r="H43" s="760">
        <f t="shared" si="3"/>
        <v>9406</v>
      </c>
      <c r="I43" s="688">
        <f t="shared" si="3"/>
        <v>2265</v>
      </c>
      <c r="J43" s="761">
        <f t="shared" si="3"/>
        <v>0</v>
      </c>
      <c r="K43" s="688">
        <f t="shared" si="3"/>
        <v>0</v>
      </c>
      <c r="L43" s="764">
        <f t="shared" si="3"/>
        <v>0</v>
      </c>
      <c r="M43" s="765">
        <f t="shared" si="0"/>
        <v>2265</v>
      </c>
      <c r="N43" s="766">
        <f t="shared" si="1"/>
        <v>24.080374229215394</v>
      </c>
      <c r="O43" s="371"/>
      <c r="P43" s="687">
        <f>SUM(P38:P42)</f>
        <v>0</v>
      </c>
      <c r="Q43" s="762">
        <f>SUM(Q38:Q42)</f>
        <v>0</v>
      </c>
      <c r="R43" s="687">
        <f>SUM(R38:R42)</f>
        <v>0</v>
      </c>
    </row>
    <row r="44" spans="1:18" s="556" customFormat="1" ht="5.25" customHeight="1" thickBot="1" x14ac:dyDescent="0.3">
      <c r="A44" s="691"/>
      <c r="B44" s="692"/>
      <c r="C44" s="693"/>
      <c r="D44" s="693"/>
      <c r="E44" s="694"/>
      <c r="F44" s="1143"/>
      <c r="G44" s="767"/>
      <c r="H44" s="767"/>
      <c r="I44" s="697"/>
      <c r="J44" s="1144"/>
      <c r="K44" s="1118"/>
      <c r="L44" s="1144"/>
      <c r="M44" s="768"/>
      <c r="N44" s="695"/>
      <c r="O44" s="696"/>
      <c r="P44" s="1145"/>
      <c r="Q44" s="769"/>
      <c r="R44" s="769"/>
    </row>
    <row r="45" spans="1:18" ht="15.75" thickBot="1" x14ac:dyDescent="0.3">
      <c r="A45" s="699" t="s">
        <v>638</v>
      </c>
      <c r="B45" s="684" t="s">
        <v>600</v>
      </c>
      <c r="C45" s="685">
        <f>+C43-C41</f>
        <v>13520</v>
      </c>
      <c r="D45" s="685">
        <f>+D43-D41</f>
        <v>15075</v>
      </c>
      <c r="E45" s="686" t="s">
        <v>569</v>
      </c>
      <c r="F45" s="688">
        <f t="shared" ref="F45:L45" si="4">F43-F41</f>
        <v>433</v>
      </c>
      <c r="G45" s="759">
        <f t="shared" si="4"/>
        <v>320</v>
      </c>
      <c r="H45" s="759">
        <f t="shared" si="4"/>
        <v>270</v>
      </c>
      <c r="I45" s="688">
        <f t="shared" si="4"/>
        <v>102</v>
      </c>
      <c r="J45" s="761">
        <f t="shared" si="4"/>
        <v>0</v>
      </c>
      <c r="K45" s="688">
        <f t="shared" si="4"/>
        <v>0</v>
      </c>
      <c r="L45" s="689">
        <f t="shared" si="4"/>
        <v>0</v>
      </c>
      <c r="M45" s="771">
        <f t="shared" si="0"/>
        <v>102</v>
      </c>
      <c r="N45" s="650">
        <f t="shared" si="1"/>
        <v>37.777777777777779</v>
      </c>
      <c r="O45" s="371"/>
      <c r="P45" s="687">
        <f>P43-P41</f>
        <v>0</v>
      </c>
      <c r="Q45" s="762">
        <f>Q43-Q41</f>
        <v>0</v>
      </c>
      <c r="R45" s="687">
        <f>R43-R41</f>
        <v>0</v>
      </c>
    </row>
    <row r="46" spans="1:18" ht="15.75" thickBot="1" x14ac:dyDescent="0.3">
      <c r="A46" s="683" t="s">
        <v>639</v>
      </c>
      <c r="B46" s="684" t="s">
        <v>640</v>
      </c>
      <c r="C46" s="685">
        <f>+C43-C37</f>
        <v>93</v>
      </c>
      <c r="D46" s="685">
        <f>+D43-D37</f>
        <v>-465</v>
      </c>
      <c r="E46" s="686" t="s">
        <v>569</v>
      </c>
      <c r="F46" s="688">
        <f t="shared" ref="F46:L46" si="5">F43-F37</f>
        <v>117</v>
      </c>
      <c r="G46" s="759">
        <f t="shared" si="5"/>
        <v>0</v>
      </c>
      <c r="H46" s="759">
        <f t="shared" si="5"/>
        <v>0</v>
      </c>
      <c r="I46" s="688">
        <f t="shared" si="5"/>
        <v>232</v>
      </c>
      <c r="J46" s="761">
        <f t="shared" si="5"/>
        <v>0</v>
      </c>
      <c r="K46" s="688">
        <f t="shared" si="5"/>
        <v>0</v>
      </c>
      <c r="L46" s="689">
        <f t="shared" si="5"/>
        <v>0</v>
      </c>
      <c r="M46" s="771">
        <f t="shared" si="0"/>
        <v>232</v>
      </c>
      <c r="N46" s="650" t="e">
        <f t="shared" si="1"/>
        <v>#DIV/0!</v>
      </c>
      <c r="O46" s="371"/>
      <c r="P46" s="687">
        <f>P43-P37</f>
        <v>0</v>
      </c>
      <c r="Q46" s="762">
        <f>Q43-Q37</f>
        <v>0</v>
      </c>
      <c r="R46" s="687">
        <f>R43-R37</f>
        <v>0</v>
      </c>
    </row>
    <row r="47" spans="1:18" ht="15.75" thickBot="1" x14ac:dyDescent="0.3">
      <c r="A47" s="700" t="s">
        <v>641</v>
      </c>
      <c r="B47" s="701" t="s">
        <v>600</v>
      </c>
      <c r="C47" s="702">
        <f>+C46-C41</f>
        <v>-12379</v>
      </c>
      <c r="D47" s="702">
        <f>+D46-D41</f>
        <v>-14193</v>
      </c>
      <c r="E47" s="703" t="s">
        <v>569</v>
      </c>
      <c r="F47" s="688">
        <f t="shared" ref="F47:L47" si="6">F46-F41</f>
        <v>-7465</v>
      </c>
      <c r="G47" s="759">
        <f t="shared" si="6"/>
        <v>-7911</v>
      </c>
      <c r="H47" s="759">
        <f t="shared" si="6"/>
        <v>-9136</v>
      </c>
      <c r="I47" s="688">
        <f t="shared" si="6"/>
        <v>-1931</v>
      </c>
      <c r="J47" s="761">
        <f t="shared" si="6"/>
        <v>0</v>
      </c>
      <c r="K47" s="688">
        <f t="shared" si="6"/>
        <v>0</v>
      </c>
      <c r="L47" s="689">
        <f t="shared" si="6"/>
        <v>0</v>
      </c>
      <c r="M47" s="771">
        <f t="shared" si="0"/>
        <v>-1931</v>
      </c>
      <c r="N47" s="687">
        <f t="shared" si="1"/>
        <v>21.1361646234676</v>
      </c>
      <c r="O47" s="371"/>
      <c r="P47" s="687">
        <f>P46-P41</f>
        <v>0</v>
      </c>
      <c r="Q47" s="762">
        <f>Q46-Q41</f>
        <v>0</v>
      </c>
      <c r="R47" s="687">
        <f>R46-R41</f>
        <v>0</v>
      </c>
    </row>
    <row r="50" spans="1:13" ht="14.25" x14ac:dyDescent="0.2">
      <c r="A50" s="704" t="s">
        <v>642</v>
      </c>
    </row>
    <row r="51" spans="1:13" s="393" customFormat="1" ht="14.25" x14ac:dyDescent="0.2">
      <c r="A51" s="705" t="s">
        <v>643</v>
      </c>
      <c r="E51" s="565"/>
      <c r="H51" s="365"/>
      <c r="I51" s="365"/>
      <c r="J51" s="365"/>
      <c r="K51" s="365"/>
      <c r="L51" s="365"/>
      <c r="M51" s="365"/>
    </row>
    <row r="52" spans="1:13" s="393" customFormat="1" ht="14.25" x14ac:dyDescent="0.2">
      <c r="A52" s="706" t="s">
        <v>644</v>
      </c>
      <c r="E52" s="565"/>
      <c r="H52" s="365"/>
      <c r="I52" s="365"/>
      <c r="J52" s="365"/>
      <c r="K52" s="365"/>
      <c r="L52" s="365"/>
      <c r="M52" s="365"/>
    </row>
    <row r="53" spans="1:13" s="567" customFormat="1" ht="14.25" x14ac:dyDescent="0.2">
      <c r="A53" s="706" t="s">
        <v>645</v>
      </c>
      <c r="E53" s="568"/>
      <c r="H53" s="569"/>
      <c r="I53" s="569"/>
      <c r="J53" s="569"/>
      <c r="K53" s="569"/>
      <c r="L53" s="569"/>
      <c r="M53" s="569"/>
    </row>
    <row r="56" spans="1:13" x14ac:dyDescent="0.2">
      <c r="A56" s="362" t="s">
        <v>676</v>
      </c>
    </row>
    <row r="58" spans="1:13" x14ac:dyDescent="0.2">
      <c r="A58" s="362" t="s">
        <v>682</v>
      </c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10" zoomScaleNormal="100" workbookViewId="0">
      <selection activeCell="D47" sqref="D47"/>
    </sheetView>
  </sheetViews>
  <sheetFormatPr defaultColWidth="8.7109375" defaultRowHeight="12.75" x14ac:dyDescent="0.2"/>
  <cols>
    <col min="1" max="1" width="37.7109375" style="776" customWidth="1"/>
    <col min="2" max="2" width="7.28515625" style="1104" customWidth="1"/>
    <col min="3" max="4" width="11.5703125" style="927" customWidth="1"/>
    <col min="5" max="5" width="11.5703125" style="1105" customWidth="1"/>
    <col min="6" max="6" width="11.42578125" style="1105" customWidth="1"/>
    <col min="7" max="7" width="9.85546875" style="1105" customWidth="1"/>
    <col min="8" max="8" width="9.140625" style="1105" customWidth="1"/>
    <col min="9" max="9" width="9.28515625" style="1105" customWidth="1"/>
    <col min="10" max="10" width="9.140625" style="1105" customWidth="1"/>
    <col min="11" max="11" width="12" style="927" customWidth="1"/>
    <col min="12" max="12" width="8.7109375" style="927"/>
    <col min="13" max="13" width="11.85546875" style="927" customWidth="1"/>
    <col min="14" max="14" width="12.5703125" style="927" customWidth="1"/>
    <col min="15" max="15" width="11.85546875" style="927" customWidth="1"/>
    <col min="16" max="16" width="12" style="927" customWidth="1"/>
    <col min="17" max="16384" width="8.7109375" style="927"/>
  </cols>
  <sheetData>
    <row r="1" spans="1:16" ht="24" customHeight="1" x14ac:dyDescent="0.2">
      <c r="A1" s="924"/>
      <c r="B1" s="925"/>
      <c r="C1" s="925"/>
      <c r="D1" s="925"/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6"/>
    </row>
    <row r="2" spans="1:16" x14ac:dyDescent="0.2">
      <c r="B2" s="776"/>
      <c r="C2" s="776"/>
      <c r="D2" s="776"/>
      <c r="E2" s="777"/>
      <c r="F2" s="777"/>
      <c r="G2" s="777"/>
      <c r="H2" s="777"/>
      <c r="I2" s="777"/>
      <c r="J2" s="777"/>
      <c r="K2" s="776"/>
      <c r="L2" s="776"/>
      <c r="M2" s="776"/>
      <c r="N2" s="776"/>
      <c r="O2" s="778"/>
    </row>
    <row r="3" spans="1:16" ht="18.75" x14ac:dyDescent="0.2">
      <c r="A3" s="928" t="s">
        <v>542</v>
      </c>
      <c r="B3" s="776"/>
      <c r="C3" s="776"/>
      <c r="D3" s="776"/>
      <c r="E3" s="777"/>
      <c r="F3" s="780"/>
      <c r="G3" s="780"/>
      <c r="H3" s="777"/>
      <c r="I3" s="777"/>
      <c r="J3" s="777"/>
      <c r="K3" s="776"/>
      <c r="L3" s="776"/>
      <c r="M3" s="776"/>
      <c r="N3" s="776"/>
      <c r="O3" s="776"/>
    </row>
    <row r="4" spans="1:16" ht="21.75" customHeight="1" x14ac:dyDescent="0.2">
      <c r="A4" s="929"/>
      <c r="B4" s="776"/>
      <c r="C4" s="776"/>
      <c r="D4" s="776"/>
      <c r="E4" s="777"/>
      <c r="F4" s="780"/>
      <c r="G4" s="780"/>
      <c r="H4" s="777"/>
      <c r="I4" s="777"/>
      <c r="J4" s="777"/>
      <c r="K4" s="776"/>
      <c r="L4" s="776"/>
      <c r="M4" s="776"/>
      <c r="N4" s="776"/>
      <c r="O4" s="776"/>
    </row>
    <row r="5" spans="1:16" x14ac:dyDescent="0.2">
      <c r="A5" s="782"/>
      <c r="B5" s="776"/>
      <c r="C5" s="776"/>
      <c r="D5" s="776"/>
      <c r="E5" s="777"/>
      <c r="F5" s="780"/>
      <c r="G5" s="780"/>
      <c r="H5" s="777"/>
      <c r="I5" s="777"/>
      <c r="J5" s="777"/>
      <c r="K5" s="776"/>
      <c r="L5" s="776"/>
      <c r="M5" s="776"/>
      <c r="N5" s="776"/>
      <c r="O5" s="776"/>
    </row>
    <row r="6" spans="1:16" ht="6" customHeight="1" x14ac:dyDescent="0.2">
      <c r="B6" s="783"/>
      <c r="C6" s="783"/>
      <c r="D6" s="776"/>
      <c r="E6" s="777"/>
      <c r="F6" s="780"/>
      <c r="G6" s="780"/>
      <c r="H6" s="777"/>
      <c r="I6" s="777"/>
      <c r="J6" s="777"/>
      <c r="K6" s="776"/>
      <c r="L6" s="776"/>
      <c r="M6" s="776"/>
      <c r="N6" s="776"/>
      <c r="O6" s="776"/>
    </row>
    <row r="7" spans="1:16" ht="24.75" customHeight="1" x14ac:dyDescent="0.2">
      <c r="A7" s="930" t="s">
        <v>543</v>
      </c>
      <c r="B7" s="931"/>
      <c r="C7" s="932" t="s">
        <v>683</v>
      </c>
      <c r="D7" s="932"/>
      <c r="E7" s="932"/>
      <c r="F7" s="932"/>
      <c r="G7" s="933"/>
      <c r="H7" s="933"/>
      <c r="I7" s="933"/>
      <c r="J7" s="933"/>
      <c r="K7" s="933"/>
      <c r="L7" s="934"/>
      <c r="M7" s="934"/>
      <c r="N7" s="934"/>
      <c r="O7" s="934"/>
    </row>
    <row r="8" spans="1:16" ht="23.25" customHeight="1" thickBot="1" x14ac:dyDescent="0.25">
      <c r="A8" s="782" t="s">
        <v>545</v>
      </c>
      <c r="B8" s="776"/>
      <c r="C8" s="776"/>
      <c r="D8" s="776"/>
      <c r="E8" s="777"/>
      <c r="F8" s="780"/>
      <c r="G8" s="780"/>
      <c r="H8" s="777"/>
      <c r="I8" s="777"/>
      <c r="J8" s="777"/>
      <c r="K8" s="776"/>
      <c r="L8" s="776"/>
      <c r="M8" s="776"/>
      <c r="N8" s="776"/>
      <c r="O8" s="776"/>
    </row>
    <row r="9" spans="1:16" ht="13.5" thickBot="1" x14ac:dyDescent="0.25">
      <c r="A9" s="935" t="s">
        <v>553</v>
      </c>
      <c r="B9" s="936" t="s">
        <v>659</v>
      </c>
      <c r="C9" s="937" t="s">
        <v>0</v>
      </c>
      <c r="D9" s="938" t="s">
        <v>546</v>
      </c>
      <c r="E9" s="939" t="s">
        <v>547</v>
      </c>
      <c r="F9" s="940" t="s">
        <v>548</v>
      </c>
      <c r="G9" s="941"/>
      <c r="H9" s="941"/>
      <c r="I9" s="942"/>
      <c r="J9" s="943" t="s">
        <v>549</v>
      </c>
      <c r="K9" s="944" t="s">
        <v>550</v>
      </c>
      <c r="M9" s="945" t="s">
        <v>551</v>
      </c>
      <c r="N9" s="945" t="s">
        <v>552</v>
      </c>
      <c r="O9" s="945" t="s">
        <v>551</v>
      </c>
    </row>
    <row r="10" spans="1:16" ht="13.5" thickBot="1" x14ac:dyDescent="0.25">
      <c r="A10" s="946"/>
      <c r="B10" s="947"/>
      <c r="C10" s="948" t="s">
        <v>558</v>
      </c>
      <c r="D10" s="949">
        <v>2020</v>
      </c>
      <c r="E10" s="950">
        <v>2020</v>
      </c>
      <c r="F10" s="951" t="s">
        <v>559</v>
      </c>
      <c r="G10" s="952" t="s">
        <v>560</v>
      </c>
      <c r="H10" s="952" t="s">
        <v>561</v>
      </c>
      <c r="I10" s="953" t="s">
        <v>562</v>
      </c>
      <c r="J10" s="954" t="s">
        <v>563</v>
      </c>
      <c r="K10" s="955" t="s">
        <v>564</v>
      </c>
      <c r="M10" s="956" t="s">
        <v>664</v>
      </c>
      <c r="N10" s="957" t="s">
        <v>665</v>
      </c>
      <c r="O10" s="957" t="s">
        <v>666</v>
      </c>
    </row>
    <row r="11" spans="1:16" x14ac:dyDescent="0.2">
      <c r="A11" s="958" t="s">
        <v>667</v>
      </c>
      <c r="B11" s="959"/>
      <c r="C11" s="971">
        <v>13</v>
      </c>
      <c r="D11" s="719">
        <v>13</v>
      </c>
      <c r="E11" s="1194">
        <v>13</v>
      </c>
      <c r="F11" s="1195">
        <v>14</v>
      </c>
      <c r="G11" s="1196">
        <f>M11</f>
        <v>0</v>
      </c>
      <c r="H11" s="1197">
        <f>N11</f>
        <v>0</v>
      </c>
      <c r="I11" s="1198">
        <f>O11</f>
        <v>0</v>
      </c>
      <c r="J11" s="967" t="s">
        <v>569</v>
      </c>
      <c r="K11" s="968" t="s">
        <v>569</v>
      </c>
      <c r="L11" s="969"/>
      <c r="M11" s="970"/>
      <c r="N11" s="971"/>
      <c r="O11" s="971"/>
    </row>
    <row r="12" spans="1:16" ht="13.5" thickBot="1" x14ac:dyDescent="0.25">
      <c r="A12" s="972" t="s">
        <v>668</v>
      </c>
      <c r="B12" s="973"/>
      <c r="C12" s="983">
        <v>12.37</v>
      </c>
      <c r="D12" s="1199">
        <v>12.12</v>
      </c>
      <c r="E12" s="1200">
        <v>12.12</v>
      </c>
      <c r="F12" s="1201">
        <v>12.47</v>
      </c>
      <c r="G12" s="1202">
        <f t="shared" ref="G12:I23" si="0">M12</f>
        <v>0</v>
      </c>
      <c r="H12" s="1203">
        <f>N12</f>
        <v>0</v>
      </c>
      <c r="I12" s="1204">
        <f>O12</f>
        <v>0</v>
      </c>
      <c r="J12" s="980"/>
      <c r="K12" s="981" t="s">
        <v>569</v>
      </c>
      <c r="L12" s="969"/>
      <c r="M12" s="982"/>
      <c r="N12" s="983"/>
      <c r="O12" s="983"/>
    </row>
    <row r="13" spans="1:16" x14ac:dyDescent="0.2">
      <c r="A13" s="984" t="s">
        <v>651</v>
      </c>
      <c r="B13" s="985" t="s">
        <v>573</v>
      </c>
      <c r="C13" s="986">
        <v>4160</v>
      </c>
      <c r="D13" s="719" t="s">
        <v>569</v>
      </c>
      <c r="E13" s="987" t="s">
        <v>569</v>
      </c>
      <c r="F13" s="988">
        <v>4091</v>
      </c>
      <c r="G13" s="989">
        <f t="shared" si="0"/>
        <v>0</v>
      </c>
      <c r="H13" s="989">
        <f>N13</f>
        <v>0</v>
      </c>
      <c r="I13" s="990">
        <f>O13</f>
        <v>0</v>
      </c>
      <c r="J13" s="991" t="s">
        <v>569</v>
      </c>
      <c r="K13" s="991" t="s">
        <v>569</v>
      </c>
      <c r="L13" s="969"/>
      <c r="M13" s="992"/>
      <c r="N13" s="986"/>
      <c r="O13" s="986"/>
    </row>
    <row r="14" spans="1:16" x14ac:dyDescent="0.2">
      <c r="A14" s="993" t="s">
        <v>652</v>
      </c>
      <c r="B14" s="994" t="s">
        <v>576</v>
      </c>
      <c r="C14" s="986">
        <v>3929</v>
      </c>
      <c r="D14" s="995" t="s">
        <v>569</v>
      </c>
      <c r="E14" s="996" t="s">
        <v>569</v>
      </c>
      <c r="F14" s="988">
        <v>3870</v>
      </c>
      <c r="G14" s="997">
        <f t="shared" si="0"/>
        <v>0</v>
      </c>
      <c r="H14" s="997">
        <f t="shared" si="0"/>
        <v>0</v>
      </c>
      <c r="I14" s="998">
        <f t="shared" si="0"/>
        <v>0</v>
      </c>
      <c r="J14" s="991" t="s">
        <v>569</v>
      </c>
      <c r="K14" s="991" t="s">
        <v>569</v>
      </c>
      <c r="L14" s="969"/>
      <c r="M14" s="999"/>
      <c r="N14" s="986"/>
      <c r="O14" s="986"/>
    </row>
    <row r="15" spans="1:16" x14ac:dyDescent="0.2">
      <c r="A15" s="993" t="s">
        <v>577</v>
      </c>
      <c r="B15" s="994" t="s">
        <v>579</v>
      </c>
      <c r="C15" s="986">
        <v>46</v>
      </c>
      <c r="D15" s="995" t="s">
        <v>569</v>
      </c>
      <c r="E15" s="996" t="s">
        <v>569</v>
      </c>
      <c r="F15" s="988">
        <v>74</v>
      </c>
      <c r="G15" s="997">
        <f t="shared" si="0"/>
        <v>0</v>
      </c>
      <c r="H15" s="997">
        <f t="shared" si="0"/>
        <v>0</v>
      </c>
      <c r="I15" s="998">
        <f t="shared" si="0"/>
        <v>0</v>
      </c>
      <c r="J15" s="991" t="s">
        <v>569</v>
      </c>
      <c r="K15" s="991" t="s">
        <v>569</v>
      </c>
      <c r="L15" s="969"/>
      <c r="M15" s="999"/>
      <c r="N15" s="986"/>
      <c r="O15" s="986"/>
    </row>
    <row r="16" spans="1:16" x14ac:dyDescent="0.2">
      <c r="A16" s="993" t="s">
        <v>580</v>
      </c>
      <c r="B16" s="994" t="s">
        <v>569</v>
      </c>
      <c r="C16" s="986">
        <v>714</v>
      </c>
      <c r="D16" s="995" t="s">
        <v>569</v>
      </c>
      <c r="E16" s="996" t="s">
        <v>569</v>
      </c>
      <c r="F16" s="988">
        <v>2800</v>
      </c>
      <c r="G16" s="997">
        <f t="shared" si="0"/>
        <v>0</v>
      </c>
      <c r="H16" s="997">
        <f t="shared" si="0"/>
        <v>0</v>
      </c>
      <c r="I16" s="998">
        <f t="shared" si="0"/>
        <v>0</v>
      </c>
      <c r="J16" s="991" t="s">
        <v>569</v>
      </c>
      <c r="K16" s="991" t="s">
        <v>569</v>
      </c>
      <c r="L16" s="969"/>
      <c r="M16" s="999"/>
      <c r="N16" s="986"/>
      <c r="O16" s="986"/>
    </row>
    <row r="17" spans="1:15" ht="13.5" thickBot="1" x14ac:dyDescent="0.25">
      <c r="A17" s="1000" t="s">
        <v>582</v>
      </c>
      <c r="B17" s="1001" t="s">
        <v>584</v>
      </c>
      <c r="C17" s="1002">
        <v>1174</v>
      </c>
      <c r="D17" s="1003" t="s">
        <v>569</v>
      </c>
      <c r="E17" s="1004" t="s">
        <v>569</v>
      </c>
      <c r="F17" s="988">
        <v>1727</v>
      </c>
      <c r="G17" s="1005">
        <f t="shared" si="0"/>
        <v>0</v>
      </c>
      <c r="H17" s="1006">
        <f t="shared" si="0"/>
        <v>0</v>
      </c>
      <c r="I17" s="998">
        <f t="shared" si="0"/>
        <v>0</v>
      </c>
      <c r="J17" s="968" t="s">
        <v>569</v>
      </c>
      <c r="K17" s="968" t="s">
        <v>569</v>
      </c>
      <c r="L17" s="969"/>
      <c r="M17" s="1007"/>
      <c r="N17" s="1002"/>
      <c r="O17" s="1002"/>
    </row>
    <row r="18" spans="1:15" ht="13.5" thickBot="1" x14ac:dyDescent="0.25">
      <c r="A18" s="1008" t="s">
        <v>585</v>
      </c>
      <c r="B18" s="1009"/>
      <c r="C18" s="1010">
        <f t="shared" ref="C18" si="1">C13-C14+C15+C16+C17</f>
        <v>2165</v>
      </c>
      <c r="D18" s="467" t="s">
        <v>569</v>
      </c>
      <c r="E18" s="1011" t="s">
        <v>569</v>
      </c>
      <c r="F18" s="1012">
        <f>F13-F14+F15+F16+F17</f>
        <v>4822</v>
      </c>
      <c r="G18" s="1012">
        <f>G13-G14+G15+G16+G17</f>
        <v>0</v>
      </c>
      <c r="H18" s="1012">
        <f>H13-H14+H15+H16+H17</f>
        <v>0</v>
      </c>
      <c r="I18" s="1010">
        <f>I13-I14+I15+I16+I17</f>
        <v>0</v>
      </c>
      <c r="J18" s="1013" t="s">
        <v>569</v>
      </c>
      <c r="K18" s="1013" t="s">
        <v>569</v>
      </c>
      <c r="L18" s="969"/>
      <c r="M18" s="1010">
        <f>M13-M14+M15+M16+M17</f>
        <v>0</v>
      </c>
      <c r="N18" s="1010">
        <f t="shared" ref="N18:O18" si="2">N13-N14+N15+N16+N17</f>
        <v>0</v>
      </c>
      <c r="O18" s="1010">
        <f t="shared" si="2"/>
        <v>0</v>
      </c>
    </row>
    <row r="19" spans="1:15" x14ac:dyDescent="0.2">
      <c r="A19" s="1000" t="s">
        <v>586</v>
      </c>
      <c r="B19" s="1014">
        <v>401</v>
      </c>
      <c r="C19" s="1002">
        <v>184</v>
      </c>
      <c r="D19" s="719" t="s">
        <v>569</v>
      </c>
      <c r="E19" s="987" t="s">
        <v>569</v>
      </c>
      <c r="F19" s="1015">
        <v>174</v>
      </c>
      <c r="G19" s="1016">
        <f t="shared" si="0"/>
        <v>0</v>
      </c>
      <c r="H19" s="989">
        <f t="shared" si="0"/>
        <v>0</v>
      </c>
      <c r="I19" s="998">
        <f t="shared" si="0"/>
        <v>0</v>
      </c>
      <c r="J19" s="968" t="s">
        <v>569</v>
      </c>
      <c r="K19" s="968" t="s">
        <v>569</v>
      </c>
      <c r="L19" s="969"/>
      <c r="M19" s="1017"/>
      <c r="N19" s="1002"/>
      <c r="O19" s="1002"/>
    </row>
    <row r="20" spans="1:15" x14ac:dyDescent="0.2">
      <c r="A20" s="993" t="s">
        <v>588</v>
      </c>
      <c r="B20" s="994" t="s">
        <v>590</v>
      </c>
      <c r="C20" s="986">
        <v>1077</v>
      </c>
      <c r="D20" s="995" t="s">
        <v>569</v>
      </c>
      <c r="E20" s="996" t="s">
        <v>569</v>
      </c>
      <c r="F20" s="1018">
        <v>235</v>
      </c>
      <c r="G20" s="997">
        <f t="shared" si="0"/>
        <v>0</v>
      </c>
      <c r="H20" s="997">
        <f t="shared" si="0"/>
        <v>0</v>
      </c>
      <c r="I20" s="998">
        <f t="shared" si="0"/>
        <v>0</v>
      </c>
      <c r="J20" s="991" t="s">
        <v>569</v>
      </c>
      <c r="K20" s="991" t="s">
        <v>569</v>
      </c>
      <c r="L20" s="969"/>
      <c r="M20" s="999"/>
      <c r="N20" s="986"/>
      <c r="O20" s="986"/>
    </row>
    <row r="21" spans="1:15" x14ac:dyDescent="0.2">
      <c r="A21" s="993" t="s">
        <v>591</v>
      </c>
      <c r="B21" s="994" t="s">
        <v>569</v>
      </c>
      <c r="C21" s="986">
        <v>0</v>
      </c>
      <c r="D21" s="995" t="s">
        <v>569</v>
      </c>
      <c r="E21" s="996" t="s">
        <v>569</v>
      </c>
      <c r="F21" s="1018">
        <v>832</v>
      </c>
      <c r="G21" s="997">
        <f t="shared" si="0"/>
        <v>0</v>
      </c>
      <c r="H21" s="997">
        <f t="shared" si="0"/>
        <v>0</v>
      </c>
      <c r="I21" s="998">
        <f t="shared" si="0"/>
        <v>0</v>
      </c>
      <c r="J21" s="991" t="s">
        <v>569</v>
      </c>
      <c r="K21" s="991" t="s">
        <v>569</v>
      </c>
      <c r="L21" s="969"/>
      <c r="M21" s="999"/>
      <c r="N21" s="986"/>
      <c r="O21" s="986"/>
    </row>
    <row r="22" spans="1:15" x14ac:dyDescent="0.2">
      <c r="A22" s="993" t="s">
        <v>593</v>
      </c>
      <c r="B22" s="994" t="s">
        <v>569</v>
      </c>
      <c r="C22" s="986">
        <v>811</v>
      </c>
      <c r="D22" s="995" t="s">
        <v>569</v>
      </c>
      <c r="E22" s="996" t="s">
        <v>569</v>
      </c>
      <c r="F22" s="1018">
        <v>3387</v>
      </c>
      <c r="G22" s="997">
        <f t="shared" si="0"/>
        <v>0</v>
      </c>
      <c r="H22" s="997">
        <f t="shared" si="0"/>
        <v>0</v>
      </c>
      <c r="I22" s="998">
        <f t="shared" si="0"/>
        <v>0</v>
      </c>
      <c r="J22" s="991" t="s">
        <v>569</v>
      </c>
      <c r="K22" s="991" t="s">
        <v>569</v>
      </c>
      <c r="L22" s="969"/>
      <c r="M22" s="999"/>
      <c r="N22" s="986"/>
      <c r="O22" s="986"/>
    </row>
    <row r="23" spans="1:15" ht="13.5" thickBot="1" x14ac:dyDescent="0.25">
      <c r="A23" s="972" t="s">
        <v>595</v>
      </c>
      <c r="B23" s="1019" t="s">
        <v>569</v>
      </c>
      <c r="C23" s="1020">
        <v>0</v>
      </c>
      <c r="D23" s="1003" t="s">
        <v>569</v>
      </c>
      <c r="E23" s="1004" t="s">
        <v>569</v>
      </c>
      <c r="F23" s="1021"/>
      <c r="G23" s="1005">
        <f t="shared" si="0"/>
        <v>0</v>
      </c>
      <c r="H23" s="1006">
        <f t="shared" si="0"/>
        <v>0</v>
      </c>
      <c r="I23" s="1022">
        <f t="shared" si="0"/>
        <v>0</v>
      </c>
      <c r="J23" s="1023" t="s">
        <v>569</v>
      </c>
      <c r="K23" s="1023" t="s">
        <v>569</v>
      </c>
      <c r="L23" s="969"/>
      <c r="M23" s="1024"/>
      <c r="N23" s="1020"/>
      <c r="O23" s="1020"/>
    </row>
    <row r="24" spans="1:15" ht="15" x14ac:dyDescent="0.25">
      <c r="A24" s="1025" t="s">
        <v>597</v>
      </c>
      <c r="B24" s="1026" t="s">
        <v>569</v>
      </c>
      <c r="C24" s="1027">
        <v>7045</v>
      </c>
      <c r="D24" s="733">
        <v>5800</v>
      </c>
      <c r="E24" s="1028">
        <v>6409</v>
      </c>
      <c r="F24" s="1029">
        <v>1671</v>
      </c>
      <c r="G24" s="990"/>
      <c r="H24" s="990">
        <f>N24-M24</f>
        <v>0</v>
      </c>
      <c r="I24" s="990">
        <f>O24-N24</f>
        <v>0</v>
      </c>
      <c r="J24" s="1030">
        <f t="shared" ref="J24:J47" si="3">SUM(F24:I24)</f>
        <v>1671</v>
      </c>
      <c r="K24" s="1031">
        <f t="shared" ref="K24:K47" si="4">(J24/E24)*100</f>
        <v>26.072710251209237</v>
      </c>
      <c r="L24" s="969"/>
      <c r="M24" s="992"/>
      <c r="N24" s="1032"/>
      <c r="O24" s="1033"/>
    </row>
    <row r="25" spans="1:15" ht="15" x14ac:dyDescent="0.25">
      <c r="A25" s="993" t="s">
        <v>599</v>
      </c>
      <c r="B25" s="1034" t="s">
        <v>569</v>
      </c>
      <c r="C25" s="1035">
        <v>145</v>
      </c>
      <c r="D25" s="738"/>
      <c r="E25" s="1036"/>
      <c r="F25" s="1037"/>
      <c r="G25" s="998"/>
      <c r="H25" s="1038">
        <f t="shared" ref="H25:I42" si="5">N25-M25</f>
        <v>0</v>
      </c>
      <c r="I25" s="1038">
        <f t="shared" si="5"/>
        <v>0</v>
      </c>
      <c r="J25" s="1039">
        <f t="shared" si="3"/>
        <v>0</v>
      </c>
      <c r="K25" s="1040" t="e">
        <f t="shared" si="4"/>
        <v>#DIV/0!</v>
      </c>
      <c r="L25" s="969"/>
      <c r="M25" s="999"/>
      <c r="N25" s="1041"/>
      <c r="O25" s="1042"/>
    </row>
    <row r="26" spans="1:15" ht="15.75" thickBot="1" x14ac:dyDescent="0.3">
      <c r="A26" s="972" t="s">
        <v>601</v>
      </c>
      <c r="B26" s="1043">
        <v>672</v>
      </c>
      <c r="C26" s="1044">
        <v>1355</v>
      </c>
      <c r="D26" s="744">
        <v>1100</v>
      </c>
      <c r="E26" s="1045">
        <v>1500</v>
      </c>
      <c r="F26" s="1046">
        <v>275</v>
      </c>
      <c r="G26" s="1022"/>
      <c r="H26" s="1047">
        <f t="shared" si="5"/>
        <v>0</v>
      </c>
      <c r="I26" s="1047">
        <f t="shared" si="5"/>
        <v>0</v>
      </c>
      <c r="J26" s="1048">
        <f t="shared" si="3"/>
        <v>275</v>
      </c>
      <c r="K26" s="1049">
        <f t="shared" si="4"/>
        <v>18.333333333333332</v>
      </c>
      <c r="L26" s="969"/>
      <c r="M26" s="1007"/>
      <c r="N26" s="1050"/>
      <c r="O26" s="1051"/>
    </row>
    <row r="27" spans="1:15" ht="15" x14ac:dyDescent="0.2">
      <c r="A27" s="984" t="s">
        <v>602</v>
      </c>
      <c r="B27" s="1052">
        <v>501</v>
      </c>
      <c r="C27" s="1053">
        <v>629</v>
      </c>
      <c r="D27" s="1054">
        <v>600</v>
      </c>
      <c r="E27" s="1055">
        <v>520</v>
      </c>
      <c r="F27" s="1056">
        <v>103</v>
      </c>
      <c r="G27" s="1038"/>
      <c r="H27" s="1038">
        <f t="shared" si="5"/>
        <v>0</v>
      </c>
      <c r="I27" s="1038">
        <f t="shared" si="5"/>
        <v>0</v>
      </c>
      <c r="J27" s="1057">
        <f t="shared" si="3"/>
        <v>103</v>
      </c>
      <c r="K27" s="1058">
        <f t="shared" si="4"/>
        <v>19.807692307692307</v>
      </c>
      <c r="L27" s="969"/>
      <c r="M27" s="1017"/>
      <c r="N27" s="1059"/>
      <c r="O27" s="1060"/>
    </row>
    <row r="28" spans="1:15" ht="15" x14ac:dyDescent="0.2">
      <c r="A28" s="993" t="s">
        <v>604</v>
      </c>
      <c r="B28" s="1034">
        <v>502</v>
      </c>
      <c r="C28" s="1061">
        <v>289</v>
      </c>
      <c r="D28" s="1062">
        <v>290</v>
      </c>
      <c r="E28" s="1063">
        <v>290</v>
      </c>
      <c r="F28" s="1064">
        <v>72</v>
      </c>
      <c r="G28" s="998"/>
      <c r="H28" s="1038">
        <f t="shared" si="5"/>
        <v>0</v>
      </c>
      <c r="I28" s="1038">
        <f t="shared" si="5"/>
        <v>0</v>
      </c>
      <c r="J28" s="1039">
        <f t="shared" si="3"/>
        <v>72</v>
      </c>
      <c r="K28" s="1040">
        <f t="shared" si="4"/>
        <v>24.827586206896552</v>
      </c>
      <c r="L28" s="969"/>
      <c r="M28" s="999"/>
      <c r="N28" s="1041"/>
      <c r="O28" s="1042"/>
    </row>
    <row r="29" spans="1:15" ht="15" x14ac:dyDescent="0.2">
      <c r="A29" s="993" t="s">
        <v>606</v>
      </c>
      <c r="B29" s="1034">
        <v>504</v>
      </c>
      <c r="C29" s="1061">
        <v>0</v>
      </c>
      <c r="D29" s="1062">
        <v>0</v>
      </c>
      <c r="E29" s="1063">
        <v>0</v>
      </c>
      <c r="F29" s="1064">
        <v>0</v>
      </c>
      <c r="G29" s="998"/>
      <c r="H29" s="1038">
        <f t="shared" si="5"/>
        <v>0</v>
      </c>
      <c r="I29" s="1038">
        <f t="shared" si="5"/>
        <v>0</v>
      </c>
      <c r="J29" s="1039">
        <f t="shared" si="3"/>
        <v>0</v>
      </c>
      <c r="K29" s="1040" t="e">
        <f t="shared" si="4"/>
        <v>#DIV/0!</v>
      </c>
      <c r="L29" s="969"/>
      <c r="M29" s="999"/>
      <c r="N29" s="1041"/>
      <c r="O29" s="1042"/>
    </row>
    <row r="30" spans="1:15" ht="15" x14ac:dyDescent="0.2">
      <c r="A30" s="993" t="s">
        <v>608</v>
      </c>
      <c r="B30" s="1034">
        <v>511</v>
      </c>
      <c r="C30" s="1061">
        <v>399</v>
      </c>
      <c r="D30" s="1062">
        <v>200</v>
      </c>
      <c r="E30" s="1063">
        <v>400</v>
      </c>
      <c r="F30" s="1064">
        <v>4</v>
      </c>
      <c r="G30" s="998"/>
      <c r="H30" s="1038">
        <f t="shared" si="5"/>
        <v>0</v>
      </c>
      <c r="I30" s="1038">
        <f t="shared" si="5"/>
        <v>0</v>
      </c>
      <c r="J30" s="1039">
        <f t="shared" si="3"/>
        <v>4</v>
      </c>
      <c r="K30" s="1040">
        <f t="shared" si="4"/>
        <v>1</v>
      </c>
      <c r="L30" s="969"/>
      <c r="M30" s="999"/>
      <c r="N30" s="1041"/>
      <c r="O30" s="1042"/>
    </row>
    <row r="31" spans="1:15" ht="15" x14ac:dyDescent="0.2">
      <c r="A31" s="993" t="s">
        <v>610</v>
      </c>
      <c r="B31" s="1034">
        <v>518</v>
      </c>
      <c r="C31" s="1061">
        <v>412</v>
      </c>
      <c r="D31" s="1062">
        <v>390</v>
      </c>
      <c r="E31" s="1063">
        <v>410</v>
      </c>
      <c r="F31" s="1064">
        <v>140</v>
      </c>
      <c r="G31" s="998"/>
      <c r="H31" s="1038">
        <f t="shared" si="5"/>
        <v>0</v>
      </c>
      <c r="I31" s="1038">
        <f t="shared" si="5"/>
        <v>0</v>
      </c>
      <c r="J31" s="1039">
        <f t="shared" si="3"/>
        <v>140</v>
      </c>
      <c r="K31" s="1040">
        <f t="shared" si="4"/>
        <v>34.146341463414636</v>
      </c>
      <c r="L31" s="969"/>
      <c r="M31" s="999"/>
      <c r="N31" s="1041"/>
      <c r="O31" s="1042"/>
    </row>
    <row r="32" spans="1:15" ht="15" x14ac:dyDescent="0.2">
      <c r="A32" s="993" t="s">
        <v>612</v>
      </c>
      <c r="B32" s="1034">
        <v>521</v>
      </c>
      <c r="C32" s="1061">
        <v>4283</v>
      </c>
      <c r="D32" s="1062">
        <v>3660</v>
      </c>
      <c r="E32" s="1063">
        <v>3950</v>
      </c>
      <c r="F32" s="1064">
        <v>1027</v>
      </c>
      <c r="G32" s="998"/>
      <c r="H32" s="1038">
        <f t="shared" si="5"/>
        <v>0</v>
      </c>
      <c r="I32" s="1038">
        <f t="shared" si="5"/>
        <v>0</v>
      </c>
      <c r="J32" s="1039">
        <f t="shared" si="3"/>
        <v>1027</v>
      </c>
      <c r="K32" s="1040">
        <f t="shared" si="4"/>
        <v>26</v>
      </c>
      <c r="L32" s="969"/>
      <c r="M32" s="999"/>
      <c r="N32" s="1041"/>
      <c r="O32" s="1042"/>
    </row>
    <row r="33" spans="1:15" ht="15" x14ac:dyDescent="0.2">
      <c r="A33" s="993" t="s">
        <v>614</v>
      </c>
      <c r="B33" s="1034" t="s">
        <v>616</v>
      </c>
      <c r="C33" s="1061">
        <v>1666</v>
      </c>
      <c r="D33" s="1062">
        <v>1420</v>
      </c>
      <c r="E33" s="1063">
        <v>1488</v>
      </c>
      <c r="F33" s="1064">
        <v>380</v>
      </c>
      <c r="G33" s="998"/>
      <c r="H33" s="1038">
        <f t="shared" si="5"/>
        <v>0</v>
      </c>
      <c r="I33" s="1038">
        <f t="shared" si="5"/>
        <v>0</v>
      </c>
      <c r="J33" s="1039">
        <f t="shared" si="3"/>
        <v>380</v>
      </c>
      <c r="K33" s="1040">
        <f t="shared" si="4"/>
        <v>25.537634408602152</v>
      </c>
      <c r="L33" s="969"/>
      <c r="M33" s="999"/>
      <c r="N33" s="1041"/>
      <c r="O33" s="1042"/>
    </row>
    <row r="34" spans="1:15" ht="15" x14ac:dyDescent="0.2">
      <c r="A34" s="993" t="s">
        <v>617</v>
      </c>
      <c r="B34" s="1034">
        <v>557</v>
      </c>
      <c r="C34" s="1061">
        <v>0</v>
      </c>
      <c r="D34" s="1062">
        <v>0</v>
      </c>
      <c r="E34" s="1063">
        <v>0</v>
      </c>
      <c r="F34" s="1064">
        <v>0</v>
      </c>
      <c r="G34" s="998"/>
      <c r="H34" s="1038">
        <f t="shared" si="5"/>
        <v>0</v>
      </c>
      <c r="I34" s="1038">
        <f t="shared" si="5"/>
        <v>0</v>
      </c>
      <c r="J34" s="1039">
        <f t="shared" si="3"/>
        <v>0</v>
      </c>
      <c r="K34" s="1040" t="e">
        <f t="shared" si="4"/>
        <v>#DIV/0!</v>
      </c>
      <c r="L34" s="969"/>
      <c r="M34" s="999"/>
      <c r="N34" s="1041"/>
      <c r="O34" s="1042"/>
    </row>
    <row r="35" spans="1:15" ht="15" x14ac:dyDescent="0.2">
      <c r="A35" s="993" t="s">
        <v>619</v>
      </c>
      <c r="B35" s="1034">
        <v>551</v>
      </c>
      <c r="C35" s="1061">
        <v>44</v>
      </c>
      <c r="D35" s="1062">
        <v>41</v>
      </c>
      <c r="E35" s="1063">
        <v>41</v>
      </c>
      <c r="F35" s="1064">
        <v>10</v>
      </c>
      <c r="G35" s="998"/>
      <c r="H35" s="1038">
        <f t="shared" si="5"/>
        <v>0</v>
      </c>
      <c r="I35" s="1038">
        <f t="shared" si="5"/>
        <v>0</v>
      </c>
      <c r="J35" s="1039">
        <f t="shared" si="3"/>
        <v>10</v>
      </c>
      <c r="K35" s="1040">
        <f t="shared" si="4"/>
        <v>24.390243902439025</v>
      </c>
      <c r="L35" s="969"/>
      <c r="M35" s="999"/>
      <c r="N35" s="1041"/>
      <c r="O35" s="1042"/>
    </row>
    <row r="36" spans="1:15" ht="15.75" thickBot="1" x14ac:dyDescent="0.25">
      <c r="A36" s="1065" t="s">
        <v>621</v>
      </c>
      <c r="B36" s="1066" t="s">
        <v>622</v>
      </c>
      <c r="C36" s="1067">
        <v>4</v>
      </c>
      <c r="D36" s="1068">
        <v>98</v>
      </c>
      <c r="E36" s="1069">
        <v>90</v>
      </c>
      <c r="F36" s="1070">
        <v>1</v>
      </c>
      <c r="G36" s="998"/>
      <c r="H36" s="1047">
        <f t="shared" si="5"/>
        <v>0</v>
      </c>
      <c r="I36" s="1038">
        <f t="shared" si="5"/>
        <v>0</v>
      </c>
      <c r="J36" s="1048">
        <f t="shared" si="3"/>
        <v>1</v>
      </c>
      <c r="K36" s="1049">
        <f t="shared" si="4"/>
        <v>1.1111111111111112</v>
      </c>
      <c r="L36" s="969"/>
      <c r="M36" s="1024"/>
      <c r="N36" s="1071"/>
      <c r="O36" s="1072"/>
    </row>
    <row r="37" spans="1:15" ht="15.75" thickBot="1" x14ac:dyDescent="0.3">
      <c r="A37" s="1073" t="s">
        <v>623</v>
      </c>
      <c r="B37" s="1074"/>
      <c r="C37" s="1075">
        <f t="shared" ref="C37" si="6">SUM(C27:C36)</f>
        <v>7726</v>
      </c>
      <c r="D37" s="760">
        <f t="shared" ref="D37:I37" si="7">SUM(D27:D36)</f>
        <v>6699</v>
      </c>
      <c r="E37" s="1076">
        <f t="shared" si="7"/>
        <v>7189</v>
      </c>
      <c r="F37" s="1076">
        <f t="shared" si="7"/>
        <v>1737</v>
      </c>
      <c r="G37" s="1077">
        <f t="shared" si="7"/>
        <v>0</v>
      </c>
      <c r="H37" s="1077">
        <f t="shared" si="7"/>
        <v>0</v>
      </c>
      <c r="I37" s="1077">
        <f t="shared" si="7"/>
        <v>0</v>
      </c>
      <c r="J37" s="1075">
        <f t="shared" si="3"/>
        <v>1737</v>
      </c>
      <c r="K37" s="1078">
        <f t="shared" si="4"/>
        <v>24.161914035331758</v>
      </c>
      <c r="L37" s="969"/>
      <c r="M37" s="1075">
        <f>SUM(M27:M36)</f>
        <v>0</v>
      </c>
      <c r="N37" s="1075">
        <f t="shared" ref="N37:O37" si="8">SUM(N27:N36)</f>
        <v>0</v>
      </c>
      <c r="O37" s="1075">
        <f t="shared" si="8"/>
        <v>0</v>
      </c>
    </row>
    <row r="38" spans="1:15" ht="15" x14ac:dyDescent="0.2">
      <c r="A38" s="1079" t="s">
        <v>625</v>
      </c>
      <c r="B38" s="1052">
        <v>601</v>
      </c>
      <c r="C38" s="1053">
        <v>0</v>
      </c>
      <c r="D38" s="1054"/>
      <c r="E38" s="1055">
        <v>0</v>
      </c>
      <c r="F38" s="1080">
        <v>0</v>
      </c>
      <c r="G38" s="998"/>
      <c r="H38" s="990">
        <f t="shared" si="5"/>
        <v>0</v>
      </c>
      <c r="I38" s="1038">
        <f t="shared" si="5"/>
        <v>0</v>
      </c>
      <c r="J38" s="1030">
        <f t="shared" si="3"/>
        <v>0</v>
      </c>
      <c r="K38" s="1031" t="e">
        <f t="shared" si="4"/>
        <v>#DIV/0!</v>
      </c>
      <c r="L38" s="969"/>
      <c r="M38" s="1017"/>
      <c r="N38" s="1059"/>
      <c r="O38" s="1060"/>
    </row>
    <row r="39" spans="1:15" ht="15" x14ac:dyDescent="0.2">
      <c r="A39" s="1081" t="s">
        <v>627</v>
      </c>
      <c r="B39" s="1034">
        <v>602</v>
      </c>
      <c r="C39" s="1061">
        <v>681</v>
      </c>
      <c r="D39" s="1062">
        <v>780</v>
      </c>
      <c r="E39" s="1063">
        <v>690</v>
      </c>
      <c r="F39" s="1064">
        <v>168</v>
      </c>
      <c r="G39" s="998"/>
      <c r="H39" s="1038">
        <f t="shared" si="5"/>
        <v>0</v>
      </c>
      <c r="I39" s="1038">
        <f t="shared" si="5"/>
        <v>0</v>
      </c>
      <c r="J39" s="1039">
        <f t="shared" si="3"/>
        <v>168</v>
      </c>
      <c r="K39" s="1040">
        <f t="shared" si="4"/>
        <v>24.347826086956523</v>
      </c>
      <c r="L39" s="969"/>
      <c r="M39" s="999"/>
      <c r="N39" s="1041"/>
      <c r="O39" s="1042"/>
    </row>
    <row r="40" spans="1:15" ht="15" x14ac:dyDescent="0.2">
      <c r="A40" s="1081" t="s">
        <v>629</v>
      </c>
      <c r="B40" s="1034">
        <v>604</v>
      </c>
      <c r="C40" s="1061">
        <v>0</v>
      </c>
      <c r="D40" s="1062"/>
      <c r="E40" s="1063">
        <v>0</v>
      </c>
      <c r="F40" s="1064">
        <v>0</v>
      </c>
      <c r="G40" s="998"/>
      <c r="H40" s="1038">
        <f t="shared" si="5"/>
        <v>0</v>
      </c>
      <c r="I40" s="1038">
        <f t="shared" si="5"/>
        <v>0</v>
      </c>
      <c r="J40" s="1039">
        <f t="shared" si="3"/>
        <v>0</v>
      </c>
      <c r="K40" s="1040" t="e">
        <f t="shared" si="4"/>
        <v>#DIV/0!</v>
      </c>
      <c r="L40" s="969"/>
      <c r="M40" s="999"/>
      <c r="N40" s="1041"/>
      <c r="O40" s="1042"/>
    </row>
    <row r="41" spans="1:15" ht="15" x14ac:dyDescent="0.2">
      <c r="A41" s="1081" t="s">
        <v>631</v>
      </c>
      <c r="B41" s="1034" t="s">
        <v>633</v>
      </c>
      <c r="C41" s="1061">
        <v>7045</v>
      </c>
      <c r="D41" s="1062">
        <v>5800</v>
      </c>
      <c r="E41" s="1063">
        <v>6409</v>
      </c>
      <c r="F41" s="1064">
        <v>1671</v>
      </c>
      <c r="G41" s="998"/>
      <c r="H41" s="1038">
        <f t="shared" si="5"/>
        <v>0</v>
      </c>
      <c r="I41" s="1038">
        <f t="shared" si="5"/>
        <v>0</v>
      </c>
      <c r="J41" s="1039">
        <f t="shared" si="3"/>
        <v>1671</v>
      </c>
      <c r="K41" s="1040">
        <f t="shared" si="4"/>
        <v>26.072710251209237</v>
      </c>
      <c r="L41" s="969"/>
      <c r="M41" s="999"/>
      <c r="N41" s="1041"/>
      <c r="O41" s="1042"/>
    </row>
    <row r="42" spans="1:15" ht="15.75" thickBot="1" x14ac:dyDescent="0.25">
      <c r="A42" s="1082" t="s">
        <v>634</v>
      </c>
      <c r="B42" s="1066" t="s">
        <v>635</v>
      </c>
      <c r="C42" s="1067">
        <v>93</v>
      </c>
      <c r="D42" s="1068">
        <v>119</v>
      </c>
      <c r="E42" s="1069">
        <v>90</v>
      </c>
      <c r="F42" s="1070">
        <v>0</v>
      </c>
      <c r="G42" s="1022"/>
      <c r="H42" s="1047">
        <f t="shared" si="5"/>
        <v>0</v>
      </c>
      <c r="I42" s="1038">
        <f t="shared" si="5"/>
        <v>0</v>
      </c>
      <c r="J42" s="1048">
        <f t="shared" si="3"/>
        <v>0</v>
      </c>
      <c r="K42" s="1083">
        <f t="shared" si="4"/>
        <v>0</v>
      </c>
      <c r="L42" s="969"/>
      <c r="M42" s="1024"/>
      <c r="N42" s="1071"/>
      <c r="O42" s="1072"/>
    </row>
    <row r="43" spans="1:15" ht="15.75" thickBot="1" x14ac:dyDescent="0.3">
      <c r="A43" s="1073" t="s">
        <v>636</v>
      </c>
      <c r="B43" s="1074" t="s">
        <v>569</v>
      </c>
      <c r="C43" s="1075">
        <f>SUM(C38:C42)</f>
        <v>7819</v>
      </c>
      <c r="D43" s="760">
        <f>SUM(D38:D42)</f>
        <v>6699</v>
      </c>
      <c r="E43" s="1076">
        <f t="shared" ref="E43:I43" si="9">SUM(E38:E42)</f>
        <v>7189</v>
      </c>
      <c r="F43" s="1075">
        <f t="shared" si="9"/>
        <v>1839</v>
      </c>
      <c r="G43" s="1084">
        <f t="shared" si="9"/>
        <v>0</v>
      </c>
      <c r="H43" s="1075">
        <f t="shared" si="9"/>
        <v>0</v>
      </c>
      <c r="I43" s="1085">
        <f t="shared" si="9"/>
        <v>0</v>
      </c>
      <c r="J43" s="1075">
        <f t="shared" si="3"/>
        <v>1839</v>
      </c>
      <c r="K43" s="1078">
        <f t="shared" si="4"/>
        <v>25.580748365558492</v>
      </c>
      <c r="L43" s="969"/>
      <c r="M43" s="1075">
        <f>SUM(M38:M42)</f>
        <v>0</v>
      </c>
      <c r="N43" s="1086">
        <f>SUM(N38:N42)</f>
        <v>0</v>
      </c>
      <c r="O43" s="1075">
        <f>SUM(O38:O42)</f>
        <v>0</v>
      </c>
    </row>
    <row r="44" spans="1:15" s="1096" customFormat="1" ht="5.25" customHeight="1" thickBot="1" x14ac:dyDescent="0.25">
      <c r="A44" s="1087"/>
      <c r="B44" s="1088"/>
      <c r="C44" s="1089"/>
      <c r="D44" s="1046"/>
      <c r="E44" s="1046"/>
      <c r="F44" s="1090"/>
      <c r="G44" s="1091"/>
      <c r="H44" s="1092"/>
      <c r="I44" s="1091"/>
      <c r="J44" s="1093"/>
      <c r="K44" s="1094"/>
      <c r="L44" s="1095"/>
      <c r="M44" s="1090"/>
      <c r="N44" s="1089"/>
      <c r="O44" s="1089"/>
    </row>
    <row r="45" spans="1:15" ht="15.75" thickBot="1" x14ac:dyDescent="0.25">
      <c r="A45" s="1097" t="s">
        <v>638</v>
      </c>
      <c r="B45" s="1074" t="s">
        <v>569</v>
      </c>
      <c r="C45" s="1075">
        <f>C43-C41</f>
        <v>774</v>
      </c>
      <c r="D45" s="1098">
        <f t="shared" ref="D45:I45" si="10">D43-D41</f>
        <v>899</v>
      </c>
      <c r="E45" s="1098">
        <f t="shared" si="10"/>
        <v>780</v>
      </c>
      <c r="F45" s="1075">
        <f t="shared" si="10"/>
        <v>168</v>
      </c>
      <c r="G45" s="1099">
        <f t="shared" si="10"/>
        <v>0</v>
      </c>
      <c r="H45" s="1075">
        <f t="shared" si="10"/>
        <v>0</v>
      </c>
      <c r="I45" s="1086">
        <f t="shared" si="10"/>
        <v>0</v>
      </c>
      <c r="J45" s="1100">
        <f t="shared" si="3"/>
        <v>168</v>
      </c>
      <c r="K45" s="1031">
        <f t="shared" si="4"/>
        <v>21.53846153846154</v>
      </c>
      <c r="L45" s="969"/>
      <c r="M45" s="1075">
        <f>M43-M41</f>
        <v>0</v>
      </c>
      <c r="N45" s="1086">
        <f>N43-N41</f>
        <v>0</v>
      </c>
      <c r="O45" s="1075">
        <f>O43-O41</f>
        <v>0</v>
      </c>
    </row>
    <row r="46" spans="1:15" ht="15.75" thickBot="1" x14ac:dyDescent="0.25">
      <c r="A46" s="1073" t="s">
        <v>639</v>
      </c>
      <c r="B46" s="1074" t="s">
        <v>569</v>
      </c>
      <c r="C46" s="1075">
        <f>C43-C37</f>
        <v>93</v>
      </c>
      <c r="D46" s="1098">
        <f t="shared" ref="D46:I46" si="11">D43-D37</f>
        <v>0</v>
      </c>
      <c r="E46" s="1098">
        <f t="shared" si="11"/>
        <v>0</v>
      </c>
      <c r="F46" s="1075">
        <f t="shared" si="11"/>
        <v>102</v>
      </c>
      <c r="G46" s="1099">
        <f t="shared" si="11"/>
        <v>0</v>
      </c>
      <c r="H46" s="1075">
        <f t="shared" si="11"/>
        <v>0</v>
      </c>
      <c r="I46" s="1086">
        <f t="shared" si="11"/>
        <v>0</v>
      </c>
      <c r="J46" s="1100">
        <f t="shared" si="3"/>
        <v>102</v>
      </c>
      <c r="K46" s="1031" t="e">
        <f t="shared" si="4"/>
        <v>#DIV/0!</v>
      </c>
      <c r="L46" s="969"/>
      <c r="M46" s="1075">
        <f>M43-M37</f>
        <v>0</v>
      </c>
      <c r="N46" s="1086">
        <f>N43-N37</f>
        <v>0</v>
      </c>
      <c r="O46" s="1075">
        <f>O43-O37</f>
        <v>0</v>
      </c>
    </row>
    <row r="47" spans="1:15" ht="15.75" thickBot="1" x14ac:dyDescent="0.25">
      <c r="A47" s="1101" t="s">
        <v>641</v>
      </c>
      <c r="B47" s="1102" t="s">
        <v>569</v>
      </c>
      <c r="C47" s="1075">
        <f>C46-C41</f>
        <v>-6952</v>
      </c>
      <c r="D47" s="1098">
        <f t="shared" ref="D47:I47" si="12">D46-D41</f>
        <v>-5800</v>
      </c>
      <c r="E47" s="1098">
        <f t="shared" si="12"/>
        <v>-6409</v>
      </c>
      <c r="F47" s="1075">
        <f t="shared" si="12"/>
        <v>-1569</v>
      </c>
      <c r="G47" s="1099">
        <f t="shared" si="12"/>
        <v>0</v>
      </c>
      <c r="H47" s="1075">
        <f t="shared" si="12"/>
        <v>0</v>
      </c>
      <c r="I47" s="1086">
        <f t="shared" si="12"/>
        <v>0</v>
      </c>
      <c r="J47" s="1100">
        <f t="shared" si="3"/>
        <v>-1569</v>
      </c>
      <c r="K47" s="1078">
        <f t="shared" si="4"/>
        <v>24.481198314869715</v>
      </c>
      <c r="L47" s="969"/>
      <c r="M47" s="1075">
        <f>M46-M41</f>
        <v>0</v>
      </c>
      <c r="N47" s="1086">
        <f>N46-N41</f>
        <v>0</v>
      </c>
      <c r="O47" s="1075">
        <f>O46-O41</f>
        <v>0</v>
      </c>
    </row>
    <row r="50" spans="1:10" ht="14.25" x14ac:dyDescent="0.2">
      <c r="A50" s="1103" t="s">
        <v>642</v>
      </c>
    </row>
    <row r="51" spans="1:10" ht="14.25" x14ac:dyDescent="0.2">
      <c r="A51" s="1106" t="s">
        <v>643</v>
      </c>
    </row>
    <row r="52" spans="1:10" ht="14.25" x14ac:dyDescent="0.2">
      <c r="A52" s="1107" t="s">
        <v>644</v>
      </c>
    </row>
    <row r="53" spans="1:10" s="795" customFormat="1" ht="14.25" x14ac:dyDescent="0.2">
      <c r="A53" s="1107" t="s">
        <v>645</v>
      </c>
      <c r="B53" s="1108"/>
      <c r="E53" s="1109"/>
      <c r="F53" s="1109"/>
      <c r="G53" s="1109"/>
      <c r="H53" s="1109"/>
      <c r="I53" s="1109"/>
      <c r="J53" s="1109"/>
    </row>
    <row r="55" spans="1:10" x14ac:dyDescent="0.2">
      <c r="A55" s="776" t="s">
        <v>684</v>
      </c>
    </row>
    <row r="58" spans="1:10" x14ac:dyDescent="0.2">
      <c r="A58" s="776" t="s">
        <v>685</v>
      </c>
    </row>
    <row r="60" spans="1:10" x14ac:dyDescent="0.2">
      <c r="A60" s="776" t="s">
        <v>686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topLeftCell="A7" zoomScaleNormal="100" workbookViewId="0">
      <selection activeCell="E43" sqref="E43"/>
    </sheetView>
  </sheetViews>
  <sheetFormatPr defaultColWidth="8.7109375" defaultRowHeight="12.75" x14ac:dyDescent="0.2"/>
  <cols>
    <col min="1" max="1" width="37.7109375" style="1209" customWidth="1"/>
    <col min="2" max="2" width="13.5703125" style="1208" hidden="1" customWidth="1"/>
    <col min="3" max="3" width="7.28515625" style="1210" customWidth="1"/>
    <col min="4" max="5" width="11.5703125" style="1208" customWidth="1"/>
    <col min="6" max="6" width="11.5703125" style="1211" customWidth="1"/>
    <col min="7" max="7" width="11.42578125" style="1211" customWidth="1"/>
    <col min="8" max="8" width="9.85546875" style="1211" customWidth="1"/>
    <col min="9" max="9" width="9.140625" style="1211" customWidth="1"/>
    <col min="10" max="10" width="9.28515625" style="1211" customWidth="1"/>
    <col min="11" max="11" width="9.140625" style="1211" customWidth="1"/>
    <col min="12" max="12" width="12" style="1208" customWidth="1"/>
    <col min="13" max="13" width="8.7109375" style="1208"/>
    <col min="14" max="14" width="11.85546875" style="1208" customWidth="1"/>
    <col min="15" max="15" width="12.5703125" style="1208" customWidth="1"/>
    <col min="16" max="16" width="11.85546875" style="1208" customWidth="1"/>
    <col min="17" max="17" width="12" style="1208" customWidth="1"/>
    <col min="18" max="16384" width="8.7109375" style="1208"/>
  </cols>
  <sheetData>
    <row r="1" spans="1:17" ht="24" customHeight="1" x14ac:dyDescent="0.2">
      <c r="A1" s="1205"/>
      <c r="B1" s="1206"/>
      <c r="C1" s="1206"/>
      <c r="D1" s="1206"/>
      <c r="E1" s="1206"/>
      <c r="F1" s="1206"/>
      <c r="G1" s="1206"/>
      <c r="H1" s="1206"/>
      <c r="I1" s="1206"/>
      <c r="J1" s="1206"/>
      <c r="K1" s="1206"/>
      <c r="L1" s="1206"/>
      <c r="M1" s="1206"/>
      <c r="N1" s="1206"/>
      <c r="O1" s="1206"/>
      <c r="P1" s="1206"/>
      <c r="Q1" s="1207"/>
    </row>
    <row r="2" spans="1:17" x14ac:dyDescent="0.2">
      <c r="P2" s="1212"/>
    </row>
    <row r="3" spans="1:17" ht="18.75" x14ac:dyDescent="0.2">
      <c r="A3" s="1213" t="s">
        <v>542</v>
      </c>
      <c r="G3" s="1109"/>
      <c r="H3" s="1109"/>
    </row>
    <row r="4" spans="1:17" ht="21.75" customHeight="1" x14ac:dyDescent="0.2">
      <c r="A4" s="929"/>
      <c r="B4" s="1214"/>
      <c r="G4" s="1109"/>
      <c r="H4" s="1109"/>
    </row>
    <row r="5" spans="1:17" x14ac:dyDescent="0.2">
      <c r="A5" s="782"/>
      <c r="G5" s="1109"/>
      <c r="H5" s="1109"/>
    </row>
    <row r="6" spans="1:17" ht="6" customHeight="1" x14ac:dyDescent="0.2">
      <c r="B6" s="1215"/>
      <c r="C6" s="1216"/>
      <c r="D6" s="1215"/>
      <c r="G6" s="1109"/>
      <c r="H6" s="1109"/>
    </row>
    <row r="7" spans="1:17" ht="24.75" customHeight="1" x14ac:dyDescent="0.2">
      <c r="A7" s="930" t="s">
        <v>543</v>
      </c>
      <c r="B7" s="1217"/>
      <c r="C7" s="1217"/>
      <c r="D7" s="1112" t="s">
        <v>687</v>
      </c>
      <c r="E7" s="1112"/>
      <c r="F7" s="1112"/>
      <c r="G7" s="1112"/>
      <c r="H7" s="1218"/>
      <c r="I7" s="1218"/>
      <c r="J7" s="1218"/>
      <c r="K7" s="1218"/>
      <c r="L7" s="1218"/>
      <c r="M7" s="934"/>
      <c r="N7" s="934"/>
      <c r="O7" s="934"/>
      <c r="P7" s="934"/>
    </row>
    <row r="8" spans="1:17" ht="23.25" customHeight="1" thickBot="1" x14ac:dyDescent="0.25">
      <c r="A8" s="782" t="s">
        <v>545</v>
      </c>
      <c r="G8" s="1109"/>
      <c r="H8" s="1109"/>
    </row>
    <row r="9" spans="1:17" ht="13.5" thickBot="1" x14ac:dyDescent="0.25">
      <c r="A9" s="935" t="s">
        <v>553</v>
      </c>
      <c r="B9" s="1219"/>
      <c r="C9" s="1220" t="s">
        <v>659</v>
      </c>
      <c r="D9" s="1221" t="s">
        <v>0</v>
      </c>
      <c r="E9" s="938" t="s">
        <v>546</v>
      </c>
      <c r="F9" s="939" t="s">
        <v>547</v>
      </c>
      <c r="G9" s="940" t="s">
        <v>548</v>
      </c>
      <c r="H9" s="1222"/>
      <c r="I9" s="1222"/>
      <c r="J9" s="1223"/>
      <c r="K9" s="943" t="s">
        <v>549</v>
      </c>
      <c r="L9" s="944" t="s">
        <v>550</v>
      </c>
      <c r="N9" s="1224" t="s">
        <v>551</v>
      </c>
      <c r="O9" s="1224" t="s">
        <v>552</v>
      </c>
      <c r="P9" s="1224" t="s">
        <v>551</v>
      </c>
    </row>
    <row r="10" spans="1:17" ht="13.5" thickBot="1" x14ac:dyDescent="0.25">
      <c r="A10" s="1225"/>
      <c r="B10" s="1226" t="s">
        <v>554</v>
      </c>
      <c r="C10" s="1227"/>
      <c r="D10" s="1228" t="s">
        <v>558</v>
      </c>
      <c r="E10" s="949">
        <v>2020</v>
      </c>
      <c r="F10" s="950">
        <v>2020</v>
      </c>
      <c r="G10" s="951" t="s">
        <v>559</v>
      </c>
      <c r="H10" s="1229" t="s">
        <v>560</v>
      </c>
      <c r="I10" s="1229" t="s">
        <v>561</v>
      </c>
      <c r="J10" s="1230" t="s">
        <v>562</v>
      </c>
      <c r="K10" s="954" t="s">
        <v>563</v>
      </c>
      <c r="L10" s="955" t="s">
        <v>564</v>
      </c>
      <c r="N10" s="1231" t="s">
        <v>664</v>
      </c>
      <c r="O10" s="1232" t="s">
        <v>665</v>
      </c>
      <c r="P10" s="1232" t="s">
        <v>666</v>
      </c>
    </row>
    <row r="11" spans="1:17" x14ac:dyDescent="0.2">
      <c r="A11" s="958" t="s">
        <v>667</v>
      </c>
      <c r="B11" s="1233"/>
      <c r="C11" s="1234"/>
      <c r="D11" s="971">
        <v>8</v>
      </c>
      <c r="E11" s="1194">
        <v>9</v>
      </c>
      <c r="F11" s="1194">
        <v>9</v>
      </c>
      <c r="G11" s="1235">
        <v>9</v>
      </c>
      <c r="H11" s="1236">
        <f>N11</f>
        <v>0</v>
      </c>
      <c r="I11" s="1237">
        <f>O11</f>
        <v>0</v>
      </c>
      <c r="J11" s="1238">
        <f>P11</f>
        <v>0</v>
      </c>
      <c r="K11" s="967" t="s">
        <v>569</v>
      </c>
      <c r="L11" s="968" t="s">
        <v>569</v>
      </c>
      <c r="M11" s="1214"/>
      <c r="N11" s="1239"/>
      <c r="O11" s="971"/>
      <c r="P11" s="971"/>
    </row>
    <row r="12" spans="1:17" ht="13.5" thickBot="1" x14ac:dyDescent="0.25">
      <c r="A12" s="972" t="s">
        <v>668</v>
      </c>
      <c r="B12" s="1240"/>
      <c r="C12" s="1241"/>
      <c r="D12" s="983">
        <v>8.0399999999999991</v>
      </c>
      <c r="E12" s="1200">
        <v>8.86</v>
      </c>
      <c r="F12" s="1200">
        <v>8.86</v>
      </c>
      <c r="G12" s="1201">
        <v>8.85</v>
      </c>
      <c r="H12" s="1242">
        <f t="shared" ref="H12:J23" si="0">N12</f>
        <v>0</v>
      </c>
      <c r="I12" s="1243">
        <f>O12</f>
        <v>0</v>
      </c>
      <c r="J12" s="1244">
        <f>P12</f>
        <v>0</v>
      </c>
      <c r="K12" s="980"/>
      <c r="L12" s="981" t="s">
        <v>569</v>
      </c>
      <c r="M12" s="1214"/>
      <c r="N12" s="1245"/>
      <c r="O12" s="983"/>
      <c r="P12" s="983"/>
    </row>
    <row r="13" spans="1:17" x14ac:dyDescent="0.2">
      <c r="A13" s="984" t="s">
        <v>651</v>
      </c>
      <c r="B13" s="1246" t="s">
        <v>572</v>
      </c>
      <c r="C13" s="1247" t="s">
        <v>573</v>
      </c>
      <c r="D13" s="986">
        <v>2949</v>
      </c>
      <c r="E13" s="987" t="s">
        <v>569</v>
      </c>
      <c r="F13" s="987" t="s">
        <v>569</v>
      </c>
      <c r="G13" s="988">
        <v>2905</v>
      </c>
      <c r="H13" s="1248">
        <f t="shared" si="0"/>
        <v>0</v>
      </c>
      <c r="I13" s="1248">
        <f>O13</f>
        <v>0</v>
      </c>
      <c r="J13" s="1249">
        <f>P13</f>
        <v>0</v>
      </c>
      <c r="K13" s="991" t="s">
        <v>569</v>
      </c>
      <c r="L13" s="991" t="s">
        <v>569</v>
      </c>
      <c r="M13" s="1214"/>
      <c r="N13" s="1250"/>
      <c r="O13" s="986"/>
      <c r="P13" s="986"/>
    </row>
    <row r="14" spans="1:17" x14ac:dyDescent="0.2">
      <c r="A14" s="993" t="s">
        <v>652</v>
      </c>
      <c r="B14" s="1251" t="s">
        <v>575</v>
      </c>
      <c r="C14" s="1252" t="s">
        <v>576</v>
      </c>
      <c r="D14" s="986">
        <v>2734</v>
      </c>
      <c r="E14" s="996" t="s">
        <v>569</v>
      </c>
      <c r="F14" s="996" t="s">
        <v>569</v>
      </c>
      <c r="G14" s="988">
        <v>2702</v>
      </c>
      <c r="H14" s="1253">
        <f t="shared" si="0"/>
        <v>0</v>
      </c>
      <c r="I14" s="1253">
        <f t="shared" si="0"/>
        <v>0</v>
      </c>
      <c r="J14" s="1254">
        <f t="shared" si="0"/>
        <v>0</v>
      </c>
      <c r="K14" s="991" t="s">
        <v>569</v>
      </c>
      <c r="L14" s="991" t="s">
        <v>569</v>
      </c>
      <c r="M14" s="1214"/>
      <c r="N14" s="1255"/>
      <c r="O14" s="986"/>
      <c r="P14" s="986"/>
    </row>
    <row r="15" spans="1:17" x14ac:dyDescent="0.2">
      <c r="A15" s="993" t="s">
        <v>577</v>
      </c>
      <c r="B15" s="1251" t="s">
        <v>578</v>
      </c>
      <c r="C15" s="1252" t="s">
        <v>579</v>
      </c>
      <c r="D15" s="986">
        <v>8</v>
      </c>
      <c r="E15" s="996" t="s">
        <v>569</v>
      </c>
      <c r="F15" s="996" t="s">
        <v>569</v>
      </c>
      <c r="G15" s="988">
        <v>8</v>
      </c>
      <c r="H15" s="1253">
        <f t="shared" si="0"/>
        <v>0</v>
      </c>
      <c r="I15" s="1253">
        <f t="shared" si="0"/>
        <v>0</v>
      </c>
      <c r="J15" s="1254">
        <f t="shared" si="0"/>
        <v>0</v>
      </c>
      <c r="K15" s="991" t="s">
        <v>569</v>
      </c>
      <c r="L15" s="991" t="s">
        <v>569</v>
      </c>
      <c r="M15" s="1214"/>
      <c r="N15" s="1255"/>
      <c r="O15" s="986"/>
      <c r="P15" s="986"/>
    </row>
    <row r="16" spans="1:17" x14ac:dyDescent="0.2">
      <c r="A16" s="993" t="s">
        <v>580</v>
      </c>
      <c r="B16" s="1251" t="s">
        <v>581</v>
      </c>
      <c r="C16" s="1252" t="s">
        <v>569</v>
      </c>
      <c r="D16" s="986">
        <v>508</v>
      </c>
      <c r="E16" s="996" t="s">
        <v>569</v>
      </c>
      <c r="F16" s="996" t="s">
        <v>569</v>
      </c>
      <c r="G16" s="988">
        <v>2126</v>
      </c>
      <c r="H16" s="1253">
        <f t="shared" si="0"/>
        <v>0</v>
      </c>
      <c r="I16" s="1253">
        <f t="shared" si="0"/>
        <v>0</v>
      </c>
      <c r="J16" s="1254">
        <f t="shared" si="0"/>
        <v>0</v>
      </c>
      <c r="K16" s="991" t="s">
        <v>569</v>
      </c>
      <c r="L16" s="991" t="s">
        <v>569</v>
      </c>
      <c r="M16" s="1214"/>
      <c r="N16" s="1255"/>
      <c r="O16" s="986"/>
      <c r="P16" s="986"/>
    </row>
    <row r="17" spans="1:16" ht="13.5" thickBot="1" x14ac:dyDescent="0.25">
      <c r="A17" s="1000" t="s">
        <v>582</v>
      </c>
      <c r="B17" s="1256" t="s">
        <v>583</v>
      </c>
      <c r="C17" s="1257" t="s">
        <v>584</v>
      </c>
      <c r="D17" s="1002">
        <v>734</v>
      </c>
      <c r="E17" s="1004" t="s">
        <v>569</v>
      </c>
      <c r="F17" s="1004" t="s">
        <v>569</v>
      </c>
      <c r="G17" s="988">
        <v>1429</v>
      </c>
      <c r="H17" s="1258">
        <f t="shared" si="0"/>
        <v>0</v>
      </c>
      <c r="I17" s="1259">
        <f t="shared" si="0"/>
        <v>0</v>
      </c>
      <c r="J17" s="1254">
        <f t="shared" si="0"/>
        <v>0</v>
      </c>
      <c r="K17" s="968" t="s">
        <v>569</v>
      </c>
      <c r="L17" s="968" t="s">
        <v>569</v>
      </c>
      <c r="M17" s="1214"/>
      <c r="N17" s="1260"/>
      <c r="O17" s="1002"/>
      <c r="P17" s="1002"/>
    </row>
    <row r="18" spans="1:16" ht="13.5" thickBot="1" x14ac:dyDescent="0.25">
      <c r="A18" s="1008" t="s">
        <v>585</v>
      </c>
      <c r="B18" s="1261"/>
      <c r="C18" s="1009"/>
      <c r="D18" s="1262">
        <f t="shared" ref="D18" si="1">D13-D14+D15+D16+D17</f>
        <v>1465</v>
      </c>
      <c r="E18" s="1011" t="s">
        <v>569</v>
      </c>
      <c r="F18" s="1011" t="s">
        <v>569</v>
      </c>
      <c r="G18" s="1012">
        <f>G13-G14+G15+G16+G17</f>
        <v>3766</v>
      </c>
      <c r="H18" s="1012">
        <f>H13-H14+H15+H16+H17</f>
        <v>0</v>
      </c>
      <c r="I18" s="1012">
        <f>I13-I14+I15+I16+I17</f>
        <v>0</v>
      </c>
      <c r="J18" s="1012">
        <f>J13-J14+J15+J16+J17</f>
        <v>0</v>
      </c>
      <c r="K18" s="1013" t="s">
        <v>569</v>
      </c>
      <c r="L18" s="1013" t="s">
        <v>569</v>
      </c>
      <c r="M18" s="1214"/>
      <c r="N18" s="1262">
        <f>N13-N14+N15+N16+N17</f>
        <v>0</v>
      </c>
      <c r="O18" s="1262">
        <f t="shared" ref="O18:P18" si="2">O13-O14+O15+O16+O17</f>
        <v>0</v>
      </c>
      <c r="P18" s="1262">
        <f t="shared" si="2"/>
        <v>0</v>
      </c>
    </row>
    <row r="19" spans="1:16" x14ac:dyDescent="0.2">
      <c r="A19" s="1000" t="s">
        <v>586</v>
      </c>
      <c r="B19" s="1246" t="s">
        <v>587</v>
      </c>
      <c r="C19" s="1263">
        <v>401</v>
      </c>
      <c r="D19" s="1002">
        <v>215</v>
      </c>
      <c r="E19" s="987" t="s">
        <v>569</v>
      </c>
      <c r="F19" s="987" t="s">
        <v>569</v>
      </c>
      <c r="G19" s="1015">
        <v>203</v>
      </c>
      <c r="H19" s="1264">
        <f t="shared" si="0"/>
        <v>0</v>
      </c>
      <c r="I19" s="1248">
        <f t="shared" si="0"/>
        <v>0</v>
      </c>
      <c r="J19" s="1254">
        <f t="shared" si="0"/>
        <v>0</v>
      </c>
      <c r="K19" s="968" t="s">
        <v>569</v>
      </c>
      <c r="L19" s="968" t="s">
        <v>569</v>
      </c>
      <c r="M19" s="1214"/>
      <c r="N19" s="1265"/>
      <c r="O19" s="1002"/>
      <c r="P19" s="1002"/>
    </row>
    <row r="20" spans="1:16" x14ac:dyDescent="0.2">
      <c r="A20" s="993" t="s">
        <v>588</v>
      </c>
      <c r="B20" s="1251" t="s">
        <v>589</v>
      </c>
      <c r="C20" s="1252" t="s">
        <v>590</v>
      </c>
      <c r="D20" s="986">
        <v>460</v>
      </c>
      <c r="E20" s="996" t="s">
        <v>569</v>
      </c>
      <c r="F20" s="996" t="s">
        <v>569</v>
      </c>
      <c r="G20" s="1018">
        <v>287</v>
      </c>
      <c r="H20" s="1253">
        <f t="shared" si="0"/>
        <v>0</v>
      </c>
      <c r="I20" s="1253">
        <f t="shared" si="0"/>
        <v>0</v>
      </c>
      <c r="J20" s="1254">
        <f t="shared" si="0"/>
        <v>0</v>
      </c>
      <c r="K20" s="991" t="s">
        <v>569</v>
      </c>
      <c r="L20" s="991" t="s">
        <v>569</v>
      </c>
      <c r="M20" s="1214"/>
      <c r="N20" s="1255"/>
      <c r="O20" s="986"/>
      <c r="P20" s="986"/>
    </row>
    <row r="21" spans="1:16" x14ac:dyDescent="0.2">
      <c r="A21" s="993" t="s">
        <v>591</v>
      </c>
      <c r="B21" s="1251" t="s">
        <v>592</v>
      </c>
      <c r="C21" s="1252" t="s">
        <v>569</v>
      </c>
      <c r="D21" s="986">
        <v>0</v>
      </c>
      <c r="E21" s="996" t="s">
        <v>569</v>
      </c>
      <c r="F21" s="996" t="s">
        <v>569</v>
      </c>
      <c r="G21" s="1018">
        <v>200</v>
      </c>
      <c r="H21" s="1253">
        <f t="shared" si="0"/>
        <v>0</v>
      </c>
      <c r="I21" s="1253">
        <f t="shared" si="0"/>
        <v>0</v>
      </c>
      <c r="J21" s="1254">
        <f t="shared" si="0"/>
        <v>0</v>
      </c>
      <c r="K21" s="991" t="s">
        <v>569</v>
      </c>
      <c r="L21" s="991" t="s">
        <v>569</v>
      </c>
      <c r="M21" s="1214"/>
      <c r="N21" s="1255"/>
      <c r="O21" s="986"/>
      <c r="P21" s="986"/>
    </row>
    <row r="22" spans="1:16" x14ac:dyDescent="0.2">
      <c r="A22" s="993" t="s">
        <v>593</v>
      </c>
      <c r="B22" s="1251" t="s">
        <v>594</v>
      </c>
      <c r="C22" s="1252" t="s">
        <v>569</v>
      </c>
      <c r="D22" s="986">
        <v>679</v>
      </c>
      <c r="E22" s="996" t="s">
        <v>569</v>
      </c>
      <c r="F22" s="996" t="s">
        <v>569</v>
      </c>
      <c r="G22" s="1018">
        <v>2826</v>
      </c>
      <c r="H22" s="1253">
        <f t="shared" si="0"/>
        <v>0</v>
      </c>
      <c r="I22" s="1253">
        <f t="shared" si="0"/>
        <v>0</v>
      </c>
      <c r="J22" s="1254">
        <f t="shared" si="0"/>
        <v>0</v>
      </c>
      <c r="K22" s="991" t="s">
        <v>569</v>
      </c>
      <c r="L22" s="991" t="s">
        <v>569</v>
      </c>
      <c r="M22" s="1214"/>
      <c r="N22" s="1255"/>
      <c r="O22" s="986"/>
      <c r="P22" s="986"/>
    </row>
    <row r="23" spans="1:16" ht="13.5" thickBot="1" x14ac:dyDescent="0.25">
      <c r="A23" s="972" t="s">
        <v>595</v>
      </c>
      <c r="B23" s="1266" t="s">
        <v>596</v>
      </c>
      <c r="C23" s="1267" t="s">
        <v>569</v>
      </c>
      <c r="D23" s="1020">
        <v>0</v>
      </c>
      <c r="E23" s="1004" t="s">
        <v>569</v>
      </c>
      <c r="F23" s="1004" t="s">
        <v>569</v>
      </c>
      <c r="G23" s="1021">
        <v>0</v>
      </c>
      <c r="H23" s="1258">
        <f t="shared" si="0"/>
        <v>0</v>
      </c>
      <c r="I23" s="1259">
        <f t="shared" si="0"/>
        <v>0</v>
      </c>
      <c r="J23" s="1268">
        <f t="shared" si="0"/>
        <v>0</v>
      </c>
      <c r="K23" s="1023" t="s">
        <v>569</v>
      </c>
      <c r="L23" s="1023" t="s">
        <v>569</v>
      </c>
      <c r="M23" s="1214"/>
      <c r="N23" s="1269"/>
      <c r="O23" s="1020"/>
      <c r="P23" s="1020"/>
    </row>
    <row r="24" spans="1:16" ht="15" x14ac:dyDescent="0.2">
      <c r="A24" s="984" t="s">
        <v>597</v>
      </c>
      <c r="B24" s="1246" t="s">
        <v>598</v>
      </c>
      <c r="C24" s="1052" t="s">
        <v>569</v>
      </c>
      <c r="D24" s="1027">
        <v>5332</v>
      </c>
      <c r="E24" s="1028">
        <v>4630</v>
      </c>
      <c r="F24" s="1028">
        <v>4890</v>
      </c>
      <c r="G24" s="1029">
        <v>1306</v>
      </c>
      <c r="H24" s="1249"/>
      <c r="I24" s="1249">
        <f>O24-N24</f>
        <v>0</v>
      </c>
      <c r="J24" s="1249">
        <f>P24-O24</f>
        <v>0</v>
      </c>
      <c r="K24" s="1030">
        <f t="shared" ref="K24:K47" si="3">SUM(G24:J24)</f>
        <v>1306</v>
      </c>
      <c r="L24" s="1031">
        <f t="shared" ref="L24:L47" si="4">(K24/F24)*100</f>
        <v>26.707566462167687</v>
      </c>
      <c r="M24" s="1214"/>
      <c r="N24" s="1250"/>
      <c r="O24" s="1032"/>
      <c r="P24" s="1033"/>
    </row>
    <row r="25" spans="1:16" ht="15" x14ac:dyDescent="0.2">
      <c r="A25" s="993" t="s">
        <v>599</v>
      </c>
      <c r="B25" s="1251" t="s">
        <v>600</v>
      </c>
      <c r="C25" s="1034" t="s">
        <v>569</v>
      </c>
      <c r="D25" s="1035">
        <v>0</v>
      </c>
      <c r="E25" s="1036"/>
      <c r="F25" s="1036"/>
      <c r="G25" s="1037">
        <v>0</v>
      </c>
      <c r="H25" s="1254"/>
      <c r="I25" s="1270">
        <f t="shared" ref="I25:J42" si="5">O25-N25</f>
        <v>0</v>
      </c>
      <c r="J25" s="1270">
        <f t="shared" si="5"/>
        <v>0</v>
      </c>
      <c r="K25" s="1039">
        <f t="shared" si="3"/>
        <v>0</v>
      </c>
      <c r="L25" s="1040" t="e">
        <f t="shared" si="4"/>
        <v>#DIV/0!</v>
      </c>
      <c r="M25" s="1214"/>
      <c r="N25" s="1255"/>
      <c r="O25" s="1041"/>
      <c r="P25" s="1042"/>
    </row>
    <row r="26" spans="1:16" ht="15.75" thickBot="1" x14ac:dyDescent="0.25">
      <c r="A26" s="972" t="s">
        <v>601</v>
      </c>
      <c r="B26" s="1266" t="s">
        <v>600</v>
      </c>
      <c r="C26" s="1043">
        <v>672</v>
      </c>
      <c r="D26" s="1044">
        <v>1100</v>
      </c>
      <c r="E26" s="1045">
        <v>1080</v>
      </c>
      <c r="F26" s="1045">
        <v>1080</v>
      </c>
      <c r="G26" s="1046">
        <v>270</v>
      </c>
      <c r="H26" s="1268"/>
      <c r="I26" s="1271">
        <f t="shared" si="5"/>
        <v>0</v>
      </c>
      <c r="J26" s="1271">
        <f t="shared" si="5"/>
        <v>0</v>
      </c>
      <c r="K26" s="1048">
        <f t="shared" si="3"/>
        <v>270</v>
      </c>
      <c r="L26" s="1049">
        <f t="shared" si="4"/>
        <v>25</v>
      </c>
      <c r="M26" s="1214"/>
      <c r="N26" s="1260"/>
      <c r="O26" s="1050"/>
      <c r="P26" s="1051"/>
    </row>
    <row r="27" spans="1:16" ht="15" x14ac:dyDescent="0.2">
      <c r="A27" s="984" t="s">
        <v>602</v>
      </c>
      <c r="B27" s="1246" t="s">
        <v>603</v>
      </c>
      <c r="C27" s="1052">
        <v>501</v>
      </c>
      <c r="D27" s="1053">
        <v>264</v>
      </c>
      <c r="E27" s="1055">
        <v>235</v>
      </c>
      <c r="F27" s="1055">
        <v>210</v>
      </c>
      <c r="G27" s="1056">
        <v>14</v>
      </c>
      <c r="H27" s="1270"/>
      <c r="I27" s="1249">
        <f t="shared" si="5"/>
        <v>0</v>
      </c>
      <c r="J27" s="1270">
        <f t="shared" si="5"/>
        <v>0</v>
      </c>
      <c r="K27" s="1030">
        <f t="shared" si="3"/>
        <v>14</v>
      </c>
      <c r="L27" s="1031">
        <f t="shared" si="4"/>
        <v>6.666666666666667</v>
      </c>
      <c r="M27" s="1214"/>
      <c r="N27" s="1265"/>
      <c r="O27" s="1059"/>
      <c r="P27" s="1060"/>
    </row>
    <row r="28" spans="1:16" ht="15" x14ac:dyDescent="0.2">
      <c r="A28" s="993" t="s">
        <v>604</v>
      </c>
      <c r="B28" s="1251" t="s">
        <v>605</v>
      </c>
      <c r="C28" s="1034">
        <v>502</v>
      </c>
      <c r="D28" s="1061">
        <v>282</v>
      </c>
      <c r="E28" s="1063">
        <v>345</v>
      </c>
      <c r="F28" s="1063">
        <v>340</v>
      </c>
      <c r="G28" s="1064">
        <v>70</v>
      </c>
      <c r="H28" s="1254"/>
      <c r="I28" s="1270">
        <f t="shared" si="5"/>
        <v>0</v>
      </c>
      <c r="J28" s="1270">
        <f t="shared" si="5"/>
        <v>0</v>
      </c>
      <c r="K28" s="1039">
        <f t="shared" si="3"/>
        <v>70</v>
      </c>
      <c r="L28" s="1040">
        <f t="shared" si="4"/>
        <v>20.588235294117645</v>
      </c>
      <c r="M28" s="1214"/>
      <c r="N28" s="1255"/>
      <c r="O28" s="1041"/>
      <c r="P28" s="1042"/>
    </row>
    <row r="29" spans="1:16" ht="15" x14ac:dyDescent="0.2">
      <c r="A29" s="993" t="s">
        <v>606</v>
      </c>
      <c r="B29" s="1251" t="s">
        <v>607</v>
      </c>
      <c r="C29" s="1034">
        <v>504</v>
      </c>
      <c r="D29" s="1061">
        <v>0</v>
      </c>
      <c r="E29" s="1063">
        <v>0</v>
      </c>
      <c r="F29" s="1063">
        <v>0</v>
      </c>
      <c r="G29" s="1064">
        <v>0</v>
      </c>
      <c r="H29" s="1254"/>
      <c r="I29" s="1270">
        <f t="shared" si="5"/>
        <v>0</v>
      </c>
      <c r="J29" s="1270">
        <f t="shared" si="5"/>
        <v>0</v>
      </c>
      <c r="K29" s="1039">
        <f t="shared" si="3"/>
        <v>0</v>
      </c>
      <c r="L29" s="1040" t="e">
        <f t="shared" si="4"/>
        <v>#DIV/0!</v>
      </c>
      <c r="M29" s="1214"/>
      <c r="N29" s="1255"/>
      <c r="O29" s="1041"/>
      <c r="P29" s="1042"/>
    </row>
    <row r="30" spans="1:16" ht="15" x14ac:dyDescent="0.2">
      <c r="A30" s="993" t="s">
        <v>608</v>
      </c>
      <c r="B30" s="1251" t="s">
        <v>609</v>
      </c>
      <c r="C30" s="1034">
        <v>511</v>
      </c>
      <c r="D30" s="1061">
        <v>185</v>
      </c>
      <c r="E30" s="1063">
        <v>120</v>
      </c>
      <c r="F30" s="1063">
        <v>120</v>
      </c>
      <c r="G30" s="1064">
        <v>21</v>
      </c>
      <c r="H30" s="1254"/>
      <c r="I30" s="1270">
        <f t="shared" si="5"/>
        <v>0</v>
      </c>
      <c r="J30" s="1270">
        <f t="shared" si="5"/>
        <v>0</v>
      </c>
      <c r="K30" s="1039">
        <f t="shared" si="3"/>
        <v>21</v>
      </c>
      <c r="L30" s="1040">
        <f t="shared" si="4"/>
        <v>17.5</v>
      </c>
      <c r="M30" s="1214"/>
      <c r="N30" s="1255"/>
      <c r="O30" s="1041"/>
      <c r="P30" s="1042"/>
    </row>
    <row r="31" spans="1:16" ht="15" x14ac:dyDescent="0.2">
      <c r="A31" s="993" t="s">
        <v>610</v>
      </c>
      <c r="B31" s="1251" t="s">
        <v>611</v>
      </c>
      <c r="C31" s="1034">
        <v>518</v>
      </c>
      <c r="D31" s="1061">
        <v>279</v>
      </c>
      <c r="E31" s="1063">
        <v>259</v>
      </c>
      <c r="F31" s="1063">
        <v>290</v>
      </c>
      <c r="G31" s="1064">
        <v>58</v>
      </c>
      <c r="H31" s="1254"/>
      <c r="I31" s="1270">
        <f t="shared" si="5"/>
        <v>0</v>
      </c>
      <c r="J31" s="1270">
        <f t="shared" si="5"/>
        <v>0</v>
      </c>
      <c r="K31" s="1039">
        <f t="shared" si="3"/>
        <v>58</v>
      </c>
      <c r="L31" s="1040">
        <f t="shared" si="4"/>
        <v>20</v>
      </c>
      <c r="M31" s="1214"/>
      <c r="N31" s="1255"/>
      <c r="O31" s="1041"/>
      <c r="P31" s="1042"/>
    </row>
    <row r="32" spans="1:16" ht="15" x14ac:dyDescent="0.2">
      <c r="A32" s="993" t="s">
        <v>612</v>
      </c>
      <c r="B32" s="1272" t="s">
        <v>613</v>
      </c>
      <c r="C32" s="1034">
        <v>521</v>
      </c>
      <c r="D32" s="1061">
        <v>3169</v>
      </c>
      <c r="E32" s="1063">
        <v>2900</v>
      </c>
      <c r="F32" s="1063">
        <v>3090</v>
      </c>
      <c r="G32" s="1064">
        <v>790</v>
      </c>
      <c r="H32" s="1254"/>
      <c r="I32" s="1270">
        <f t="shared" si="5"/>
        <v>0</v>
      </c>
      <c r="J32" s="1270">
        <f t="shared" si="5"/>
        <v>0</v>
      </c>
      <c r="K32" s="1039">
        <f t="shared" si="3"/>
        <v>790</v>
      </c>
      <c r="L32" s="1040">
        <f t="shared" si="4"/>
        <v>25.5663430420712</v>
      </c>
      <c r="M32" s="1214"/>
      <c r="N32" s="1255"/>
      <c r="O32" s="1041"/>
      <c r="P32" s="1042"/>
    </row>
    <row r="33" spans="1:16" ht="15" x14ac:dyDescent="0.2">
      <c r="A33" s="993" t="s">
        <v>614</v>
      </c>
      <c r="B33" s="1272" t="s">
        <v>615</v>
      </c>
      <c r="C33" s="1034" t="s">
        <v>616</v>
      </c>
      <c r="D33" s="1061">
        <v>1178</v>
      </c>
      <c r="E33" s="1063">
        <v>1087</v>
      </c>
      <c r="F33" s="1063">
        <v>1150</v>
      </c>
      <c r="G33" s="1064">
        <v>281</v>
      </c>
      <c r="H33" s="1254"/>
      <c r="I33" s="1270">
        <f t="shared" si="5"/>
        <v>0</v>
      </c>
      <c r="J33" s="1270">
        <f t="shared" si="5"/>
        <v>0</v>
      </c>
      <c r="K33" s="1039">
        <f t="shared" si="3"/>
        <v>281</v>
      </c>
      <c r="L33" s="1040">
        <f t="shared" si="4"/>
        <v>24.434782608695652</v>
      </c>
      <c r="M33" s="1214"/>
      <c r="N33" s="1255"/>
      <c r="O33" s="1041"/>
      <c r="P33" s="1042"/>
    </row>
    <row r="34" spans="1:16" ht="15" x14ac:dyDescent="0.2">
      <c r="A34" s="993" t="s">
        <v>617</v>
      </c>
      <c r="B34" s="1251" t="s">
        <v>618</v>
      </c>
      <c r="C34" s="1034">
        <v>557</v>
      </c>
      <c r="D34" s="1061">
        <v>0</v>
      </c>
      <c r="E34" s="1063">
        <v>0</v>
      </c>
      <c r="F34" s="1063">
        <v>0</v>
      </c>
      <c r="G34" s="1064">
        <v>0</v>
      </c>
      <c r="H34" s="1254"/>
      <c r="I34" s="1270">
        <f t="shared" si="5"/>
        <v>0</v>
      </c>
      <c r="J34" s="1270">
        <f t="shared" si="5"/>
        <v>0</v>
      </c>
      <c r="K34" s="1039">
        <f t="shared" si="3"/>
        <v>0</v>
      </c>
      <c r="L34" s="1040" t="e">
        <f t="shared" si="4"/>
        <v>#DIV/0!</v>
      </c>
      <c r="M34" s="1214"/>
      <c r="N34" s="1255"/>
      <c r="O34" s="1041"/>
      <c r="P34" s="1042"/>
    </row>
    <row r="35" spans="1:16" ht="15" x14ac:dyDescent="0.2">
      <c r="A35" s="993" t="s">
        <v>619</v>
      </c>
      <c r="B35" s="1251" t="s">
        <v>620</v>
      </c>
      <c r="C35" s="1034">
        <v>551</v>
      </c>
      <c r="D35" s="1061">
        <v>72</v>
      </c>
      <c r="E35" s="1063">
        <v>50</v>
      </c>
      <c r="F35" s="1063">
        <v>50</v>
      </c>
      <c r="G35" s="1064">
        <v>12</v>
      </c>
      <c r="H35" s="1254"/>
      <c r="I35" s="1270">
        <f t="shared" si="5"/>
        <v>0</v>
      </c>
      <c r="J35" s="1270">
        <f t="shared" si="5"/>
        <v>0</v>
      </c>
      <c r="K35" s="1039">
        <f t="shared" si="3"/>
        <v>12</v>
      </c>
      <c r="L35" s="1040">
        <f t="shared" si="4"/>
        <v>24</v>
      </c>
      <c r="M35" s="1214"/>
      <c r="N35" s="1255"/>
      <c r="O35" s="1041"/>
      <c r="P35" s="1042"/>
    </row>
    <row r="36" spans="1:16" ht="15.75" thickBot="1" x14ac:dyDescent="0.25">
      <c r="A36" s="1065" t="s">
        <v>621</v>
      </c>
      <c r="B36" s="1256"/>
      <c r="C36" s="1066" t="s">
        <v>622</v>
      </c>
      <c r="D36" s="1067">
        <v>226</v>
      </c>
      <c r="E36" s="1069">
        <v>124</v>
      </c>
      <c r="F36" s="1069">
        <v>110</v>
      </c>
      <c r="G36" s="1070">
        <v>12</v>
      </c>
      <c r="H36" s="1273"/>
      <c r="I36" s="1271">
        <f t="shared" si="5"/>
        <v>0</v>
      </c>
      <c r="J36" s="1270">
        <f t="shared" si="5"/>
        <v>0</v>
      </c>
      <c r="K36" s="1048">
        <f t="shared" si="3"/>
        <v>12</v>
      </c>
      <c r="L36" s="1049">
        <f t="shared" si="4"/>
        <v>10.909090909090908</v>
      </c>
      <c r="M36" s="1214"/>
      <c r="N36" s="1269"/>
      <c r="O36" s="1071"/>
      <c r="P36" s="1072"/>
    </row>
    <row r="37" spans="1:16" ht="15.75" thickBot="1" x14ac:dyDescent="0.25">
      <c r="A37" s="1073" t="s">
        <v>623</v>
      </c>
      <c r="B37" s="1274" t="s">
        <v>624</v>
      </c>
      <c r="C37" s="1074"/>
      <c r="D37" s="1075">
        <f t="shared" ref="D37" si="6">SUM(D27:D36)</f>
        <v>5655</v>
      </c>
      <c r="E37" s="1076">
        <f t="shared" ref="E37:J37" si="7">SUM(E27:E36)</f>
        <v>5120</v>
      </c>
      <c r="F37" s="1076">
        <f t="shared" si="7"/>
        <v>5360</v>
      </c>
      <c r="G37" s="1076">
        <f t="shared" si="7"/>
        <v>1258</v>
      </c>
      <c r="H37" s="1077">
        <f t="shared" si="7"/>
        <v>0</v>
      </c>
      <c r="I37" s="1077">
        <f t="shared" si="7"/>
        <v>0</v>
      </c>
      <c r="J37" s="1077">
        <f t="shared" si="7"/>
        <v>0</v>
      </c>
      <c r="K37" s="1075">
        <f t="shared" si="3"/>
        <v>1258</v>
      </c>
      <c r="L37" s="1078">
        <f t="shared" si="4"/>
        <v>23.470149253731343</v>
      </c>
      <c r="M37" s="1214"/>
      <c r="N37" s="1075">
        <f>SUM(N27:N36)</f>
        <v>0</v>
      </c>
      <c r="O37" s="1075">
        <f t="shared" ref="O37:P37" si="8">SUM(O27:O36)</f>
        <v>0</v>
      </c>
      <c r="P37" s="1075">
        <f t="shared" si="8"/>
        <v>0</v>
      </c>
    </row>
    <row r="38" spans="1:16" ht="15" x14ac:dyDescent="0.2">
      <c r="A38" s="1079" t="s">
        <v>625</v>
      </c>
      <c r="B38" s="1246" t="s">
        <v>626</v>
      </c>
      <c r="C38" s="1052">
        <v>601</v>
      </c>
      <c r="D38" s="1053">
        <v>0</v>
      </c>
      <c r="E38" s="1055"/>
      <c r="F38" s="1055">
        <v>0</v>
      </c>
      <c r="G38" s="1080">
        <v>0</v>
      </c>
      <c r="H38" s="1270"/>
      <c r="I38" s="1249">
        <f t="shared" si="5"/>
        <v>0</v>
      </c>
      <c r="J38" s="1270">
        <f t="shared" si="5"/>
        <v>0</v>
      </c>
      <c r="K38" s="1030">
        <f t="shared" si="3"/>
        <v>0</v>
      </c>
      <c r="L38" s="1031" t="e">
        <f t="shared" si="4"/>
        <v>#DIV/0!</v>
      </c>
      <c r="M38" s="1214"/>
      <c r="N38" s="1265"/>
      <c r="O38" s="1059"/>
      <c r="P38" s="1060"/>
    </row>
    <row r="39" spans="1:16" ht="15" x14ac:dyDescent="0.2">
      <c r="A39" s="1081" t="s">
        <v>627</v>
      </c>
      <c r="B39" s="1251" t="s">
        <v>628</v>
      </c>
      <c r="C39" s="1034">
        <v>602</v>
      </c>
      <c r="D39" s="1061">
        <v>306</v>
      </c>
      <c r="E39" s="1063">
        <v>320</v>
      </c>
      <c r="F39" s="1063">
        <v>320</v>
      </c>
      <c r="G39" s="1064">
        <v>78</v>
      </c>
      <c r="H39" s="1254"/>
      <c r="I39" s="1270">
        <f t="shared" si="5"/>
        <v>0</v>
      </c>
      <c r="J39" s="1270">
        <f t="shared" si="5"/>
        <v>0</v>
      </c>
      <c r="K39" s="1039">
        <f t="shared" si="3"/>
        <v>78</v>
      </c>
      <c r="L39" s="1040">
        <f t="shared" si="4"/>
        <v>24.375</v>
      </c>
      <c r="M39" s="1214"/>
      <c r="N39" s="1255"/>
      <c r="O39" s="1041"/>
      <c r="P39" s="1042"/>
    </row>
    <row r="40" spans="1:16" ht="15" x14ac:dyDescent="0.2">
      <c r="A40" s="1081" t="s">
        <v>629</v>
      </c>
      <c r="B40" s="1251" t="s">
        <v>630</v>
      </c>
      <c r="C40" s="1034">
        <v>604</v>
      </c>
      <c r="D40" s="1061">
        <v>0</v>
      </c>
      <c r="E40" s="1063"/>
      <c r="F40" s="1063">
        <v>0</v>
      </c>
      <c r="G40" s="1064">
        <v>0</v>
      </c>
      <c r="H40" s="1254"/>
      <c r="I40" s="1270">
        <f t="shared" si="5"/>
        <v>0</v>
      </c>
      <c r="J40" s="1270">
        <f t="shared" si="5"/>
        <v>0</v>
      </c>
      <c r="K40" s="1039">
        <f t="shared" si="3"/>
        <v>0</v>
      </c>
      <c r="L40" s="1040" t="e">
        <f t="shared" si="4"/>
        <v>#DIV/0!</v>
      </c>
      <c r="M40" s="1214"/>
      <c r="N40" s="1255"/>
      <c r="O40" s="1041"/>
      <c r="P40" s="1042"/>
    </row>
    <row r="41" spans="1:16" ht="15" x14ac:dyDescent="0.2">
      <c r="A41" s="1081" t="s">
        <v>631</v>
      </c>
      <c r="B41" s="1251" t="s">
        <v>632</v>
      </c>
      <c r="C41" s="1034" t="s">
        <v>633</v>
      </c>
      <c r="D41" s="1061">
        <v>5332</v>
      </c>
      <c r="E41" s="1063">
        <v>4630</v>
      </c>
      <c r="F41" s="1063">
        <v>4890</v>
      </c>
      <c r="G41" s="1064">
        <v>1306</v>
      </c>
      <c r="H41" s="1254"/>
      <c r="I41" s="1270">
        <f t="shared" si="5"/>
        <v>0</v>
      </c>
      <c r="J41" s="1270">
        <f t="shared" si="5"/>
        <v>0</v>
      </c>
      <c r="K41" s="1039">
        <f t="shared" si="3"/>
        <v>1306</v>
      </c>
      <c r="L41" s="1040">
        <f t="shared" si="4"/>
        <v>26.707566462167687</v>
      </c>
      <c r="M41" s="1214"/>
      <c r="N41" s="1255"/>
      <c r="O41" s="1041"/>
      <c r="P41" s="1042"/>
    </row>
    <row r="42" spans="1:16" ht="15.75" thickBot="1" x14ac:dyDescent="0.25">
      <c r="A42" s="1082" t="s">
        <v>634</v>
      </c>
      <c r="B42" s="1256"/>
      <c r="C42" s="1066" t="s">
        <v>635</v>
      </c>
      <c r="D42" s="1067">
        <v>127</v>
      </c>
      <c r="E42" s="1069">
        <v>170</v>
      </c>
      <c r="F42" s="1069">
        <v>150</v>
      </c>
      <c r="G42" s="1070">
        <v>13</v>
      </c>
      <c r="H42" s="1268"/>
      <c r="I42" s="1271">
        <f t="shared" si="5"/>
        <v>0</v>
      </c>
      <c r="J42" s="1270">
        <f t="shared" si="5"/>
        <v>0</v>
      </c>
      <c r="K42" s="1048">
        <f t="shared" si="3"/>
        <v>13</v>
      </c>
      <c r="L42" s="1083">
        <f t="shared" si="4"/>
        <v>8.6666666666666679</v>
      </c>
      <c r="M42" s="1214"/>
      <c r="N42" s="1269"/>
      <c r="O42" s="1071"/>
      <c r="P42" s="1072"/>
    </row>
    <row r="43" spans="1:16" ht="15.75" thickBot="1" x14ac:dyDescent="0.25">
      <c r="A43" s="1073" t="s">
        <v>636</v>
      </c>
      <c r="B43" s="1274" t="s">
        <v>637</v>
      </c>
      <c r="C43" s="1074" t="s">
        <v>569</v>
      </c>
      <c r="D43" s="1075">
        <f>SUM(D38:D42)</f>
        <v>5765</v>
      </c>
      <c r="E43" s="1076">
        <f t="shared" ref="E43:J43" si="9">SUM(E38:E42)</f>
        <v>5120</v>
      </c>
      <c r="F43" s="1076">
        <f t="shared" si="9"/>
        <v>5360</v>
      </c>
      <c r="G43" s="1076">
        <f t="shared" si="9"/>
        <v>1397</v>
      </c>
      <c r="H43" s="1075">
        <f t="shared" si="9"/>
        <v>0</v>
      </c>
      <c r="I43" s="1075">
        <f t="shared" si="9"/>
        <v>0</v>
      </c>
      <c r="J43" s="1085">
        <f t="shared" si="9"/>
        <v>0</v>
      </c>
      <c r="K43" s="1075">
        <f t="shared" si="3"/>
        <v>1397</v>
      </c>
      <c r="L43" s="1078">
        <f t="shared" si="4"/>
        <v>26.063432835820894</v>
      </c>
      <c r="M43" s="1214"/>
      <c r="N43" s="1075">
        <f>SUM(N38:N42)</f>
        <v>0</v>
      </c>
      <c r="O43" s="1086">
        <f>SUM(O38:O42)</f>
        <v>0</v>
      </c>
      <c r="P43" s="1075">
        <f>SUM(P38:P42)</f>
        <v>0</v>
      </c>
    </row>
    <row r="44" spans="1:16" s="1280" customFormat="1" ht="5.25" customHeight="1" thickBot="1" x14ac:dyDescent="0.25">
      <c r="A44" s="1087"/>
      <c r="B44" s="1275"/>
      <c r="C44" s="1088"/>
      <c r="D44" s="1089"/>
      <c r="E44" s="1046"/>
      <c r="F44" s="1046"/>
      <c r="G44" s="1276"/>
      <c r="H44" s="1277"/>
      <c r="I44" s="1278"/>
      <c r="J44" s="1277"/>
      <c r="K44" s="1093"/>
      <c r="L44" s="1094"/>
      <c r="M44" s="1279"/>
      <c r="N44" s="1276"/>
      <c r="O44" s="1089"/>
      <c r="P44" s="1089"/>
    </row>
    <row r="45" spans="1:16" ht="15.75" thickBot="1" x14ac:dyDescent="0.25">
      <c r="A45" s="1097" t="s">
        <v>638</v>
      </c>
      <c r="B45" s="1274" t="s">
        <v>600</v>
      </c>
      <c r="C45" s="1074" t="s">
        <v>569</v>
      </c>
      <c r="D45" s="1075">
        <f>D43-D41</f>
        <v>433</v>
      </c>
      <c r="E45" s="1098">
        <f t="shared" ref="E45:J45" si="10">E43-E41</f>
        <v>490</v>
      </c>
      <c r="F45" s="1098">
        <f t="shared" si="10"/>
        <v>470</v>
      </c>
      <c r="G45" s="1075">
        <f t="shared" si="10"/>
        <v>91</v>
      </c>
      <c r="H45" s="1099">
        <f t="shared" si="10"/>
        <v>0</v>
      </c>
      <c r="I45" s="1075">
        <f t="shared" si="10"/>
        <v>0</v>
      </c>
      <c r="J45" s="1086">
        <f t="shared" si="10"/>
        <v>0</v>
      </c>
      <c r="K45" s="1100">
        <f t="shared" si="3"/>
        <v>91</v>
      </c>
      <c r="L45" s="1031">
        <f t="shared" si="4"/>
        <v>19.361702127659576</v>
      </c>
      <c r="M45" s="1214"/>
      <c r="N45" s="1075">
        <f>N43-N41</f>
        <v>0</v>
      </c>
      <c r="O45" s="1086">
        <f>O43-O41</f>
        <v>0</v>
      </c>
      <c r="P45" s="1075">
        <f>P43-P41</f>
        <v>0</v>
      </c>
    </row>
    <row r="46" spans="1:16" ht="15.75" thickBot="1" x14ac:dyDescent="0.25">
      <c r="A46" s="1073" t="s">
        <v>639</v>
      </c>
      <c r="B46" s="1274" t="s">
        <v>640</v>
      </c>
      <c r="C46" s="1074" t="s">
        <v>569</v>
      </c>
      <c r="D46" s="1075">
        <f>D43-D37</f>
        <v>110</v>
      </c>
      <c r="E46" s="1098">
        <f t="shared" ref="E46:J46" si="11">E43-E37</f>
        <v>0</v>
      </c>
      <c r="F46" s="1098">
        <f t="shared" si="11"/>
        <v>0</v>
      </c>
      <c r="G46" s="1075">
        <f t="shared" si="11"/>
        <v>139</v>
      </c>
      <c r="H46" s="1099">
        <f t="shared" si="11"/>
        <v>0</v>
      </c>
      <c r="I46" s="1075">
        <f t="shared" si="11"/>
        <v>0</v>
      </c>
      <c r="J46" s="1086">
        <f t="shared" si="11"/>
        <v>0</v>
      </c>
      <c r="K46" s="1100">
        <f t="shared" si="3"/>
        <v>139</v>
      </c>
      <c r="L46" s="1031" t="e">
        <f t="shared" si="4"/>
        <v>#DIV/0!</v>
      </c>
      <c r="M46" s="1214"/>
      <c r="N46" s="1075">
        <f>N43-N37</f>
        <v>0</v>
      </c>
      <c r="O46" s="1086">
        <f>O43-O37</f>
        <v>0</v>
      </c>
      <c r="P46" s="1075">
        <f>P43-P37</f>
        <v>0</v>
      </c>
    </row>
    <row r="47" spans="1:16" ht="15.75" thickBot="1" x14ac:dyDescent="0.25">
      <c r="A47" s="1101" t="s">
        <v>641</v>
      </c>
      <c r="B47" s="1281" t="s">
        <v>600</v>
      </c>
      <c r="C47" s="1102" t="s">
        <v>569</v>
      </c>
      <c r="D47" s="1075">
        <f>D46-D41</f>
        <v>-5222</v>
      </c>
      <c r="E47" s="1098">
        <f t="shared" ref="E47:J47" si="12">E46-E41</f>
        <v>-4630</v>
      </c>
      <c r="F47" s="1098">
        <f t="shared" si="12"/>
        <v>-4890</v>
      </c>
      <c r="G47" s="1075">
        <f t="shared" si="12"/>
        <v>-1167</v>
      </c>
      <c r="H47" s="1099">
        <f t="shared" si="12"/>
        <v>0</v>
      </c>
      <c r="I47" s="1075">
        <f t="shared" si="12"/>
        <v>0</v>
      </c>
      <c r="J47" s="1086">
        <f t="shared" si="12"/>
        <v>0</v>
      </c>
      <c r="K47" s="1100">
        <f t="shared" si="3"/>
        <v>-1167</v>
      </c>
      <c r="L47" s="1078">
        <f t="shared" si="4"/>
        <v>23.865030674846626</v>
      </c>
      <c r="M47" s="1214"/>
      <c r="N47" s="1075">
        <f>N46-N41</f>
        <v>0</v>
      </c>
      <c r="O47" s="1086">
        <f>O46-O41</f>
        <v>0</v>
      </c>
      <c r="P47" s="1075">
        <f>P46-P41</f>
        <v>0</v>
      </c>
    </row>
    <row r="50" spans="1:11" ht="14.25" x14ac:dyDescent="0.2">
      <c r="A50" s="1103" t="s">
        <v>642</v>
      </c>
    </row>
    <row r="51" spans="1:11" ht="14.25" x14ac:dyDescent="0.2">
      <c r="A51" s="1106" t="s">
        <v>643</v>
      </c>
    </row>
    <row r="52" spans="1:11" ht="14.25" x14ac:dyDescent="0.2">
      <c r="A52" s="1282" t="s">
        <v>644</v>
      </c>
    </row>
    <row r="53" spans="1:11" s="1283" customFormat="1" ht="14.25" x14ac:dyDescent="0.2">
      <c r="A53" s="1282" t="s">
        <v>645</v>
      </c>
      <c r="C53" s="1284"/>
      <c r="F53" s="1285"/>
      <c r="G53" s="1285"/>
      <c r="H53" s="1285"/>
      <c r="I53" s="1285"/>
      <c r="J53" s="1285"/>
      <c r="K53" s="1285"/>
    </row>
    <row r="56" spans="1:11" x14ac:dyDescent="0.2">
      <c r="A56" s="1209" t="s">
        <v>688</v>
      </c>
    </row>
    <row r="58" spans="1:11" x14ac:dyDescent="0.2">
      <c r="A58" s="1209" t="s">
        <v>689</v>
      </c>
    </row>
  </sheetData>
  <mergeCells count="5">
    <mergeCell ref="A1:P1"/>
    <mergeCell ref="D7:P7"/>
    <mergeCell ref="A9:A10"/>
    <mergeCell ref="C9:C10"/>
    <mergeCell ref="G9:J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58"/>
  <sheetViews>
    <sheetView topLeftCell="A19" workbookViewId="0">
      <selection activeCell="F58" sqref="F58"/>
    </sheetView>
  </sheetViews>
  <sheetFormatPr defaultColWidth="8.7109375" defaultRowHeight="12.75" x14ac:dyDescent="0.2"/>
  <cols>
    <col min="1" max="1" width="37.7109375" style="362" customWidth="1"/>
    <col min="2" max="2" width="13.5703125" style="362" hidden="1" customWidth="1"/>
    <col min="3" max="4" width="10.85546875" style="362" hidden="1" customWidth="1"/>
    <col min="5" max="5" width="7.28515625" style="364" customWidth="1"/>
    <col min="6" max="7" width="11.5703125" style="362" customWidth="1"/>
    <col min="8" max="8" width="11.5703125" style="366" customWidth="1"/>
    <col min="9" max="9" width="11.42578125" style="365" customWidth="1"/>
    <col min="10" max="10" width="9.85546875" style="366" customWidth="1"/>
    <col min="11" max="11" width="9.140625" style="366" customWidth="1"/>
    <col min="12" max="12" width="9.28515625" style="366" customWidth="1"/>
    <col min="13" max="13" width="9.140625" style="366" customWidth="1"/>
    <col min="14" max="14" width="12" style="362" customWidth="1"/>
    <col min="15" max="15" width="8.7109375" style="362"/>
    <col min="16" max="16" width="11.85546875" style="362" customWidth="1"/>
    <col min="17" max="17" width="12.5703125" style="362" customWidth="1"/>
    <col min="18" max="18" width="11.85546875" style="362" customWidth="1"/>
    <col min="19" max="19" width="12" style="362" customWidth="1"/>
    <col min="20" max="16384" width="8.7109375" style="362"/>
  </cols>
  <sheetData>
    <row r="1" spans="1:19" ht="24" customHeight="1" x14ac:dyDescent="0.35">
      <c r="A1" s="359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1"/>
    </row>
    <row r="2" spans="1:19" x14ac:dyDescent="0.2">
      <c r="R2" s="367"/>
    </row>
    <row r="3" spans="1:19" ht="18.75" x14ac:dyDescent="0.3">
      <c r="A3" s="708" t="s">
        <v>542</v>
      </c>
      <c r="I3" s="369"/>
      <c r="J3" s="369"/>
    </row>
    <row r="4" spans="1:19" ht="21.75" customHeight="1" x14ac:dyDescent="0.25">
      <c r="A4" s="571"/>
      <c r="B4" s="371"/>
      <c r="I4" s="369"/>
      <c r="J4" s="369"/>
    </row>
    <row r="5" spans="1:19" x14ac:dyDescent="0.2">
      <c r="A5" s="572"/>
      <c r="I5" s="369"/>
      <c r="J5" s="369"/>
    </row>
    <row r="6" spans="1:19" ht="6" customHeight="1" x14ac:dyDescent="0.2">
      <c r="B6" s="373"/>
      <c r="C6" s="373"/>
      <c r="D6" s="373"/>
      <c r="E6" s="374"/>
      <c r="F6" s="373"/>
      <c r="I6" s="369"/>
      <c r="J6" s="369"/>
    </row>
    <row r="7" spans="1:19" ht="24.75" customHeight="1" x14ac:dyDescent="0.25">
      <c r="A7" s="711" t="s">
        <v>543</v>
      </c>
      <c r="B7" s="376"/>
      <c r="C7" s="377"/>
      <c r="D7" s="377"/>
      <c r="E7" s="378"/>
      <c r="F7" s="1286" t="s">
        <v>690</v>
      </c>
      <c r="G7" s="1286"/>
      <c r="H7" s="1286"/>
      <c r="I7" s="1286"/>
      <c r="J7" s="1287"/>
      <c r="K7" s="1287"/>
      <c r="L7" s="1287"/>
      <c r="M7" s="1287"/>
      <c r="N7" s="1287"/>
      <c r="O7" s="1287"/>
      <c r="P7" s="1287"/>
      <c r="Q7" s="1287"/>
      <c r="R7" s="1287"/>
    </row>
    <row r="8" spans="1:19" ht="23.25" customHeight="1" thickBot="1" x14ac:dyDescent="0.25">
      <c r="A8" s="572" t="s">
        <v>545</v>
      </c>
      <c r="I8" s="369"/>
      <c r="J8" s="369"/>
    </row>
    <row r="9" spans="1:19" ht="13.5" thickBot="1" x14ac:dyDescent="0.25">
      <c r="A9" s="1288"/>
      <c r="B9" s="579"/>
      <c r="C9" s="579"/>
      <c r="D9" s="579"/>
      <c r="E9" s="580"/>
      <c r="F9" s="385" t="s">
        <v>0</v>
      </c>
      <c r="G9" s="386" t="s">
        <v>546</v>
      </c>
      <c r="H9" s="387" t="s">
        <v>547</v>
      </c>
      <c r="I9" s="388" t="s">
        <v>548</v>
      </c>
      <c r="J9" s="581"/>
      <c r="K9" s="581"/>
      <c r="L9" s="582"/>
      <c r="M9" s="391" t="s">
        <v>549</v>
      </c>
      <c r="N9" s="392" t="s">
        <v>550</v>
      </c>
      <c r="P9" s="580" t="s">
        <v>551</v>
      </c>
      <c r="Q9" s="580" t="s">
        <v>552</v>
      </c>
      <c r="R9" s="580" t="s">
        <v>551</v>
      </c>
    </row>
    <row r="10" spans="1:19" ht="13.5" thickBot="1" x14ac:dyDescent="0.25">
      <c r="A10" s="583" t="s">
        <v>553</v>
      </c>
      <c r="B10" s="584" t="s">
        <v>554</v>
      </c>
      <c r="C10" s="584" t="s">
        <v>555</v>
      </c>
      <c r="D10" s="584" t="s">
        <v>556</v>
      </c>
      <c r="E10" s="584" t="s">
        <v>557</v>
      </c>
      <c r="F10" s="585" t="s">
        <v>558</v>
      </c>
      <c r="G10" s="397">
        <v>2020</v>
      </c>
      <c r="H10" s="398">
        <v>2020</v>
      </c>
      <c r="I10" s="399" t="s">
        <v>559</v>
      </c>
      <c r="J10" s="1115" t="s">
        <v>560</v>
      </c>
      <c r="K10" s="1115" t="s">
        <v>561</v>
      </c>
      <c r="L10" s="1116" t="s">
        <v>562</v>
      </c>
      <c r="M10" s="402" t="s">
        <v>563</v>
      </c>
      <c r="N10" s="403" t="s">
        <v>564</v>
      </c>
      <c r="P10" s="588" t="s">
        <v>565</v>
      </c>
      <c r="Q10" s="584" t="s">
        <v>566</v>
      </c>
      <c r="R10" s="584" t="s">
        <v>567</v>
      </c>
    </row>
    <row r="11" spans="1:19" x14ac:dyDescent="0.2">
      <c r="A11" s="589" t="s">
        <v>568</v>
      </c>
      <c r="B11" s="590"/>
      <c r="C11" s="591">
        <v>104</v>
      </c>
      <c r="D11" s="591">
        <v>104</v>
      </c>
      <c r="E11" s="592"/>
      <c r="F11" s="718">
        <v>42</v>
      </c>
      <c r="G11" s="410">
        <v>40</v>
      </c>
      <c r="H11" s="410">
        <v>42</v>
      </c>
      <c r="I11" s="411">
        <v>42</v>
      </c>
      <c r="J11" s="1117"/>
      <c r="K11" s="1118"/>
      <c r="L11" s="1119"/>
      <c r="M11" s="415" t="s">
        <v>569</v>
      </c>
      <c r="N11" s="416" t="s">
        <v>569</v>
      </c>
      <c r="O11" s="371"/>
      <c r="P11" s="1120"/>
      <c r="Q11" s="419"/>
      <c r="R11" s="419"/>
    </row>
    <row r="12" spans="1:19" ht="13.5" thickBot="1" x14ac:dyDescent="0.25">
      <c r="A12" s="598" t="s">
        <v>570</v>
      </c>
      <c r="B12" s="599"/>
      <c r="C12" s="600">
        <v>101</v>
      </c>
      <c r="D12" s="600">
        <v>104</v>
      </c>
      <c r="E12" s="601"/>
      <c r="F12" s="721">
        <v>38</v>
      </c>
      <c r="G12" s="603">
        <v>38</v>
      </c>
      <c r="H12" s="603">
        <v>39</v>
      </c>
      <c r="I12" s="604">
        <v>37</v>
      </c>
      <c r="J12" s="1121"/>
      <c r="K12" s="1122"/>
      <c r="L12" s="1123"/>
      <c r="M12" s="430"/>
      <c r="N12" s="431" t="s">
        <v>569</v>
      </c>
      <c r="O12" s="371"/>
      <c r="P12" s="1131"/>
      <c r="Q12" s="433"/>
      <c r="R12" s="433"/>
    </row>
    <row r="13" spans="1:19" x14ac:dyDescent="0.2">
      <c r="A13" s="611" t="s">
        <v>651</v>
      </c>
      <c r="B13" s="612" t="s">
        <v>572</v>
      </c>
      <c r="C13" s="613">
        <v>37915</v>
      </c>
      <c r="D13" s="613">
        <v>39774</v>
      </c>
      <c r="E13" s="614" t="s">
        <v>573</v>
      </c>
      <c r="F13" s="438">
        <v>11303</v>
      </c>
      <c r="G13" s="410" t="s">
        <v>569</v>
      </c>
      <c r="H13" s="410" t="s">
        <v>569</v>
      </c>
      <c r="I13" s="439">
        <v>11309</v>
      </c>
      <c r="J13" s="616"/>
      <c r="K13" s="617"/>
      <c r="L13" s="616"/>
      <c r="M13" s="442" t="s">
        <v>569</v>
      </c>
      <c r="N13" s="443" t="s">
        <v>569</v>
      </c>
      <c r="O13" s="371"/>
      <c r="P13" s="1120"/>
      <c r="Q13" s="444"/>
      <c r="R13" s="444"/>
    </row>
    <row r="14" spans="1:19" x14ac:dyDescent="0.2">
      <c r="A14" s="619" t="s">
        <v>652</v>
      </c>
      <c r="B14" s="620" t="s">
        <v>575</v>
      </c>
      <c r="C14" s="621">
        <v>-16164</v>
      </c>
      <c r="D14" s="621">
        <v>-17825</v>
      </c>
      <c r="E14" s="614" t="s">
        <v>576</v>
      </c>
      <c r="F14" s="438">
        <v>10530</v>
      </c>
      <c r="G14" s="448" t="s">
        <v>569</v>
      </c>
      <c r="H14" s="448" t="s">
        <v>569</v>
      </c>
      <c r="I14" s="449">
        <v>10563</v>
      </c>
      <c r="J14" s="616"/>
      <c r="K14" s="617"/>
      <c r="L14" s="616"/>
      <c r="M14" s="442" t="s">
        <v>569</v>
      </c>
      <c r="N14" s="443" t="s">
        <v>569</v>
      </c>
      <c r="O14" s="371"/>
      <c r="P14" s="1125"/>
      <c r="Q14" s="444"/>
      <c r="R14" s="444"/>
    </row>
    <row r="15" spans="1:19" x14ac:dyDescent="0.2">
      <c r="A15" s="619" t="s">
        <v>577</v>
      </c>
      <c r="B15" s="620" t="s">
        <v>578</v>
      </c>
      <c r="C15" s="621">
        <v>604</v>
      </c>
      <c r="D15" s="621">
        <v>619</v>
      </c>
      <c r="E15" s="614" t="s">
        <v>579</v>
      </c>
      <c r="F15" s="438">
        <v>363</v>
      </c>
      <c r="G15" s="448" t="s">
        <v>569</v>
      </c>
      <c r="H15" s="448" t="s">
        <v>569</v>
      </c>
      <c r="I15" s="449">
        <v>338</v>
      </c>
      <c r="J15" s="616"/>
      <c r="K15" s="617"/>
      <c r="L15" s="616"/>
      <c r="M15" s="442" t="s">
        <v>569</v>
      </c>
      <c r="N15" s="443" t="s">
        <v>569</v>
      </c>
      <c r="O15" s="371"/>
      <c r="P15" s="1125"/>
      <c r="Q15" s="444"/>
      <c r="R15" s="444"/>
    </row>
    <row r="16" spans="1:19" x14ac:dyDescent="0.2">
      <c r="A16" s="619" t="s">
        <v>580</v>
      </c>
      <c r="B16" s="620" t="s">
        <v>581</v>
      </c>
      <c r="C16" s="621">
        <v>221</v>
      </c>
      <c r="D16" s="621">
        <v>610</v>
      </c>
      <c r="E16" s="614" t="s">
        <v>569</v>
      </c>
      <c r="F16" s="438">
        <v>2912</v>
      </c>
      <c r="G16" s="448" t="s">
        <v>569</v>
      </c>
      <c r="H16" s="448" t="s">
        <v>569</v>
      </c>
      <c r="I16" s="449">
        <v>10172</v>
      </c>
      <c r="J16" s="616"/>
      <c r="K16" s="617"/>
      <c r="L16" s="616"/>
      <c r="M16" s="442" t="s">
        <v>569</v>
      </c>
      <c r="N16" s="443" t="s">
        <v>569</v>
      </c>
      <c r="O16" s="371"/>
      <c r="P16" s="1125"/>
      <c r="Q16" s="444"/>
      <c r="R16" s="444"/>
    </row>
    <row r="17" spans="1:18" ht="13.5" thickBot="1" x14ac:dyDescent="0.25">
      <c r="A17" s="589" t="s">
        <v>582</v>
      </c>
      <c r="B17" s="451" t="s">
        <v>583</v>
      </c>
      <c r="C17" s="624">
        <v>2021</v>
      </c>
      <c r="D17" s="624">
        <v>852</v>
      </c>
      <c r="E17" s="625" t="s">
        <v>584</v>
      </c>
      <c r="F17" s="454">
        <v>5558</v>
      </c>
      <c r="G17" s="455" t="s">
        <v>569</v>
      </c>
      <c r="H17" s="455" t="s">
        <v>569</v>
      </c>
      <c r="I17" s="456">
        <v>8274</v>
      </c>
      <c r="J17" s="1117"/>
      <c r="K17" s="628"/>
      <c r="L17" s="629"/>
      <c r="M17" s="459" t="s">
        <v>569</v>
      </c>
      <c r="N17" s="416" t="s">
        <v>569</v>
      </c>
      <c r="O17" s="371"/>
      <c r="P17" s="1126"/>
      <c r="Q17" s="461"/>
      <c r="R17" s="461"/>
    </row>
    <row r="18" spans="1:18" ht="15" thickBot="1" x14ac:dyDescent="0.25">
      <c r="A18" s="630" t="s">
        <v>585</v>
      </c>
      <c r="B18" s="463"/>
      <c r="C18" s="464">
        <v>24618</v>
      </c>
      <c r="D18" s="464">
        <v>24087</v>
      </c>
      <c r="E18" s="631"/>
      <c r="F18" s="632">
        <f>F13-F14+F15+F16+F17</f>
        <v>9606</v>
      </c>
      <c r="G18" s="467" t="s">
        <v>569</v>
      </c>
      <c r="H18" s="467" t="s">
        <v>569</v>
      </c>
      <c r="I18" s="468">
        <f>I13-I14+I15+I16+I17</f>
        <v>19530</v>
      </c>
      <c r="J18" s="469"/>
      <c r="K18" s="1127"/>
      <c r="L18" s="1128"/>
      <c r="M18" s="472" t="s">
        <v>569</v>
      </c>
      <c r="N18" s="473" t="s">
        <v>569</v>
      </c>
      <c r="O18" s="371"/>
      <c r="P18" s="1129"/>
      <c r="Q18" s="475"/>
      <c r="R18" s="475"/>
    </row>
    <row r="19" spans="1:18" x14ac:dyDescent="0.2">
      <c r="A19" s="589" t="s">
        <v>586</v>
      </c>
      <c r="B19" s="612" t="s">
        <v>587</v>
      </c>
      <c r="C19" s="613">
        <v>7043</v>
      </c>
      <c r="D19" s="613">
        <v>7240</v>
      </c>
      <c r="E19" s="625">
        <v>401</v>
      </c>
      <c r="F19" s="454">
        <v>854</v>
      </c>
      <c r="G19" s="410" t="s">
        <v>569</v>
      </c>
      <c r="H19" s="410" t="s">
        <v>569</v>
      </c>
      <c r="I19" s="456">
        <v>827</v>
      </c>
      <c r="J19" s="1117"/>
      <c r="K19" s="638"/>
      <c r="L19" s="639"/>
      <c r="M19" s="459" t="s">
        <v>569</v>
      </c>
      <c r="N19" s="416" t="s">
        <v>569</v>
      </c>
      <c r="O19" s="371"/>
      <c r="P19" s="1130"/>
      <c r="Q19" s="461"/>
      <c r="R19" s="461"/>
    </row>
    <row r="20" spans="1:18" x14ac:dyDescent="0.2">
      <c r="A20" s="619" t="s">
        <v>588</v>
      </c>
      <c r="B20" s="620" t="s">
        <v>589</v>
      </c>
      <c r="C20" s="621">
        <v>1001</v>
      </c>
      <c r="D20" s="621">
        <v>820</v>
      </c>
      <c r="E20" s="614" t="s">
        <v>590</v>
      </c>
      <c r="F20" s="438">
        <v>2845</v>
      </c>
      <c r="G20" s="448" t="s">
        <v>569</v>
      </c>
      <c r="H20" s="448" t="s">
        <v>569</v>
      </c>
      <c r="I20" s="449">
        <v>2765</v>
      </c>
      <c r="J20" s="616"/>
      <c r="K20" s="617"/>
      <c r="L20" s="616"/>
      <c r="M20" s="442" t="s">
        <v>569</v>
      </c>
      <c r="N20" s="443" t="s">
        <v>569</v>
      </c>
      <c r="O20" s="371"/>
      <c r="P20" s="1125"/>
      <c r="Q20" s="444"/>
      <c r="R20" s="444"/>
    </row>
    <row r="21" spans="1:18" x14ac:dyDescent="0.2">
      <c r="A21" s="619" t="s">
        <v>591</v>
      </c>
      <c r="B21" s="446" t="s">
        <v>592</v>
      </c>
      <c r="C21" s="621">
        <v>14718</v>
      </c>
      <c r="D21" s="621">
        <v>14718</v>
      </c>
      <c r="E21" s="614" t="s">
        <v>569</v>
      </c>
      <c r="F21" s="438">
        <v>2365</v>
      </c>
      <c r="G21" s="448" t="s">
        <v>569</v>
      </c>
      <c r="H21" s="448" t="s">
        <v>569</v>
      </c>
      <c r="I21" s="449">
        <v>2365</v>
      </c>
      <c r="J21" s="616"/>
      <c r="K21" s="617"/>
      <c r="L21" s="616"/>
      <c r="M21" s="442" t="s">
        <v>569</v>
      </c>
      <c r="N21" s="443" t="s">
        <v>569</v>
      </c>
      <c r="O21" s="371"/>
      <c r="P21" s="1125"/>
      <c r="Q21" s="444"/>
      <c r="R21" s="444"/>
    </row>
    <row r="22" spans="1:18" x14ac:dyDescent="0.2">
      <c r="A22" s="619" t="s">
        <v>593</v>
      </c>
      <c r="B22" s="446" t="s">
        <v>594</v>
      </c>
      <c r="C22" s="621">
        <v>1758</v>
      </c>
      <c r="D22" s="621">
        <v>1762</v>
      </c>
      <c r="E22" s="614" t="s">
        <v>569</v>
      </c>
      <c r="F22" s="438">
        <v>3532</v>
      </c>
      <c r="G22" s="448" t="s">
        <v>569</v>
      </c>
      <c r="H22" s="448" t="s">
        <v>569</v>
      </c>
      <c r="I22" s="449">
        <v>13563</v>
      </c>
      <c r="J22" s="616"/>
      <c r="K22" s="617"/>
      <c r="L22" s="616"/>
      <c r="M22" s="442" t="s">
        <v>569</v>
      </c>
      <c r="N22" s="443" t="s">
        <v>569</v>
      </c>
      <c r="O22" s="371"/>
      <c r="P22" s="1125"/>
      <c r="Q22" s="444"/>
      <c r="R22" s="444"/>
    </row>
    <row r="23" spans="1:18" ht="13.5" thickBot="1" x14ac:dyDescent="0.25">
      <c r="A23" s="598" t="s">
        <v>595</v>
      </c>
      <c r="B23" s="484" t="s">
        <v>596</v>
      </c>
      <c r="C23" s="640">
        <v>0</v>
      </c>
      <c r="D23" s="640">
        <v>0</v>
      </c>
      <c r="E23" s="641" t="s">
        <v>569</v>
      </c>
      <c r="F23" s="438">
        <v>0</v>
      </c>
      <c r="G23" s="455" t="s">
        <v>569</v>
      </c>
      <c r="H23" s="455" t="s">
        <v>569</v>
      </c>
      <c r="I23" s="488">
        <v>0</v>
      </c>
      <c r="J23" s="629"/>
      <c r="K23" s="628"/>
      <c r="L23" s="629"/>
      <c r="M23" s="489" t="s">
        <v>569</v>
      </c>
      <c r="N23" s="490" t="s">
        <v>569</v>
      </c>
      <c r="O23" s="371"/>
      <c r="P23" s="1131"/>
      <c r="Q23" s="491"/>
      <c r="R23" s="491"/>
    </row>
    <row r="24" spans="1:18" ht="15" x14ac:dyDescent="0.25">
      <c r="A24" s="645" t="s">
        <v>597</v>
      </c>
      <c r="B24" s="612" t="s">
        <v>598</v>
      </c>
      <c r="C24" s="613">
        <v>12472</v>
      </c>
      <c r="D24" s="613">
        <v>13728</v>
      </c>
      <c r="E24" s="646" t="s">
        <v>569</v>
      </c>
      <c r="F24" s="494">
        <v>25323</v>
      </c>
      <c r="G24" s="733">
        <v>23750</v>
      </c>
      <c r="H24" s="733">
        <v>26676</v>
      </c>
      <c r="I24" s="734">
        <v>5177</v>
      </c>
      <c r="J24" s="1132"/>
      <c r="K24" s="1133"/>
      <c r="L24" s="1132"/>
      <c r="M24" s="735">
        <f t="shared" ref="M24:M47" si="0">SUM(I24:L24)</f>
        <v>5177</v>
      </c>
      <c r="N24" s="736">
        <f t="shared" ref="N24:N47" si="1">(M24/H24)*100</f>
        <v>19.406957564852302</v>
      </c>
      <c r="O24" s="371"/>
      <c r="P24" s="1120"/>
      <c r="Q24" s="737"/>
      <c r="R24" s="695"/>
    </row>
    <row r="25" spans="1:18" ht="15" x14ac:dyDescent="0.25">
      <c r="A25" s="619" t="s">
        <v>599</v>
      </c>
      <c r="B25" s="620" t="s">
        <v>600</v>
      </c>
      <c r="C25" s="621">
        <v>0</v>
      </c>
      <c r="D25" s="621">
        <v>0</v>
      </c>
      <c r="E25" s="653" t="s">
        <v>569</v>
      </c>
      <c r="F25" s="438">
        <v>408</v>
      </c>
      <c r="G25" s="738"/>
      <c r="H25" s="738"/>
      <c r="I25" s="739"/>
      <c r="J25" s="616"/>
      <c r="K25" s="617"/>
      <c r="L25" s="616"/>
      <c r="M25" s="740">
        <f t="shared" si="0"/>
        <v>0</v>
      </c>
      <c r="N25" s="741" t="e">
        <f t="shared" si="1"/>
        <v>#DIV/0!</v>
      </c>
      <c r="O25" s="371"/>
      <c r="P25" s="1125"/>
      <c r="Q25" s="742"/>
      <c r="R25" s="743"/>
    </row>
    <row r="26" spans="1:18" ht="15.75" thickBot="1" x14ac:dyDescent="0.3">
      <c r="A26" s="598" t="s">
        <v>601</v>
      </c>
      <c r="B26" s="661" t="s">
        <v>600</v>
      </c>
      <c r="C26" s="640">
        <v>0</v>
      </c>
      <c r="D26" s="640">
        <v>1215</v>
      </c>
      <c r="E26" s="662">
        <v>672</v>
      </c>
      <c r="F26" s="510">
        <v>2992</v>
      </c>
      <c r="G26" s="744">
        <v>3200</v>
      </c>
      <c r="H26" s="744">
        <v>3200</v>
      </c>
      <c r="I26" s="745">
        <v>761</v>
      </c>
      <c r="J26" s="1135"/>
      <c r="K26" s="644"/>
      <c r="L26" s="1136"/>
      <c r="M26" s="746">
        <f t="shared" si="0"/>
        <v>761</v>
      </c>
      <c r="N26" s="747">
        <f t="shared" si="1"/>
        <v>23.78125</v>
      </c>
      <c r="O26" s="371"/>
      <c r="P26" s="1126"/>
      <c r="Q26" s="748"/>
      <c r="R26" s="749"/>
    </row>
    <row r="27" spans="1:18" ht="15" x14ac:dyDescent="0.25">
      <c r="A27" s="611" t="s">
        <v>602</v>
      </c>
      <c r="B27" s="612" t="s">
        <v>603</v>
      </c>
      <c r="C27" s="613">
        <v>6341</v>
      </c>
      <c r="D27" s="613">
        <v>6960</v>
      </c>
      <c r="E27" s="671">
        <v>501</v>
      </c>
      <c r="F27" s="438">
        <v>2507</v>
      </c>
      <c r="G27" s="1054">
        <v>2500</v>
      </c>
      <c r="H27" s="1054">
        <v>2500</v>
      </c>
      <c r="I27" s="751">
        <v>494</v>
      </c>
      <c r="J27" s="639"/>
      <c r="K27" s="638"/>
      <c r="L27" s="639"/>
      <c r="M27" s="735">
        <f t="shared" si="0"/>
        <v>494</v>
      </c>
      <c r="N27" s="736">
        <f t="shared" si="1"/>
        <v>19.759999999999998</v>
      </c>
      <c r="O27" s="371"/>
      <c r="P27" s="1130"/>
      <c r="Q27" s="752"/>
      <c r="R27" s="753"/>
    </row>
    <row r="28" spans="1:18" ht="15" x14ac:dyDescent="0.25">
      <c r="A28" s="619" t="s">
        <v>604</v>
      </c>
      <c r="B28" s="620" t="s">
        <v>605</v>
      </c>
      <c r="C28" s="621">
        <v>1745</v>
      </c>
      <c r="D28" s="621">
        <v>2223</v>
      </c>
      <c r="E28" s="675">
        <v>502</v>
      </c>
      <c r="F28" s="438">
        <v>1100</v>
      </c>
      <c r="G28" s="1062">
        <v>1085</v>
      </c>
      <c r="H28" s="1062">
        <v>1085</v>
      </c>
      <c r="I28" s="754">
        <v>350</v>
      </c>
      <c r="J28" s="616"/>
      <c r="K28" s="617"/>
      <c r="L28" s="616"/>
      <c r="M28" s="740">
        <f t="shared" si="0"/>
        <v>350</v>
      </c>
      <c r="N28" s="741">
        <f t="shared" si="1"/>
        <v>32.258064516129032</v>
      </c>
      <c r="O28" s="371"/>
      <c r="P28" s="1125"/>
      <c r="Q28" s="742"/>
      <c r="R28" s="743"/>
    </row>
    <row r="29" spans="1:18" ht="15" x14ac:dyDescent="0.25">
      <c r="A29" s="619" t="s">
        <v>606</v>
      </c>
      <c r="B29" s="620" t="s">
        <v>607</v>
      </c>
      <c r="C29" s="621">
        <v>0</v>
      </c>
      <c r="D29" s="621">
        <v>0</v>
      </c>
      <c r="E29" s="675">
        <v>504</v>
      </c>
      <c r="F29" s="438">
        <v>0</v>
      </c>
      <c r="G29" s="1062">
        <v>0</v>
      </c>
      <c r="H29" s="1062">
        <v>0</v>
      </c>
      <c r="I29" s="754">
        <v>0</v>
      </c>
      <c r="J29" s="616"/>
      <c r="K29" s="617"/>
      <c r="L29" s="616"/>
      <c r="M29" s="740">
        <f t="shared" si="0"/>
        <v>0</v>
      </c>
      <c r="N29" s="741" t="e">
        <f t="shared" si="1"/>
        <v>#DIV/0!</v>
      </c>
      <c r="O29" s="371"/>
      <c r="P29" s="1125"/>
      <c r="Q29" s="742"/>
      <c r="R29" s="743"/>
    </row>
    <row r="30" spans="1:18" ht="15" x14ac:dyDescent="0.25">
      <c r="A30" s="619" t="s">
        <v>608</v>
      </c>
      <c r="B30" s="620" t="s">
        <v>609</v>
      </c>
      <c r="C30" s="621">
        <v>428</v>
      </c>
      <c r="D30" s="621">
        <v>253</v>
      </c>
      <c r="E30" s="675">
        <v>511</v>
      </c>
      <c r="F30" s="438">
        <v>446</v>
      </c>
      <c r="G30" s="1062">
        <v>440</v>
      </c>
      <c r="H30" s="1062">
        <v>540</v>
      </c>
      <c r="I30" s="754">
        <v>111</v>
      </c>
      <c r="J30" s="616"/>
      <c r="K30" s="617"/>
      <c r="L30" s="616"/>
      <c r="M30" s="740">
        <f t="shared" si="0"/>
        <v>111</v>
      </c>
      <c r="N30" s="741">
        <f t="shared" si="1"/>
        <v>20.555555555555554</v>
      </c>
      <c r="O30" s="371"/>
      <c r="P30" s="1125"/>
      <c r="Q30" s="742"/>
      <c r="R30" s="743"/>
    </row>
    <row r="31" spans="1:18" ht="15" x14ac:dyDescent="0.25">
      <c r="A31" s="619" t="s">
        <v>610</v>
      </c>
      <c r="B31" s="620" t="s">
        <v>611</v>
      </c>
      <c r="C31" s="621">
        <v>1057</v>
      </c>
      <c r="D31" s="621">
        <v>1451</v>
      </c>
      <c r="E31" s="675">
        <v>518</v>
      </c>
      <c r="F31" s="438">
        <v>718</v>
      </c>
      <c r="G31" s="1062">
        <v>205</v>
      </c>
      <c r="H31" s="1062">
        <v>380</v>
      </c>
      <c r="I31" s="754">
        <v>168</v>
      </c>
      <c r="J31" s="616"/>
      <c r="K31" s="617"/>
      <c r="L31" s="616"/>
      <c r="M31" s="740">
        <f t="shared" si="0"/>
        <v>168</v>
      </c>
      <c r="N31" s="741">
        <f t="shared" si="1"/>
        <v>44.210526315789473</v>
      </c>
      <c r="O31" s="371"/>
      <c r="P31" s="1125"/>
      <c r="Q31" s="742"/>
      <c r="R31" s="743"/>
    </row>
    <row r="32" spans="1:18" ht="15" x14ac:dyDescent="0.25">
      <c r="A32" s="619" t="s">
        <v>612</v>
      </c>
      <c r="B32" s="524" t="s">
        <v>613</v>
      </c>
      <c r="C32" s="621">
        <v>10408</v>
      </c>
      <c r="D32" s="621">
        <v>11792</v>
      </c>
      <c r="E32" s="675">
        <v>521</v>
      </c>
      <c r="F32" s="438">
        <v>16471</v>
      </c>
      <c r="G32" s="1062">
        <v>15375</v>
      </c>
      <c r="H32" s="1062">
        <v>16991</v>
      </c>
      <c r="I32" s="754">
        <v>3968</v>
      </c>
      <c r="J32" s="616"/>
      <c r="K32" s="617"/>
      <c r="L32" s="616"/>
      <c r="M32" s="740">
        <f t="shared" si="0"/>
        <v>3968</v>
      </c>
      <c r="N32" s="741">
        <f t="shared" si="1"/>
        <v>23.353540109469719</v>
      </c>
      <c r="O32" s="371"/>
      <c r="P32" s="1125"/>
      <c r="Q32" s="742"/>
      <c r="R32" s="743"/>
    </row>
    <row r="33" spans="1:18" ht="15" x14ac:dyDescent="0.25">
      <c r="A33" s="619" t="s">
        <v>614</v>
      </c>
      <c r="B33" s="524" t="s">
        <v>615</v>
      </c>
      <c r="C33" s="621">
        <v>3640</v>
      </c>
      <c r="D33" s="621">
        <v>4174</v>
      </c>
      <c r="E33" s="675" t="s">
        <v>616</v>
      </c>
      <c r="F33" s="438">
        <v>5975</v>
      </c>
      <c r="G33" s="1062">
        <v>5866</v>
      </c>
      <c r="H33" s="1062">
        <v>6083</v>
      </c>
      <c r="I33" s="754">
        <v>1398</v>
      </c>
      <c r="J33" s="616"/>
      <c r="K33" s="617"/>
      <c r="L33" s="616"/>
      <c r="M33" s="740">
        <f t="shared" si="0"/>
        <v>1398</v>
      </c>
      <c r="N33" s="741">
        <f t="shared" si="1"/>
        <v>22.982081209929312</v>
      </c>
      <c r="O33" s="371"/>
      <c r="P33" s="1125"/>
      <c r="Q33" s="742"/>
      <c r="R33" s="743"/>
    </row>
    <row r="34" spans="1:18" ht="15" x14ac:dyDescent="0.25">
      <c r="A34" s="619" t="s">
        <v>617</v>
      </c>
      <c r="B34" s="620" t="s">
        <v>618</v>
      </c>
      <c r="C34" s="621">
        <v>0</v>
      </c>
      <c r="D34" s="621">
        <v>0</v>
      </c>
      <c r="E34" s="675">
        <v>557</v>
      </c>
      <c r="F34" s="438">
        <v>0</v>
      </c>
      <c r="G34" s="1062">
        <v>0</v>
      </c>
      <c r="H34" s="1062">
        <v>0</v>
      </c>
      <c r="I34" s="754">
        <v>0</v>
      </c>
      <c r="J34" s="616"/>
      <c r="K34" s="617"/>
      <c r="L34" s="616"/>
      <c r="M34" s="740">
        <f t="shared" si="0"/>
        <v>0</v>
      </c>
      <c r="N34" s="741" t="e">
        <f t="shared" si="1"/>
        <v>#DIV/0!</v>
      </c>
      <c r="O34" s="371"/>
      <c r="P34" s="1125"/>
      <c r="Q34" s="742"/>
      <c r="R34" s="743"/>
    </row>
    <row r="35" spans="1:18" ht="15" x14ac:dyDescent="0.25">
      <c r="A35" s="619" t="s">
        <v>619</v>
      </c>
      <c r="B35" s="620" t="s">
        <v>620</v>
      </c>
      <c r="C35" s="621">
        <v>1711</v>
      </c>
      <c r="D35" s="621">
        <v>1801</v>
      </c>
      <c r="E35" s="675">
        <v>551</v>
      </c>
      <c r="F35" s="438">
        <v>103</v>
      </c>
      <c r="G35" s="1062">
        <v>112</v>
      </c>
      <c r="H35" s="1062">
        <v>112</v>
      </c>
      <c r="I35" s="754">
        <v>27</v>
      </c>
      <c r="J35" s="616"/>
      <c r="K35" s="617"/>
      <c r="L35" s="616"/>
      <c r="M35" s="740">
        <f t="shared" si="0"/>
        <v>27</v>
      </c>
      <c r="N35" s="741">
        <f t="shared" si="1"/>
        <v>24.107142857142858</v>
      </c>
      <c r="O35" s="371"/>
      <c r="P35" s="1125"/>
      <c r="Q35" s="742"/>
      <c r="R35" s="743"/>
    </row>
    <row r="36" spans="1:18" ht="15.75" thickBot="1" x14ac:dyDescent="0.3">
      <c r="A36" s="589" t="s">
        <v>621</v>
      </c>
      <c r="B36" s="678"/>
      <c r="C36" s="624">
        <v>569</v>
      </c>
      <c r="D36" s="624">
        <v>614</v>
      </c>
      <c r="E36" s="679" t="s">
        <v>622</v>
      </c>
      <c r="F36" s="526">
        <v>637</v>
      </c>
      <c r="G36" s="1068">
        <v>575</v>
      </c>
      <c r="H36" s="1068">
        <v>300</v>
      </c>
      <c r="I36" s="756">
        <v>31</v>
      </c>
      <c r="J36" s="1117"/>
      <c r="K36" s="628"/>
      <c r="L36" s="616"/>
      <c r="M36" s="746">
        <f t="shared" si="0"/>
        <v>31</v>
      </c>
      <c r="N36" s="747">
        <f t="shared" si="1"/>
        <v>10.333333333333334</v>
      </c>
      <c r="O36" s="371"/>
      <c r="P36" s="1131"/>
      <c r="Q36" s="757"/>
      <c r="R36" s="758"/>
    </row>
    <row r="37" spans="1:18" ht="15.75" thickBot="1" x14ac:dyDescent="0.3">
      <c r="A37" s="683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759">
        <f t="shared" ref="F37:L37" si="2">SUM(F27:F36)</f>
        <v>27957</v>
      </c>
      <c r="G37" s="760">
        <f t="shared" si="2"/>
        <v>26158</v>
      </c>
      <c r="H37" s="760">
        <f t="shared" si="2"/>
        <v>27991</v>
      </c>
      <c r="I37" s="688">
        <f t="shared" si="2"/>
        <v>6547</v>
      </c>
      <c r="J37" s="761">
        <f t="shared" si="2"/>
        <v>0</v>
      </c>
      <c r="K37" s="688">
        <f t="shared" si="2"/>
        <v>0</v>
      </c>
      <c r="L37" s="761">
        <f t="shared" si="2"/>
        <v>0</v>
      </c>
      <c r="M37" s="688">
        <f t="shared" si="0"/>
        <v>6547</v>
      </c>
      <c r="N37" s="762">
        <f t="shared" si="1"/>
        <v>23.389660962452215</v>
      </c>
      <c r="O37" s="371"/>
      <c r="P37" s="687">
        <f>SUM(P27:P36)</f>
        <v>0</v>
      </c>
      <c r="Q37" s="762">
        <f>SUM(Q27:Q36)</f>
        <v>0</v>
      </c>
      <c r="R37" s="687">
        <f>SUM(R27:R36)</f>
        <v>0</v>
      </c>
    </row>
    <row r="38" spans="1:18" ht="15" x14ac:dyDescent="0.25">
      <c r="A38" s="611" t="s">
        <v>625</v>
      </c>
      <c r="B38" s="612" t="s">
        <v>626</v>
      </c>
      <c r="C38" s="613">
        <v>0</v>
      </c>
      <c r="D38" s="613">
        <v>0</v>
      </c>
      <c r="E38" s="671">
        <v>601</v>
      </c>
      <c r="F38" s="539">
        <v>0</v>
      </c>
      <c r="G38" s="1054">
        <v>0</v>
      </c>
      <c r="H38" s="1054">
        <v>0</v>
      </c>
      <c r="I38" s="763">
        <v>0</v>
      </c>
      <c r="J38" s="639"/>
      <c r="K38" s="638"/>
      <c r="L38" s="616"/>
      <c r="M38" s="735">
        <f t="shared" si="0"/>
        <v>0</v>
      </c>
      <c r="N38" s="736" t="e">
        <f t="shared" si="1"/>
        <v>#DIV/0!</v>
      </c>
      <c r="O38" s="371"/>
      <c r="P38" s="1130"/>
      <c r="Q38" s="752"/>
      <c r="R38" s="753"/>
    </row>
    <row r="39" spans="1:18" ht="15" x14ac:dyDescent="0.25">
      <c r="A39" s="619" t="s">
        <v>627</v>
      </c>
      <c r="B39" s="620" t="s">
        <v>628</v>
      </c>
      <c r="C39" s="621">
        <v>1190</v>
      </c>
      <c r="D39" s="621">
        <v>1857</v>
      </c>
      <c r="E39" s="675">
        <v>602</v>
      </c>
      <c r="F39" s="438">
        <v>2138</v>
      </c>
      <c r="G39" s="1062">
        <v>2160</v>
      </c>
      <c r="H39" s="1062">
        <v>2160</v>
      </c>
      <c r="I39" s="754">
        <v>463</v>
      </c>
      <c r="J39" s="616"/>
      <c r="K39" s="617"/>
      <c r="L39" s="616"/>
      <c r="M39" s="740">
        <f t="shared" si="0"/>
        <v>463</v>
      </c>
      <c r="N39" s="741">
        <f t="shared" si="1"/>
        <v>21.435185185185183</v>
      </c>
      <c r="O39" s="371"/>
      <c r="P39" s="1125"/>
      <c r="Q39" s="742"/>
      <c r="R39" s="743"/>
    </row>
    <row r="40" spans="1:18" ht="15" x14ac:dyDescent="0.25">
      <c r="A40" s="619" t="s">
        <v>629</v>
      </c>
      <c r="B40" s="620" t="s">
        <v>630</v>
      </c>
      <c r="C40" s="621">
        <v>0</v>
      </c>
      <c r="D40" s="621">
        <v>0</v>
      </c>
      <c r="E40" s="675">
        <v>604</v>
      </c>
      <c r="F40" s="438">
        <v>0</v>
      </c>
      <c r="G40" s="1062">
        <v>0</v>
      </c>
      <c r="H40" s="1062">
        <v>0</v>
      </c>
      <c r="I40" s="754">
        <v>0</v>
      </c>
      <c r="J40" s="616"/>
      <c r="K40" s="617"/>
      <c r="L40" s="616"/>
      <c r="M40" s="740">
        <f t="shared" si="0"/>
        <v>0</v>
      </c>
      <c r="N40" s="741" t="e">
        <f t="shared" si="1"/>
        <v>#DIV/0!</v>
      </c>
      <c r="O40" s="371"/>
      <c r="P40" s="1125"/>
      <c r="Q40" s="742"/>
      <c r="R40" s="743"/>
    </row>
    <row r="41" spans="1:18" ht="15" x14ac:dyDescent="0.25">
      <c r="A41" s="619" t="s">
        <v>631</v>
      </c>
      <c r="B41" s="620" t="s">
        <v>632</v>
      </c>
      <c r="C41" s="621">
        <v>12472</v>
      </c>
      <c r="D41" s="621">
        <v>13728</v>
      </c>
      <c r="E41" s="675" t="s">
        <v>633</v>
      </c>
      <c r="F41" s="438">
        <v>25517</v>
      </c>
      <c r="G41" s="1062">
        <v>23750</v>
      </c>
      <c r="H41" s="1062">
        <v>26676</v>
      </c>
      <c r="I41" s="754">
        <v>6071</v>
      </c>
      <c r="J41" s="616"/>
      <c r="K41" s="617"/>
      <c r="L41" s="616"/>
      <c r="M41" s="740">
        <f t="shared" si="0"/>
        <v>6071</v>
      </c>
      <c r="N41" s="741">
        <f t="shared" si="1"/>
        <v>22.758284600389864</v>
      </c>
      <c r="O41" s="371"/>
      <c r="P41" s="1125"/>
      <c r="Q41" s="742"/>
      <c r="R41" s="743"/>
    </row>
    <row r="42" spans="1:18" ht="15.75" thickBot="1" x14ac:dyDescent="0.3">
      <c r="A42" s="589" t="s">
        <v>634</v>
      </c>
      <c r="B42" s="678"/>
      <c r="C42" s="624">
        <v>12330</v>
      </c>
      <c r="D42" s="624">
        <v>13218</v>
      </c>
      <c r="E42" s="679" t="s">
        <v>635</v>
      </c>
      <c r="F42" s="454">
        <v>311</v>
      </c>
      <c r="G42" s="1068">
        <v>307</v>
      </c>
      <c r="H42" s="1068">
        <v>307</v>
      </c>
      <c r="I42" s="756">
        <v>13</v>
      </c>
      <c r="J42" s="1117"/>
      <c r="K42" s="628"/>
      <c r="L42" s="616"/>
      <c r="M42" s="746">
        <f t="shared" si="0"/>
        <v>13</v>
      </c>
      <c r="N42" s="747">
        <f t="shared" si="1"/>
        <v>4.234527687296417</v>
      </c>
      <c r="O42" s="371"/>
      <c r="P42" s="1131"/>
      <c r="Q42" s="757"/>
      <c r="R42" s="758"/>
    </row>
    <row r="43" spans="1:18" ht="15.75" thickBot="1" x14ac:dyDescent="0.3">
      <c r="A43" s="683" t="s">
        <v>636</v>
      </c>
      <c r="B43" s="684" t="s">
        <v>637</v>
      </c>
      <c r="C43" s="685">
        <f>SUM(C38:C42)</f>
        <v>25992</v>
      </c>
      <c r="D43" s="685">
        <f>SUM(D38:D42)</f>
        <v>28803</v>
      </c>
      <c r="E43" s="686" t="s">
        <v>569</v>
      </c>
      <c r="F43" s="759">
        <f t="shared" ref="F43:L43" si="3">SUM(F38:F42)</f>
        <v>27966</v>
      </c>
      <c r="G43" s="760">
        <f t="shared" si="3"/>
        <v>26217</v>
      </c>
      <c r="H43" s="760">
        <f t="shared" si="3"/>
        <v>29143</v>
      </c>
      <c r="I43" s="688">
        <f t="shared" si="3"/>
        <v>6547</v>
      </c>
      <c r="J43" s="761">
        <f t="shared" si="3"/>
        <v>0</v>
      </c>
      <c r="K43" s="688">
        <f t="shared" si="3"/>
        <v>0</v>
      </c>
      <c r="L43" s="764">
        <f t="shared" si="3"/>
        <v>0</v>
      </c>
      <c r="M43" s="1289">
        <f t="shared" si="0"/>
        <v>6547</v>
      </c>
      <c r="N43" s="766">
        <f t="shared" si="1"/>
        <v>22.465085955461003</v>
      </c>
      <c r="O43" s="371"/>
      <c r="P43" s="687">
        <f>SUM(P38:P42)</f>
        <v>0</v>
      </c>
      <c r="Q43" s="762">
        <f>SUM(Q38:Q42)</f>
        <v>0</v>
      </c>
      <c r="R43" s="687">
        <f>SUM(R38:R42)</f>
        <v>0</v>
      </c>
    </row>
    <row r="44" spans="1:18" s="556" customFormat="1" ht="5.25" customHeight="1" thickBot="1" x14ac:dyDescent="0.3">
      <c r="A44" s="691"/>
      <c r="B44" s="692"/>
      <c r="C44" s="693"/>
      <c r="D44" s="693"/>
      <c r="E44" s="694"/>
      <c r="F44" s="1143"/>
      <c r="G44" s="767"/>
      <c r="H44" s="767"/>
      <c r="I44" s="551"/>
      <c r="J44" s="1144"/>
      <c r="K44" s="1118">
        <f>Q44-J44</f>
        <v>0</v>
      </c>
      <c r="L44" s="1144"/>
      <c r="M44" s="1290"/>
      <c r="N44" s="737"/>
      <c r="O44" s="696"/>
      <c r="P44" s="1145"/>
      <c r="Q44" s="769"/>
      <c r="R44" s="769"/>
    </row>
    <row r="45" spans="1:18" ht="15.75" thickBot="1" x14ac:dyDescent="0.3">
      <c r="A45" s="699" t="s">
        <v>638</v>
      </c>
      <c r="B45" s="684" t="s">
        <v>600</v>
      </c>
      <c r="C45" s="685">
        <f>+C43-C41</f>
        <v>13520</v>
      </c>
      <c r="D45" s="685">
        <f>+D43-D41</f>
        <v>15075</v>
      </c>
      <c r="E45" s="686" t="s">
        <v>569</v>
      </c>
      <c r="F45" s="688">
        <f t="shared" ref="F45:L45" si="4">F43-F41</f>
        <v>2449</v>
      </c>
      <c r="G45" s="759">
        <f t="shared" si="4"/>
        <v>2467</v>
      </c>
      <c r="H45" s="759">
        <f t="shared" si="4"/>
        <v>2467</v>
      </c>
      <c r="I45" s="688">
        <f t="shared" si="4"/>
        <v>476</v>
      </c>
      <c r="J45" s="761">
        <f t="shared" si="4"/>
        <v>0</v>
      </c>
      <c r="K45" s="688">
        <f t="shared" si="4"/>
        <v>0</v>
      </c>
      <c r="L45" s="689">
        <f t="shared" si="4"/>
        <v>0</v>
      </c>
      <c r="M45" s="735">
        <f t="shared" si="0"/>
        <v>476</v>
      </c>
      <c r="N45" s="736">
        <f t="shared" si="1"/>
        <v>19.294689906769356</v>
      </c>
      <c r="O45" s="371"/>
      <c r="P45" s="687">
        <f>P43-P41</f>
        <v>0</v>
      </c>
      <c r="Q45" s="762">
        <f>Q43-Q41</f>
        <v>0</v>
      </c>
      <c r="R45" s="687">
        <f>R43-R41</f>
        <v>0</v>
      </c>
    </row>
    <row r="46" spans="1:18" ht="15.75" thickBot="1" x14ac:dyDescent="0.3">
      <c r="A46" s="683" t="s">
        <v>639</v>
      </c>
      <c r="B46" s="684" t="s">
        <v>640</v>
      </c>
      <c r="C46" s="685">
        <f>+C43-C37</f>
        <v>93</v>
      </c>
      <c r="D46" s="685">
        <f>+D43-D37</f>
        <v>-465</v>
      </c>
      <c r="E46" s="686" t="s">
        <v>569</v>
      </c>
      <c r="F46" s="688">
        <f t="shared" ref="F46:L46" si="5">F43-F37</f>
        <v>9</v>
      </c>
      <c r="G46" s="759">
        <f t="shared" si="5"/>
        <v>59</v>
      </c>
      <c r="H46" s="759">
        <f t="shared" si="5"/>
        <v>1152</v>
      </c>
      <c r="I46" s="688">
        <f t="shared" si="5"/>
        <v>0</v>
      </c>
      <c r="J46" s="761">
        <f t="shared" si="5"/>
        <v>0</v>
      </c>
      <c r="K46" s="688">
        <f t="shared" si="5"/>
        <v>0</v>
      </c>
      <c r="L46" s="689">
        <f t="shared" si="5"/>
        <v>0</v>
      </c>
      <c r="M46" s="735">
        <f t="shared" si="0"/>
        <v>0</v>
      </c>
      <c r="N46" s="736">
        <f t="shared" si="1"/>
        <v>0</v>
      </c>
      <c r="O46" s="371"/>
      <c r="P46" s="687">
        <f>P43-P37</f>
        <v>0</v>
      </c>
      <c r="Q46" s="762">
        <f>Q43-Q37</f>
        <v>0</v>
      </c>
      <c r="R46" s="687">
        <f>R43-R37</f>
        <v>0</v>
      </c>
    </row>
    <row r="47" spans="1:18" ht="15.75" thickBot="1" x14ac:dyDescent="0.3">
      <c r="A47" s="700" t="s">
        <v>641</v>
      </c>
      <c r="B47" s="701" t="s">
        <v>600</v>
      </c>
      <c r="C47" s="702">
        <f>+C46-C41</f>
        <v>-12379</v>
      </c>
      <c r="D47" s="702">
        <f>+D46-D41</f>
        <v>-14193</v>
      </c>
      <c r="E47" s="703" t="s">
        <v>569</v>
      </c>
      <c r="F47" s="688">
        <f t="shared" ref="F47:L47" si="6">F46-F41</f>
        <v>-25508</v>
      </c>
      <c r="G47" s="759">
        <f t="shared" si="6"/>
        <v>-23691</v>
      </c>
      <c r="H47" s="759">
        <f t="shared" si="6"/>
        <v>-25524</v>
      </c>
      <c r="I47" s="688">
        <f t="shared" si="6"/>
        <v>-6071</v>
      </c>
      <c r="J47" s="761">
        <f t="shared" si="6"/>
        <v>0</v>
      </c>
      <c r="K47" s="688">
        <f t="shared" si="6"/>
        <v>0</v>
      </c>
      <c r="L47" s="689">
        <f t="shared" si="6"/>
        <v>0</v>
      </c>
      <c r="M47" s="688">
        <f t="shared" si="0"/>
        <v>-6071</v>
      </c>
      <c r="N47" s="762">
        <f t="shared" si="1"/>
        <v>23.785456824949065</v>
      </c>
      <c r="O47" s="371"/>
      <c r="P47" s="687">
        <f>P46-P41</f>
        <v>0</v>
      </c>
      <c r="Q47" s="762">
        <f>Q46-Q41</f>
        <v>0</v>
      </c>
      <c r="R47" s="687">
        <f>R46-R41</f>
        <v>0</v>
      </c>
    </row>
    <row r="50" spans="1:13" ht="14.25" x14ac:dyDescent="0.2">
      <c r="A50" s="704" t="s">
        <v>642</v>
      </c>
    </row>
    <row r="51" spans="1:13" s="393" customFormat="1" ht="14.25" x14ac:dyDescent="0.2">
      <c r="A51" s="705" t="s">
        <v>643</v>
      </c>
      <c r="E51" s="565"/>
      <c r="H51" s="365"/>
      <c r="I51" s="365"/>
      <c r="J51" s="365"/>
      <c r="K51" s="365"/>
      <c r="L51" s="365"/>
      <c r="M51" s="365"/>
    </row>
    <row r="52" spans="1:13" s="393" customFormat="1" ht="14.25" x14ac:dyDescent="0.2">
      <c r="A52" s="706" t="s">
        <v>644</v>
      </c>
      <c r="E52" s="565"/>
      <c r="H52" s="365"/>
      <c r="I52" s="365"/>
      <c r="J52" s="365"/>
      <c r="K52" s="365"/>
      <c r="L52" s="365"/>
      <c r="M52" s="365"/>
    </row>
    <row r="53" spans="1:13" s="567" customFormat="1" ht="14.25" x14ac:dyDescent="0.2">
      <c r="A53" s="706" t="s">
        <v>645</v>
      </c>
      <c r="E53" s="568"/>
      <c r="H53" s="569"/>
      <c r="I53" s="569"/>
      <c r="J53" s="569"/>
      <c r="K53" s="569"/>
      <c r="L53" s="569"/>
      <c r="M53" s="569"/>
    </row>
    <row r="56" spans="1:13" x14ac:dyDescent="0.2">
      <c r="A56" s="362" t="s">
        <v>691</v>
      </c>
    </row>
    <row r="58" spans="1:13" x14ac:dyDescent="0.2">
      <c r="A58" s="362" t="s">
        <v>692</v>
      </c>
    </row>
  </sheetData>
  <mergeCells count="3">
    <mergeCell ref="A1:R1"/>
    <mergeCell ref="F7:R7"/>
    <mergeCell ref="I9:L9"/>
  </mergeCells>
  <pageMargins left="0.7" right="0.7" top="0.78740157499999996" bottom="0.78740157499999996" header="0.3" footer="0.3"/>
  <pageSetup paperSize="9" scale="58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63"/>
  <sheetViews>
    <sheetView zoomScale="75" zoomScaleNormal="75" workbookViewId="0">
      <selection activeCell="H48" sqref="H48"/>
    </sheetView>
  </sheetViews>
  <sheetFormatPr defaultColWidth="8.7109375" defaultRowHeight="12.75" x14ac:dyDescent="0.2"/>
  <cols>
    <col min="1" max="1" width="37.7109375" style="393" customWidth="1"/>
    <col min="2" max="2" width="13.5703125" style="393" hidden="1" customWidth="1"/>
    <col min="3" max="4" width="10.85546875" style="393" hidden="1" customWidth="1"/>
    <col min="5" max="5" width="7.28515625" style="565" customWidth="1"/>
    <col min="6" max="7" width="11.5703125" style="393" customWidth="1"/>
    <col min="8" max="8" width="11.5703125" style="365" customWidth="1"/>
    <col min="9" max="9" width="11.42578125" style="365" customWidth="1"/>
    <col min="10" max="10" width="9.85546875" style="365" customWidth="1"/>
    <col min="11" max="11" width="9.140625" style="365" customWidth="1"/>
    <col min="12" max="12" width="9.28515625" style="365" customWidth="1"/>
    <col min="13" max="13" width="9.140625" style="365" customWidth="1"/>
    <col min="14" max="14" width="12" style="393" customWidth="1"/>
    <col min="15" max="15" width="8.7109375" style="393"/>
    <col min="16" max="16" width="11.85546875" style="393" customWidth="1"/>
    <col min="17" max="17" width="12.5703125" style="393" customWidth="1"/>
    <col min="18" max="18" width="11.85546875" style="393" customWidth="1"/>
    <col min="19" max="19" width="12" style="393" customWidth="1"/>
    <col min="20" max="16384" width="8.7109375" style="393"/>
  </cols>
  <sheetData>
    <row r="1" spans="1:19" ht="24" customHeight="1" x14ac:dyDescent="0.35">
      <c r="A1" s="359"/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361"/>
    </row>
    <row r="2" spans="1:19" x14ac:dyDescent="0.2">
      <c r="R2" s="367"/>
    </row>
    <row r="3" spans="1:19" ht="18.75" x14ac:dyDescent="0.3">
      <c r="A3" s="708" t="s">
        <v>542</v>
      </c>
      <c r="I3" s="369"/>
      <c r="J3" s="369"/>
    </row>
    <row r="4" spans="1:19" ht="21.75" customHeight="1" x14ac:dyDescent="0.25">
      <c r="A4" s="571"/>
      <c r="B4" s="417"/>
      <c r="I4" s="369"/>
      <c r="J4" s="369"/>
    </row>
    <row r="5" spans="1:19" x14ac:dyDescent="0.2">
      <c r="A5" s="572"/>
      <c r="I5" s="369"/>
      <c r="J5" s="369"/>
    </row>
    <row r="6" spans="1:19" ht="6" customHeight="1" x14ac:dyDescent="0.2">
      <c r="B6" s="709"/>
      <c r="C6" s="709"/>
      <c r="D6" s="709"/>
      <c r="E6" s="710"/>
      <c r="F6" s="709"/>
      <c r="I6" s="369"/>
      <c r="J6" s="369"/>
    </row>
    <row r="7" spans="1:19" ht="24.75" customHeight="1" x14ac:dyDescent="0.25">
      <c r="A7" s="1291" t="s">
        <v>543</v>
      </c>
      <c r="B7" s="1112" t="s">
        <v>693</v>
      </c>
      <c r="C7" s="1218"/>
      <c r="D7" s="1218"/>
      <c r="E7" s="1218"/>
      <c r="F7" s="1218"/>
      <c r="G7" s="1218"/>
      <c r="H7" s="1218"/>
      <c r="I7" s="1218"/>
      <c r="J7" s="1218"/>
      <c r="K7" s="1218"/>
      <c r="L7" s="1218"/>
      <c r="M7" s="1218"/>
      <c r="N7" s="1218"/>
      <c r="O7" s="1218"/>
      <c r="P7" s="1218"/>
      <c r="Q7" s="1218"/>
      <c r="R7" s="1218"/>
    </row>
    <row r="8" spans="1:19" ht="23.25" customHeight="1" thickBot="1" x14ac:dyDescent="0.25">
      <c r="A8" s="572" t="s">
        <v>545</v>
      </c>
      <c r="I8" s="369"/>
      <c r="J8" s="369"/>
    </row>
    <row r="9" spans="1:19" ht="13.5" thickBot="1" x14ac:dyDescent="0.25">
      <c r="A9" s="717"/>
      <c r="B9" s="383"/>
      <c r="C9" s="383"/>
      <c r="D9" s="383"/>
      <c r="E9" s="384"/>
      <c r="F9" s="385" t="s">
        <v>0</v>
      </c>
      <c r="G9" s="386" t="s">
        <v>546</v>
      </c>
      <c r="H9" s="387" t="s">
        <v>547</v>
      </c>
      <c r="I9" s="388" t="s">
        <v>548</v>
      </c>
      <c r="J9" s="389"/>
      <c r="K9" s="389"/>
      <c r="L9" s="390"/>
      <c r="M9" s="391" t="s">
        <v>649</v>
      </c>
      <c r="N9" s="392" t="s">
        <v>550</v>
      </c>
      <c r="P9" s="384" t="s">
        <v>551</v>
      </c>
      <c r="Q9" s="384" t="s">
        <v>552</v>
      </c>
      <c r="R9" s="384" t="s">
        <v>551</v>
      </c>
    </row>
    <row r="10" spans="1:19" ht="13.5" thickBot="1" x14ac:dyDescent="0.25">
      <c r="A10" s="583" t="s">
        <v>553</v>
      </c>
      <c r="B10" s="395" t="s">
        <v>554</v>
      </c>
      <c r="C10" s="395" t="s">
        <v>555</v>
      </c>
      <c r="D10" s="395" t="s">
        <v>556</v>
      </c>
      <c r="E10" s="395" t="s">
        <v>557</v>
      </c>
      <c r="F10" s="585" t="s">
        <v>650</v>
      </c>
      <c r="G10" s="397">
        <v>2020</v>
      </c>
      <c r="H10" s="398">
        <v>2020</v>
      </c>
      <c r="I10" s="399" t="s">
        <v>559</v>
      </c>
      <c r="J10" s="400" t="s">
        <v>560</v>
      </c>
      <c r="K10" s="400" t="s">
        <v>561</v>
      </c>
      <c r="L10" s="401" t="s">
        <v>562</v>
      </c>
      <c r="M10" s="402" t="s">
        <v>563</v>
      </c>
      <c r="N10" s="403" t="s">
        <v>564</v>
      </c>
      <c r="P10" s="404" t="s">
        <v>565</v>
      </c>
      <c r="Q10" s="395" t="s">
        <v>566</v>
      </c>
      <c r="R10" s="395" t="s">
        <v>567</v>
      </c>
    </row>
    <row r="11" spans="1:19" x14ac:dyDescent="0.2">
      <c r="A11" s="589" t="s">
        <v>568</v>
      </c>
      <c r="B11" s="406"/>
      <c r="C11" s="407">
        <v>104</v>
      </c>
      <c r="D11" s="407">
        <v>104</v>
      </c>
      <c r="E11" s="1292"/>
      <c r="F11" s="718">
        <v>35</v>
      </c>
      <c r="G11" s="410">
        <v>35</v>
      </c>
      <c r="H11" s="410">
        <v>35</v>
      </c>
      <c r="I11" s="411">
        <v>35</v>
      </c>
      <c r="J11" s="412"/>
      <c r="K11" s="413"/>
      <c r="L11" s="414"/>
      <c r="M11" s="415" t="s">
        <v>569</v>
      </c>
      <c r="N11" s="416" t="s">
        <v>569</v>
      </c>
      <c r="O11" s="417"/>
      <c r="P11" s="418"/>
      <c r="Q11" s="419"/>
      <c r="R11" s="419"/>
    </row>
    <row r="12" spans="1:19" ht="13.5" thickBot="1" x14ac:dyDescent="0.25">
      <c r="A12" s="598" t="s">
        <v>570</v>
      </c>
      <c r="B12" s="421"/>
      <c r="C12" s="422">
        <v>101</v>
      </c>
      <c r="D12" s="422">
        <v>104</v>
      </c>
      <c r="E12" s="423"/>
      <c r="F12" s="721">
        <v>33.32</v>
      </c>
      <c r="G12" s="603">
        <v>34</v>
      </c>
      <c r="H12" s="603">
        <v>34</v>
      </c>
      <c r="I12" s="604">
        <v>33.130000000000003</v>
      </c>
      <c r="J12" s="1293"/>
      <c r="K12" s="1294"/>
      <c r="L12" s="1295"/>
      <c r="M12" s="430"/>
      <c r="N12" s="431" t="s">
        <v>569</v>
      </c>
      <c r="O12" s="417"/>
      <c r="P12" s="724"/>
      <c r="Q12" s="725"/>
      <c r="R12" s="725"/>
    </row>
    <row r="13" spans="1:19" x14ac:dyDescent="0.2">
      <c r="A13" s="611" t="s">
        <v>651</v>
      </c>
      <c r="B13" s="435" t="s">
        <v>572</v>
      </c>
      <c r="C13" s="436">
        <v>37915</v>
      </c>
      <c r="D13" s="436">
        <v>39774</v>
      </c>
      <c r="E13" s="437" t="s">
        <v>573</v>
      </c>
      <c r="F13" s="438">
        <v>9040</v>
      </c>
      <c r="G13" s="410" t="s">
        <v>569</v>
      </c>
      <c r="H13" s="410" t="s">
        <v>569</v>
      </c>
      <c r="I13" s="1158">
        <v>9071</v>
      </c>
      <c r="J13" s="440"/>
      <c r="K13" s="441"/>
      <c r="L13" s="440"/>
      <c r="M13" s="442" t="s">
        <v>569</v>
      </c>
      <c r="N13" s="443" t="s">
        <v>569</v>
      </c>
      <c r="O13" s="417"/>
      <c r="P13" s="418"/>
      <c r="Q13" s="444"/>
      <c r="R13" s="444"/>
    </row>
    <row r="14" spans="1:19" x14ac:dyDescent="0.2">
      <c r="A14" s="619" t="s">
        <v>652</v>
      </c>
      <c r="B14" s="446" t="s">
        <v>575</v>
      </c>
      <c r="C14" s="447">
        <v>-16164</v>
      </c>
      <c r="D14" s="447">
        <v>-17825</v>
      </c>
      <c r="E14" s="437" t="s">
        <v>576</v>
      </c>
      <c r="F14" s="438">
        <v>8637</v>
      </c>
      <c r="G14" s="448" t="s">
        <v>569</v>
      </c>
      <c r="H14" s="448" t="s">
        <v>569</v>
      </c>
      <c r="I14" s="660">
        <v>8677</v>
      </c>
      <c r="J14" s="440"/>
      <c r="K14" s="441"/>
      <c r="L14" s="440"/>
      <c r="M14" s="442" t="s">
        <v>569</v>
      </c>
      <c r="N14" s="443" t="s">
        <v>569</v>
      </c>
      <c r="O14" s="417"/>
      <c r="P14" s="450"/>
      <c r="Q14" s="444"/>
      <c r="R14" s="444"/>
    </row>
    <row r="15" spans="1:19" x14ac:dyDescent="0.2">
      <c r="A15" s="619" t="s">
        <v>577</v>
      </c>
      <c r="B15" s="446" t="s">
        <v>578</v>
      </c>
      <c r="C15" s="447">
        <v>604</v>
      </c>
      <c r="D15" s="447">
        <v>619</v>
      </c>
      <c r="E15" s="437" t="s">
        <v>579</v>
      </c>
      <c r="F15" s="438">
        <v>96</v>
      </c>
      <c r="G15" s="448" t="s">
        <v>569</v>
      </c>
      <c r="H15" s="448" t="s">
        <v>569</v>
      </c>
      <c r="I15" s="660">
        <v>145</v>
      </c>
      <c r="J15" s="440"/>
      <c r="K15" s="441"/>
      <c r="L15" s="440"/>
      <c r="M15" s="442" t="s">
        <v>569</v>
      </c>
      <c r="N15" s="443" t="s">
        <v>569</v>
      </c>
      <c r="O15" s="417"/>
      <c r="P15" s="450"/>
      <c r="Q15" s="444"/>
      <c r="R15" s="444"/>
    </row>
    <row r="16" spans="1:19" x14ac:dyDescent="0.2">
      <c r="A16" s="619" t="s">
        <v>580</v>
      </c>
      <c r="B16" s="446" t="s">
        <v>581</v>
      </c>
      <c r="C16" s="447">
        <v>221</v>
      </c>
      <c r="D16" s="447">
        <v>610</v>
      </c>
      <c r="E16" s="437" t="s">
        <v>569</v>
      </c>
      <c r="F16" s="438">
        <v>1809</v>
      </c>
      <c r="G16" s="448" t="s">
        <v>569</v>
      </c>
      <c r="H16" s="448" t="s">
        <v>569</v>
      </c>
      <c r="I16" s="660">
        <v>8674</v>
      </c>
      <c r="J16" s="440"/>
      <c r="K16" s="441"/>
      <c r="L16" s="440"/>
      <c r="M16" s="442" t="s">
        <v>569</v>
      </c>
      <c r="N16" s="443" t="s">
        <v>569</v>
      </c>
      <c r="O16" s="417"/>
      <c r="P16" s="450"/>
      <c r="Q16" s="444"/>
      <c r="R16" s="444"/>
    </row>
    <row r="17" spans="1:18" ht="13.5" thickBot="1" x14ac:dyDescent="0.25">
      <c r="A17" s="589" t="s">
        <v>582</v>
      </c>
      <c r="B17" s="451" t="s">
        <v>583</v>
      </c>
      <c r="C17" s="452">
        <v>2021</v>
      </c>
      <c r="D17" s="452">
        <v>852</v>
      </c>
      <c r="E17" s="453" t="s">
        <v>584</v>
      </c>
      <c r="F17" s="454">
        <v>3010</v>
      </c>
      <c r="G17" s="455" t="s">
        <v>569</v>
      </c>
      <c r="H17" s="455" t="s">
        <v>569</v>
      </c>
      <c r="I17" s="1159">
        <v>5142</v>
      </c>
      <c r="J17" s="412"/>
      <c r="K17" s="457"/>
      <c r="L17" s="458"/>
      <c r="M17" s="459" t="s">
        <v>569</v>
      </c>
      <c r="N17" s="416" t="s">
        <v>569</v>
      </c>
      <c r="O17" s="417"/>
      <c r="P17" s="460"/>
      <c r="Q17" s="461"/>
      <c r="R17" s="461"/>
    </row>
    <row r="18" spans="1:18" ht="15.75" thickBot="1" x14ac:dyDescent="0.3">
      <c r="A18" s="630" t="s">
        <v>585</v>
      </c>
      <c r="B18" s="463"/>
      <c r="C18" s="464">
        <v>24618</v>
      </c>
      <c r="D18" s="464">
        <v>24087</v>
      </c>
      <c r="E18" s="631"/>
      <c r="F18" s="727">
        <f>F13-F14+F15+F16+F17</f>
        <v>5318</v>
      </c>
      <c r="G18" s="467" t="s">
        <v>569</v>
      </c>
      <c r="H18" s="467" t="s">
        <v>569</v>
      </c>
      <c r="I18" s="468">
        <f>I13-I14+I15+I16+I17</f>
        <v>14355</v>
      </c>
      <c r="J18" s="469"/>
      <c r="K18" s="1160"/>
      <c r="L18" s="1161"/>
      <c r="M18" s="472" t="s">
        <v>569</v>
      </c>
      <c r="N18" s="473" t="s">
        <v>569</v>
      </c>
      <c r="O18" s="417"/>
      <c r="P18" s="474"/>
      <c r="Q18" s="475"/>
      <c r="R18" s="475"/>
    </row>
    <row r="19" spans="1:18" x14ac:dyDescent="0.2">
      <c r="A19" s="589" t="s">
        <v>586</v>
      </c>
      <c r="B19" s="435" t="s">
        <v>587</v>
      </c>
      <c r="C19" s="436">
        <v>7043</v>
      </c>
      <c r="D19" s="436">
        <v>7240</v>
      </c>
      <c r="E19" s="453">
        <v>401</v>
      </c>
      <c r="F19" s="454">
        <v>403</v>
      </c>
      <c r="G19" s="410" t="s">
        <v>569</v>
      </c>
      <c r="H19" s="410" t="s">
        <v>569</v>
      </c>
      <c r="I19" s="1159">
        <v>393</v>
      </c>
      <c r="J19" s="412"/>
      <c r="K19" s="479"/>
      <c r="L19" s="480"/>
      <c r="M19" s="459" t="s">
        <v>569</v>
      </c>
      <c r="N19" s="416" t="s">
        <v>569</v>
      </c>
      <c r="O19" s="417"/>
      <c r="P19" s="481"/>
      <c r="Q19" s="461"/>
      <c r="R19" s="461"/>
    </row>
    <row r="20" spans="1:18" x14ac:dyDescent="0.2">
      <c r="A20" s="619" t="s">
        <v>588</v>
      </c>
      <c r="B20" s="446" t="s">
        <v>589</v>
      </c>
      <c r="C20" s="447">
        <v>1001</v>
      </c>
      <c r="D20" s="447">
        <v>820</v>
      </c>
      <c r="E20" s="437" t="s">
        <v>590</v>
      </c>
      <c r="F20" s="438">
        <v>1159</v>
      </c>
      <c r="G20" s="448" t="s">
        <v>569</v>
      </c>
      <c r="H20" s="448" t="s">
        <v>569</v>
      </c>
      <c r="I20" s="660">
        <v>1040</v>
      </c>
      <c r="J20" s="440"/>
      <c r="K20" s="441"/>
      <c r="L20" s="440"/>
      <c r="M20" s="442" t="s">
        <v>569</v>
      </c>
      <c r="N20" s="443" t="s">
        <v>569</v>
      </c>
      <c r="O20" s="417"/>
      <c r="P20" s="450"/>
      <c r="Q20" s="444"/>
      <c r="R20" s="444"/>
    </row>
    <row r="21" spans="1:18" x14ac:dyDescent="0.2">
      <c r="A21" s="619" t="s">
        <v>591</v>
      </c>
      <c r="B21" s="446" t="s">
        <v>592</v>
      </c>
      <c r="C21" s="447">
        <v>14718</v>
      </c>
      <c r="D21" s="447">
        <v>14718</v>
      </c>
      <c r="E21" s="437" t="s">
        <v>569</v>
      </c>
      <c r="F21" s="438">
        <v>1438</v>
      </c>
      <c r="G21" s="448" t="s">
        <v>569</v>
      </c>
      <c r="H21" s="448" t="s">
        <v>569</v>
      </c>
      <c r="I21" s="660">
        <v>1437</v>
      </c>
      <c r="J21" s="440"/>
      <c r="K21" s="441"/>
      <c r="L21" s="440"/>
      <c r="M21" s="442" t="s">
        <v>569</v>
      </c>
      <c r="N21" s="443" t="s">
        <v>569</v>
      </c>
      <c r="O21" s="417"/>
      <c r="P21" s="450"/>
      <c r="Q21" s="444"/>
      <c r="R21" s="444"/>
    </row>
    <row r="22" spans="1:18" x14ac:dyDescent="0.2">
      <c r="A22" s="619" t="s">
        <v>593</v>
      </c>
      <c r="B22" s="446" t="s">
        <v>594</v>
      </c>
      <c r="C22" s="447">
        <v>1758</v>
      </c>
      <c r="D22" s="447">
        <v>1762</v>
      </c>
      <c r="E22" s="437" t="s">
        <v>569</v>
      </c>
      <c r="F22" s="438">
        <v>2284</v>
      </c>
      <c r="G22" s="448" t="s">
        <v>569</v>
      </c>
      <c r="H22" s="448" t="s">
        <v>569</v>
      </c>
      <c r="I22" s="660">
        <v>11449</v>
      </c>
      <c r="J22" s="440"/>
      <c r="K22" s="441"/>
      <c r="L22" s="440"/>
      <c r="M22" s="442" t="s">
        <v>569</v>
      </c>
      <c r="N22" s="443" t="s">
        <v>569</v>
      </c>
      <c r="O22" s="417"/>
      <c r="P22" s="450"/>
      <c r="Q22" s="444"/>
      <c r="R22" s="444"/>
    </row>
    <row r="23" spans="1:18" ht="13.5" thickBot="1" x14ac:dyDescent="0.25">
      <c r="A23" s="598" t="s">
        <v>595</v>
      </c>
      <c r="B23" s="484" t="s">
        <v>596</v>
      </c>
      <c r="C23" s="485">
        <v>0</v>
      </c>
      <c r="D23" s="485">
        <v>0</v>
      </c>
      <c r="E23" s="487" t="s">
        <v>569</v>
      </c>
      <c r="F23" s="438">
        <v>0</v>
      </c>
      <c r="G23" s="455" t="s">
        <v>569</v>
      </c>
      <c r="H23" s="455" t="s">
        <v>569</v>
      </c>
      <c r="I23" s="1162">
        <v>0</v>
      </c>
      <c r="J23" s="458"/>
      <c r="K23" s="457"/>
      <c r="L23" s="458"/>
      <c r="M23" s="489" t="s">
        <v>569</v>
      </c>
      <c r="N23" s="490" t="s">
        <v>569</v>
      </c>
      <c r="O23" s="417"/>
      <c r="P23" s="432"/>
      <c r="Q23" s="491"/>
      <c r="R23" s="491"/>
    </row>
    <row r="24" spans="1:18" ht="15" x14ac:dyDescent="0.25">
      <c r="A24" s="645" t="s">
        <v>597</v>
      </c>
      <c r="B24" s="435" t="s">
        <v>598</v>
      </c>
      <c r="C24" s="436">
        <v>12472</v>
      </c>
      <c r="D24" s="436">
        <v>13728</v>
      </c>
      <c r="E24" s="646" t="s">
        <v>569</v>
      </c>
      <c r="F24" s="494">
        <v>21732</v>
      </c>
      <c r="G24" s="733">
        <v>23100</v>
      </c>
      <c r="H24" s="733">
        <v>22407</v>
      </c>
      <c r="I24" s="734">
        <v>4998</v>
      </c>
      <c r="J24" s="497"/>
      <c r="K24" s="498"/>
      <c r="L24" s="497"/>
      <c r="M24" s="735">
        <f t="shared" ref="M24:M47" si="0">SUM(I24:L24)</f>
        <v>4998</v>
      </c>
      <c r="N24" s="736">
        <f t="shared" ref="N24:N47" si="1">(M24/H24)*100</f>
        <v>22.305529522024369</v>
      </c>
      <c r="O24" s="417"/>
      <c r="P24" s="418"/>
      <c r="Q24" s="737"/>
      <c r="R24" s="695"/>
    </row>
    <row r="25" spans="1:18" ht="15" x14ac:dyDescent="0.25">
      <c r="A25" s="619" t="s">
        <v>599</v>
      </c>
      <c r="B25" s="446" t="s">
        <v>600</v>
      </c>
      <c r="C25" s="447">
        <v>0</v>
      </c>
      <c r="D25" s="447">
        <v>0</v>
      </c>
      <c r="E25" s="653" t="s">
        <v>569</v>
      </c>
      <c r="F25" s="438">
        <v>0</v>
      </c>
      <c r="G25" s="738">
        <v>0</v>
      </c>
      <c r="H25" s="738">
        <v>0</v>
      </c>
      <c r="I25" s="739">
        <v>0</v>
      </c>
      <c r="J25" s="440"/>
      <c r="K25" s="441"/>
      <c r="L25" s="440"/>
      <c r="M25" s="740">
        <f t="shared" si="0"/>
        <v>0</v>
      </c>
      <c r="N25" s="741" t="e">
        <f t="shared" si="1"/>
        <v>#DIV/0!</v>
      </c>
      <c r="O25" s="417"/>
      <c r="P25" s="450"/>
      <c r="Q25" s="742"/>
      <c r="R25" s="743"/>
    </row>
    <row r="26" spans="1:18" ht="15.75" thickBot="1" x14ac:dyDescent="0.3">
      <c r="A26" s="598" t="s">
        <v>601</v>
      </c>
      <c r="B26" s="484" t="s">
        <v>600</v>
      </c>
      <c r="C26" s="485">
        <v>0</v>
      </c>
      <c r="D26" s="485">
        <v>1215</v>
      </c>
      <c r="E26" s="662">
        <v>672</v>
      </c>
      <c r="F26" s="510">
        <v>3200</v>
      </c>
      <c r="G26" s="744">
        <v>3500</v>
      </c>
      <c r="H26" s="744">
        <v>3500</v>
      </c>
      <c r="I26" s="745">
        <v>619</v>
      </c>
      <c r="J26" s="513"/>
      <c r="K26" s="514"/>
      <c r="L26" s="515"/>
      <c r="M26" s="1296">
        <f t="shared" si="0"/>
        <v>619</v>
      </c>
      <c r="N26" s="1297">
        <f t="shared" si="1"/>
        <v>17.685714285714287</v>
      </c>
      <c r="O26" s="417"/>
      <c r="P26" s="460"/>
      <c r="Q26" s="748"/>
      <c r="R26" s="749"/>
    </row>
    <row r="27" spans="1:18" ht="15" x14ac:dyDescent="0.25">
      <c r="A27" s="611" t="s">
        <v>602</v>
      </c>
      <c r="B27" s="435" t="s">
        <v>603</v>
      </c>
      <c r="C27" s="436">
        <v>6341</v>
      </c>
      <c r="D27" s="436">
        <v>6960</v>
      </c>
      <c r="E27" s="646">
        <v>501</v>
      </c>
      <c r="F27" s="438">
        <v>1763</v>
      </c>
      <c r="G27" s="1054">
        <v>1635</v>
      </c>
      <c r="H27" s="1054">
        <v>1635</v>
      </c>
      <c r="I27" s="751">
        <v>353</v>
      </c>
      <c r="J27" s="480"/>
      <c r="K27" s="479"/>
      <c r="L27" s="480"/>
      <c r="M27" s="735">
        <f t="shared" si="0"/>
        <v>353</v>
      </c>
      <c r="N27" s="736">
        <f t="shared" si="1"/>
        <v>21.590214067278289</v>
      </c>
      <c r="O27" s="417"/>
      <c r="P27" s="481"/>
      <c r="Q27" s="752"/>
      <c r="R27" s="753"/>
    </row>
    <row r="28" spans="1:18" ht="15" x14ac:dyDescent="0.25">
      <c r="A28" s="619" t="s">
        <v>604</v>
      </c>
      <c r="B28" s="446" t="s">
        <v>605</v>
      </c>
      <c r="C28" s="447">
        <v>1745</v>
      </c>
      <c r="D28" s="447">
        <v>2223</v>
      </c>
      <c r="E28" s="653">
        <v>502</v>
      </c>
      <c r="F28" s="438">
        <v>901</v>
      </c>
      <c r="G28" s="1062">
        <v>950</v>
      </c>
      <c r="H28" s="1062">
        <v>950</v>
      </c>
      <c r="I28" s="754">
        <v>355</v>
      </c>
      <c r="J28" s="440"/>
      <c r="K28" s="441"/>
      <c r="L28" s="440"/>
      <c r="M28" s="740">
        <f t="shared" si="0"/>
        <v>355</v>
      </c>
      <c r="N28" s="741">
        <f t="shared" si="1"/>
        <v>37.368421052631575</v>
      </c>
      <c r="O28" s="417"/>
      <c r="P28" s="450"/>
      <c r="Q28" s="742"/>
      <c r="R28" s="743"/>
    </row>
    <row r="29" spans="1:18" ht="15" x14ac:dyDescent="0.25">
      <c r="A29" s="619" t="s">
        <v>606</v>
      </c>
      <c r="B29" s="446" t="s">
        <v>607</v>
      </c>
      <c r="C29" s="447">
        <v>0</v>
      </c>
      <c r="D29" s="447">
        <v>0</v>
      </c>
      <c r="E29" s="653">
        <v>504</v>
      </c>
      <c r="F29" s="438">
        <v>0</v>
      </c>
      <c r="G29" s="1062">
        <v>0</v>
      </c>
      <c r="H29" s="1062">
        <v>0</v>
      </c>
      <c r="I29" s="754">
        <v>0</v>
      </c>
      <c r="J29" s="440"/>
      <c r="K29" s="441"/>
      <c r="L29" s="440"/>
      <c r="M29" s="740">
        <f t="shared" si="0"/>
        <v>0</v>
      </c>
      <c r="N29" s="741" t="e">
        <f t="shared" si="1"/>
        <v>#DIV/0!</v>
      </c>
      <c r="O29" s="417"/>
      <c r="P29" s="450"/>
      <c r="Q29" s="742"/>
      <c r="R29" s="743"/>
    </row>
    <row r="30" spans="1:18" ht="15" x14ac:dyDescent="0.25">
      <c r="A30" s="619" t="s">
        <v>608</v>
      </c>
      <c r="B30" s="446" t="s">
        <v>609</v>
      </c>
      <c r="C30" s="447">
        <v>428</v>
      </c>
      <c r="D30" s="447">
        <v>253</v>
      </c>
      <c r="E30" s="653">
        <v>511</v>
      </c>
      <c r="F30" s="438">
        <v>581</v>
      </c>
      <c r="G30" s="1062">
        <v>670</v>
      </c>
      <c r="H30" s="1062">
        <v>670</v>
      </c>
      <c r="I30" s="754">
        <v>56</v>
      </c>
      <c r="J30" s="440"/>
      <c r="K30" s="441"/>
      <c r="L30" s="440"/>
      <c r="M30" s="740">
        <f t="shared" si="0"/>
        <v>56</v>
      </c>
      <c r="N30" s="741">
        <f t="shared" si="1"/>
        <v>8.3582089552238816</v>
      </c>
      <c r="O30" s="417"/>
      <c r="P30" s="450"/>
      <c r="Q30" s="742"/>
      <c r="R30" s="743"/>
    </row>
    <row r="31" spans="1:18" ht="15" x14ac:dyDescent="0.25">
      <c r="A31" s="619" t="s">
        <v>610</v>
      </c>
      <c r="B31" s="446" t="s">
        <v>611</v>
      </c>
      <c r="C31" s="447">
        <v>1057</v>
      </c>
      <c r="D31" s="447">
        <v>1451</v>
      </c>
      <c r="E31" s="653">
        <v>518</v>
      </c>
      <c r="F31" s="438">
        <v>1112</v>
      </c>
      <c r="G31" s="1062">
        <v>909</v>
      </c>
      <c r="H31" s="1062">
        <v>909</v>
      </c>
      <c r="I31" s="754">
        <v>253</v>
      </c>
      <c r="J31" s="440"/>
      <c r="K31" s="441"/>
      <c r="L31" s="440"/>
      <c r="M31" s="740">
        <f t="shared" si="0"/>
        <v>253</v>
      </c>
      <c r="N31" s="741">
        <f t="shared" si="1"/>
        <v>27.832783278327831</v>
      </c>
      <c r="O31" s="417"/>
      <c r="P31" s="450"/>
      <c r="Q31" s="742"/>
      <c r="R31" s="743"/>
    </row>
    <row r="32" spans="1:18" ht="15" x14ac:dyDescent="0.25">
      <c r="A32" s="619" t="s">
        <v>612</v>
      </c>
      <c r="B32" s="524" t="s">
        <v>613</v>
      </c>
      <c r="C32" s="447">
        <v>10408</v>
      </c>
      <c r="D32" s="447">
        <v>11792</v>
      </c>
      <c r="E32" s="653">
        <v>521</v>
      </c>
      <c r="F32" s="438">
        <v>13508</v>
      </c>
      <c r="G32" s="1062">
        <v>14749</v>
      </c>
      <c r="H32" s="1062">
        <v>14270</v>
      </c>
      <c r="I32" s="754">
        <v>3199</v>
      </c>
      <c r="J32" s="440"/>
      <c r="K32" s="441"/>
      <c r="L32" s="440"/>
      <c r="M32" s="740">
        <f t="shared" si="0"/>
        <v>3199</v>
      </c>
      <c r="N32" s="741">
        <f t="shared" si="1"/>
        <v>22.417659425367905</v>
      </c>
      <c r="O32" s="417"/>
      <c r="P32" s="450"/>
      <c r="Q32" s="742"/>
      <c r="R32" s="743"/>
    </row>
    <row r="33" spans="1:18" ht="15" x14ac:dyDescent="0.25">
      <c r="A33" s="619" t="s">
        <v>614</v>
      </c>
      <c r="B33" s="524" t="s">
        <v>615</v>
      </c>
      <c r="C33" s="447">
        <v>3640</v>
      </c>
      <c r="D33" s="447">
        <v>4174</v>
      </c>
      <c r="E33" s="653" t="s">
        <v>616</v>
      </c>
      <c r="F33" s="438">
        <v>5074</v>
      </c>
      <c r="G33" s="1062">
        <v>5351</v>
      </c>
      <c r="H33" s="1062">
        <v>5137</v>
      </c>
      <c r="I33" s="754">
        <v>1245</v>
      </c>
      <c r="J33" s="440"/>
      <c r="K33" s="441"/>
      <c r="L33" s="440"/>
      <c r="M33" s="740">
        <f t="shared" si="0"/>
        <v>1245</v>
      </c>
      <c r="N33" s="741">
        <f t="shared" si="1"/>
        <v>24.235935370839012</v>
      </c>
      <c r="O33" s="417"/>
      <c r="P33" s="450"/>
      <c r="Q33" s="742"/>
      <c r="R33" s="743"/>
    </row>
    <row r="34" spans="1:18" ht="15" x14ac:dyDescent="0.25">
      <c r="A34" s="619" t="s">
        <v>617</v>
      </c>
      <c r="B34" s="446" t="s">
        <v>618</v>
      </c>
      <c r="C34" s="447">
        <v>0</v>
      </c>
      <c r="D34" s="447">
        <v>0</v>
      </c>
      <c r="E34" s="653">
        <v>557</v>
      </c>
      <c r="F34" s="438">
        <v>0</v>
      </c>
      <c r="G34" s="1062">
        <v>0</v>
      </c>
      <c r="H34" s="1062">
        <v>0</v>
      </c>
      <c r="I34" s="754">
        <v>0</v>
      </c>
      <c r="J34" s="440"/>
      <c r="K34" s="441"/>
      <c r="L34" s="440"/>
      <c r="M34" s="740">
        <f t="shared" si="0"/>
        <v>0</v>
      </c>
      <c r="N34" s="741" t="e">
        <f t="shared" si="1"/>
        <v>#DIV/0!</v>
      </c>
      <c r="O34" s="417"/>
      <c r="P34" s="450"/>
      <c r="Q34" s="742"/>
      <c r="R34" s="743"/>
    </row>
    <row r="35" spans="1:18" ht="15" x14ac:dyDescent="0.25">
      <c r="A35" s="619" t="s">
        <v>619</v>
      </c>
      <c r="B35" s="446" t="s">
        <v>620</v>
      </c>
      <c r="C35" s="447">
        <v>1711</v>
      </c>
      <c r="D35" s="447">
        <v>1801</v>
      </c>
      <c r="E35" s="653">
        <v>551</v>
      </c>
      <c r="F35" s="438">
        <v>38</v>
      </c>
      <c r="G35" s="1062">
        <v>38</v>
      </c>
      <c r="H35" s="1062">
        <v>38</v>
      </c>
      <c r="I35" s="754">
        <v>10</v>
      </c>
      <c r="J35" s="440"/>
      <c r="K35" s="441"/>
      <c r="L35" s="440"/>
      <c r="M35" s="740">
        <f t="shared" si="0"/>
        <v>10</v>
      </c>
      <c r="N35" s="741">
        <f t="shared" si="1"/>
        <v>26.315789473684209</v>
      </c>
      <c r="O35" s="417"/>
      <c r="P35" s="450"/>
      <c r="Q35" s="742"/>
      <c r="R35" s="743"/>
    </row>
    <row r="36" spans="1:18" ht="15.75" thickBot="1" x14ac:dyDescent="0.3">
      <c r="A36" s="589" t="s">
        <v>621</v>
      </c>
      <c r="B36" s="451"/>
      <c r="C36" s="452">
        <v>569</v>
      </c>
      <c r="D36" s="452">
        <v>614</v>
      </c>
      <c r="E36" s="1298" t="s">
        <v>622</v>
      </c>
      <c r="F36" s="526">
        <v>639</v>
      </c>
      <c r="G36" s="1068">
        <v>553</v>
      </c>
      <c r="H36" s="1068">
        <v>553</v>
      </c>
      <c r="I36" s="756">
        <v>-15</v>
      </c>
      <c r="J36" s="412"/>
      <c r="K36" s="457"/>
      <c r="L36" s="440"/>
      <c r="M36" s="746">
        <f t="shared" si="0"/>
        <v>-15</v>
      </c>
      <c r="N36" s="747">
        <f t="shared" si="1"/>
        <v>-2.7124773960216997</v>
      </c>
      <c r="O36" s="417"/>
      <c r="P36" s="432"/>
      <c r="Q36" s="757"/>
      <c r="R36" s="758"/>
    </row>
    <row r="37" spans="1:18" ht="15.75" thickBot="1" x14ac:dyDescent="0.3">
      <c r="A37" s="683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759">
        <f t="shared" ref="F37:L37" si="2">SUM(F27:F36)</f>
        <v>23616</v>
      </c>
      <c r="G37" s="760">
        <f t="shared" si="2"/>
        <v>24855</v>
      </c>
      <c r="H37" s="760">
        <f t="shared" si="2"/>
        <v>24162</v>
      </c>
      <c r="I37" s="688">
        <f t="shared" si="2"/>
        <v>5456</v>
      </c>
      <c r="J37" s="761">
        <f t="shared" si="2"/>
        <v>0</v>
      </c>
      <c r="K37" s="688">
        <f t="shared" si="2"/>
        <v>0</v>
      </c>
      <c r="L37" s="761">
        <f t="shared" si="2"/>
        <v>0</v>
      </c>
      <c r="M37" s="765">
        <f t="shared" si="0"/>
        <v>5456</v>
      </c>
      <c r="N37" s="1299">
        <f t="shared" si="1"/>
        <v>22.580912176144359</v>
      </c>
      <c r="O37" s="417"/>
      <c r="P37" s="687">
        <f>SUM(P27:P36)</f>
        <v>0</v>
      </c>
      <c r="Q37" s="762">
        <f>SUM(Q27:Q36)</f>
        <v>0</v>
      </c>
      <c r="R37" s="687">
        <f>SUM(R27:R36)</f>
        <v>0</v>
      </c>
    </row>
    <row r="38" spans="1:18" ht="15" x14ac:dyDescent="0.25">
      <c r="A38" s="611" t="s">
        <v>625</v>
      </c>
      <c r="B38" s="435" t="s">
        <v>626</v>
      </c>
      <c r="C38" s="436">
        <v>0</v>
      </c>
      <c r="D38" s="436">
        <v>0</v>
      </c>
      <c r="E38" s="646">
        <v>601</v>
      </c>
      <c r="F38" s="539">
        <v>0</v>
      </c>
      <c r="G38" s="1054">
        <v>0</v>
      </c>
      <c r="H38" s="1054">
        <v>0</v>
      </c>
      <c r="I38" s="763">
        <v>0</v>
      </c>
      <c r="J38" s="480"/>
      <c r="K38" s="479"/>
      <c r="L38" s="440"/>
      <c r="M38" s="735">
        <f t="shared" si="0"/>
        <v>0</v>
      </c>
      <c r="N38" s="736" t="e">
        <f t="shared" si="1"/>
        <v>#DIV/0!</v>
      </c>
      <c r="O38" s="417"/>
      <c r="P38" s="481"/>
      <c r="Q38" s="752"/>
      <c r="R38" s="753"/>
    </row>
    <row r="39" spans="1:18" ht="15" x14ac:dyDescent="0.25">
      <c r="A39" s="619" t="s">
        <v>627</v>
      </c>
      <c r="B39" s="446" t="s">
        <v>628</v>
      </c>
      <c r="C39" s="447">
        <v>1190</v>
      </c>
      <c r="D39" s="447">
        <v>1857</v>
      </c>
      <c r="E39" s="653">
        <v>602</v>
      </c>
      <c r="F39" s="438">
        <v>1605</v>
      </c>
      <c r="G39" s="1062">
        <v>1475</v>
      </c>
      <c r="H39" s="1062">
        <v>1475</v>
      </c>
      <c r="I39" s="754">
        <v>380</v>
      </c>
      <c r="J39" s="440"/>
      <c r="K39" s="441"/>
      <c r="L39" s="440"/>
      <c r="M39" s="740">
        <f t="shared" si="0"/>
        <v>380</v>
      </c>
      <c r="N39" s="741">
        <f t="shared" si="1"/>
        <v>25.762711864406779</v>
      </c>
      <c r="O39" s="417"/>
      <c r="P39" s="450"/>
      <c r="Q39" s="742"/>
      <c r="R39" s="743"/>
    </row>
    <row r="40" spans="1:18" ht="15" x14ac:dyDescent="0.25">
      <c r="A40" s="619" t="s">
        <v>629</v>
      </c>
      <c r="B40" s="446" t="s">
        <v>630</v>
      </c>
      <c r="C40" s="447">
        <v>0</v>
      </c>
      <c r="D40" s="447">
        <v>0</v>
      </c>
      <c r="E40" s="653">
        <v>604</v>
      </c>
      <c r="F40" s="438">
        <v>0</v>
      </c>
      <c r="G40" s="1062">
        <v>0</v>
      </c>
      <c r="H40" s="1062">
        <v>0</v>
      </c>
      <c r="I40" s="754">
        <v>0</v>
      </c>
      <c r="J40" s="440"/>
      <c r="K40" s="441"/>
      <c r="L40" s="440"/>
      <c r="M40" s="740">
        <f t="shared" si="0"/>
        <v>0</v>
      </c>
      <c r="N40" s="741" t="e">
        <f t="shared" si="1"/>
        <v>#DIV/0!</v>
      </c>
      <c r="O40" s="417"/>
      <c r="P40" s="450"/>
      <c r="Q40" s="742"/>
      <c r="R40" s="743"/>
    </row>
    <row r="41" spans="1:18" ht="15" x14ac:dyDescent="0.25">
      <c r="A41" s="619" t="s">
        <v>631</v>
      </c>
      <c r="B41" s="446" t="s">
        <v>632</v>
      </c>
      <c r="C41" s="447">
        <v>12472</v>
      </c>
      <c r="D41" s="447">
        <v>13728</v>
      </c>
      <c r="E41" s="653" t="s">
        <v>633</v>
      </c>
      <c r="F41" s="438">
        <v>21732</v>
      </c>
      <c r="G41" s="1062">
        <v>23100</v>
      </c>
      <c r="H41" s="1062">
        <v>22407</v>
      </c>
      <c r="I41" s="754">
        <v>4998</v>
      </c>
      <c r="J41" s="440"/>
      <c r="K41" s="441"/>
      <c r="L41" s="440"/>
      <c r="M41" s="740">
        <f t="shared" si="0"/>
        <v>4998</v>
      </c>
      <c r="N41" s="741">
        <f t="shared" si="1"/>
        <v>22.305529522024369</v>
      </c>
      <c r="O41" s="417"/>
      <c r="P41" s="450"/>
      <c r="Q41" s="742"/>
      <c r="R41" s="743"/>
    </row>
    <row r="42" spans="1:18" ht="15.75" thickBot="1" x14ac:dyDescent="0.3">
      <c r="A42" s="589" t="s">
        <v>634</v>
      </c>
      <c r="B42" s="451"/>
      <c r="C42" s="452">
        <v>12330</v>
      </c>
      <c r="D42" s="452">
        <v>13218</v>
      </c>
      <c r="E42" s="1298" t="s">
        <v>635</v>
      </c>
      <c r="F42" s="454">
        <v>314</v>
      </c>
      <c r="G42" s="1068">
        <v>280</v>
      </c>
      <c r="H42" s="1068">
        <v>280</v>
      </c>
      <c r="I42" s="756">
        <v>78</v>
      </c>
      <c r="J42" s="412"/>
      <c r="K42" s="457"/>
      <c r="L42" s="440"/>
      <c r="M42" s="746">
        <f t="shared" si="0"/>
        <v>78</v>
      </c>
      <c r="N42" s="747">
        <f t="shared" si="1"/>
        <v>27.857142857142858</v>
      </c>
      <c r="O42" s="417"/>
      <c r="P42" s="432"/>
      <c r="Q42" s="757"/>
      <c r="R42" s="758"/>
    </row>
    <row r="43" spans="1:18" ht="15.75" thickBot="1" x14ac:dyDescent="0.3">
      <c r="A43" s="683" t="s">
        <v>636</v>
      </c>
      <c r="B43" s="684" t="s">
        <v>637</v>
      </c>
      <c r="C43" s="685">
        <f>SUM(C38:C42)</f>
        <v>25992</v>
      </c>
      <c r="D43" s="685">
        <f>SUM(D38:D42)</f>
        <v>28803</v>
      </c>
      <c r="E43" s="686" t="s">
        <v>569</v>
      </c>
      <c r="F43" s="759">
        <f t="shared" ref="F43:L43" si="3">SUM(F38:F42)</f>
        <v>23651</v>
      </c>
      <c r="G43" s="760">
        <f t="shared" si="3"/>
        <v>24855</v>
      </c>
      <c r="H43" s="760">
        <f t="shared" si="3"/>
        <v>24162</v>
      </c>
      <c r="I43" s="688">
        <f t="shared" si="3"/>
        <v>5456</v>
      </c>
      <c r="J43" s="761">
        <f t="shared" si="3"/>
        <v>0</v>
      </c>
      <c r="K43" s="688">
        <f t="shared" si="3"/>
        <v>0</v>
      </c>
      <c r="L43" s="764">
        <f t="shared" si="3"/>
        <v>0</v>
      </c>
      <c r="M43" s="765">
        <f t="shared" si="0"/>
        <v>5456</v>
      </c>
      <c r="N43" s="766">
        <f t="shared" si="1"/>
        <v>22.580912176144359</v>
      </c>
      <c r="O43" s="417"/>
      <c r="P43" s="687">
        <f>SUM(P38:P42)</f>
        <v>0</v>
      </c>
      <c r="Q43" s="762">
        <f>SUM(Q38:Q42)</f>
        <v>0</v>
      </c>
      <c r="R43" s="687">
        <f>SUM(R38:R42)</f>
        <v>0</v>
      </c>
    </row>
    <row r="44" spans="1:18" s="770" customFormat="1" ht="5.25" customHeight="1" thickBot="1" x14ac:dyDescent="0.3">
      <c r="A44" s="691"/>
      <c r="B44" s="547"/>
      <c r="C44" s="548"/>
      <c r="D44" s="548"/>
      <c r="E44" s="694"/>
      <c r="F44" s="454"/>
      <c r="G44" s="767"/>
      <c r="H44" s="767"/>
      <c r="I44" s="551"/>
      <c r="J44" s="478"/>
      <c r="K44" s="413">
        <f>Q44-J44</f>
        <v>0</v>
      </c>
      <c r="L44" s="478"/>
      <c r="M44" s="768">
        <f t="shared" si="0"/>
        <v>0</v>
      </c>
      <c r="N44" s="695" t="e">
        <f t="shared" si="1"/>
        <v>#DIV/0!</v>
      </c>
      <c r="O44" s="553"/>
      <c r="P44" s="554"/>
      <c r="Q44" s="769"/>
      <c r="R44" s="769"/>
    </row>
    <row r="45" spans="1:18" ht="15.75" thickBot="1" x14ac:dyDescent="0.3">
      <c r="A45" s="699" t="s">
        <v>638</v>
      </c>
      <c r="B45" s="684" t="s">
        <v>600</v>
      </c>
      <c r="C45" s="685">
        <f>+C43-C41</f>
        <v>13520</v>
      </c>
      <c r="D45" s="685">
        <f>+D43-D41</f>
        <v>15075</v>
      </c>
      <c r="E45" s="686" t="s">
        <v>569</v>
      </c>
      <c r="F45" s="688">
        <f t="shared" ref="F45:L45" si="4">F43-F41</f>
        <v>1919</v>
      </c>
      <c r="G45" s="759">
        <f t="shared" si="4"/>
        <v>1755</v>
      </c>
      <c r="H45" s="759">
        <f t="shared" si="4"/>
        <v>1755</v>
      </c>
      <c r="I45" s="688">
        <f t="shared" si="4"/>
        <v>458</v>
      </c>
      <c r="J45" s="761">
        <f t="shared" si="4"/>
        <v>0</v>
      </c>
      <c r="K45" s="688">
        <f t="shared" si="4"/>
        <v>0</v>
      </c>
      <c r="L45" s="689">
        <f t="shared" si="4"/>
        <v>0</v>
      </c>
      <c r="M45" s="771">
        <f t="shared" si="0"/>
        <v>458</v>
      </c>
      <c r="N45" s="650">
        <f t="shared" si="1"/>
        <v>26.096866096866094</v>
      </c>
      <c r="O45" s="417"/>
      <c r="P45" s="687">
        <f>P43-P41</f>
        <v>0</v>
      </c>
      <c r="Q45" s="762">
        <f>Q43-Q41</f>
        <v>0</v>
      </c>
      <c r="R45" s="687">
        <f>R43-R41</f>
        <v>0</v>
      </c>
    </row>
    <row r="46" spans="1:18" ht="15.75" thickBot="1" x14ac:dyDescent="0.3">
      <c r="A46" s="683" t="s">
        <v>639</v>
      </c>
      <c r="B46" s="684" t="s">
        <v>640</v>
      </c>
      <c r="C46" s="685">
        <f>+C43-C37</f>
        <v>93</v>
      </c>
      <c r="D46" s="685">
        <f>+D43-D37</f>
        <v>-465</v>
      </c>
      <c r="E46" s="686" t="s">
        <v>569</v>
      </c>
      <c r="F46" s="688">
        <f t="shared" ref="F46:L46" si="5">F43-F37</f>
        <v>35</v>
      </c>
      <c r="G46" s="759">
        <f t="shared" si="5"/>
        <v>0</v>
      </c>
      <c r="H46" s="759">
        <f t="shared" si="5"/>
        <v>0</v>
      </c>
      <c r="I46" s="688">
        <f t="shared" si="5"/>
        <v>0</v>
      </c>
      <c r="J46" s="761">
        <f t="shared" si="5"/>
        <v>0</v>
      </c>
      <c r="K46" s="688">
        <f t="shared" si="5"/>
        <v>0</v>
      </c>
      <c r="L46" s="689">
        <f t="shared" si="5"/>
        <v>0</v>
      </c>
      <c r="M46" s="771">
        <f t="shared" si="0"/>
        <v>0</v>
      </c>
      <c r="N46" s="650" t="e">
        <f t="shared" si="1"/>
        <v>#DIV/0!</v>
      </c>
      <c r="O46" s="417"/>
      <c r="P46" s="687">
        <f>P43-P37</f>
        <v>0</v>
      </c>
      <c r="Q46" s="762">
        <f>Q43-Q37</f>
        <v>0</v>
      </c>
      <c r="R46" s="687">
        <f>R43-R37</f>
        <v>0</v>
      </c>
    </row>
    <row r="47" spans="1:18" ht="15.75" thickBot="1" x14ac:dyDescent="0.3">
      <c r="A47" s="700" t="s">
        <v>641</v>
      </c>
      <c r="B47" s="701" t="s">
        <v>600</v>
      </c>
      <c r="C47" s="702">
        <f>+C46-C41</f>
        <v>-12379</v>
      </c>
      <c r="D47" s="702">
        <f>+D46-D41</f>
        <v>-14193</v>
      </c>
      <c r="E47" s="703" t="s">
        <v>569</v>
      </c>
      <c r="F47" s="688">
        <f t="shared" ref="F47:L47" si="6">F46-F41</f>
        <v>-21697</v>
      </c>
      <c r="G47" s="759">
        <f t="shared" si="6"/>
        <v>-23100</v>
      </c>
      <c r="H47" s="759">
        <f t="shared" si="6"/>
        <v>-22407</v>
      </c>
      <c r="I47" s="688">
        <f t="shared" si="6"/>
        <v>-4998</v>
      </c>
      <c r="J47" s="761">
        <f t="shared" si="6"/>
        <v>0</v>
      </c>
      <c r="K47" s="688">
        <f t="shared" si="6"/>
        <v>0</v>
      </c>
      <c r="L47" s="689">
        <f t="shared" si="6"/>
        <v>0</v>
      </c>
      <c r="M47" s="771">
        <f t="shared" si="0"/>
        <v>-4998</v>
      </c>
      <c r="N47" s="687">
        <f t="shared" si="1"/>
        <v>22.305529522024369</v>
      </c>
      <c r="O47" s="417"/>
      <c r="P47" s="687">
        <f>P46-P41</f>
        <v>0</v>
      </c>
      <c r="Q47" s="762">
        <f>Q46-Q41</f>
        <v>0</v>
      </c>
      <c r="R47" s="687">
        <f>R46-R41</f>
        <v>0</v>
      </c>
    </row>
    <row r="50" spans="1:13" ht="14.25" x14ac:dyDescent="0.2">
      <c r="A50" s="704" t="s">
        <v>642</v>
      </c>
    </row>
    <row r="51" spans="1:13" ht="14.25" x14ac:dyDescent="0.2">
      <c r="A51" s="705" t="s">
        <v>643</v>
      </c>
    </row>
    <row r="52" spans="1:13" ht="14.25" x14ac:dyDescent="0.2">
      <c r="A52" s="706" t="s">
        <v>644</v>
      </c>
    </row>
    <row r="53" spans="1:13" s="567" customFormat="1" ht="14.25" x14ac:dyDescent="0.2">
      <c r="A53" s="706" t="s">
        <v>645</v>
      </c>
      <c r="E53" s="568"/>
      <c r="H53" s="569"/>
      <c r="I53" s="569"/>
      <c r="J53" s="569"/>
      <c r="K53" s="569"/>
      <c r="L53" s="569"/>
      <c r="M53" s="569"/>
    </row>
    <row r="54" spans="1:13" s="567" customFormat="1" ht="14.25" x14ac:dyDescent="0.2">
      <c r="A54" s="706"/>
      <c r="E54" s="568"/>
      <c r="H54" s="569"/>
      <c r="I54" s="569"/>
      <c r="J54" s="569"/>
      <c r="K54" s="569"/>
      <c r="L54" s="569"/>
      <c r="M54" s="569"/>
    </row>
    <row r="55" spans="1:13" s="567" customFormat="1" ht="14.25" x14ac:dyDescent="0.2">
      <c r="A55" s="706" t="s">
        <v>694</v>
      </c>
      <c r="E55" s="568"/>
      <c r="H55" s="569"/>
      <c r="I55" s="569"/>
      <c r="J55" s="569"/>
      <c r="K55" s="569"/>
      <c r="L55" s="569"/>
      <c r="M55" s="569"/>
    </row>
    <row r="56" spans="1:13" x14ac:dyDescent="0.2">
      <c r="A56" s="393" t="s">
        <v>695</v>
      </c>
    </row>
    <row r="57" spans="1:13" x14ac:dyDescent="0.2">
      <c r="A57" s="393" t="s">
        <v>696</v>
      </c>
    </row>
    <row r="59" spans="1:13" x14ac:dyDescent="0.2">
      <c r="A59" s="393" t="s">
        <v>656</v>
      </c>
      <c r="B59" s="393" t="s">
        <v>697</v>
      </c>
    </row>
    <row r="61" spans="1:13" x14ac:dyDescent="0.2">
      <c r="A61" s="393" t="s">
        <v>657</v>
      </c>
      <c r="B61" s="393" t="s">
        <v>698</v>
      </c>
    </row>
    <row r="63" spans="1:13" x14ac:dyDescent="0.2">
      <c r="A63" s="1300">
        <v>43937</v>
      </c>
    </row>
  </sheetData>
  <mergeCells count="3">
    <mergeCell ref="A1:R1"/>
    <mergeCell ref="B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96" zoomScaleNormal="96" workbookViewId="0">
      <selection activeCell="H35" sqref="H35"/>
    </sheetView>
  </sheetViews>
  <sheetFormatPr defaultColWidth="8.7109375" defaultRowHeight="12.75" x14ac:dyDescent="0.2"/>
  <cols>
    <col min="1" max="1" width="37.7109375" style="362" customWidth="1"/>
    <col min="2" max="2" width="13.5703125" style="362" hidden="1" customWidth="1"/>
    <col min="3" max="4" width="10.85546875" style="362" hidden="1" customWidth="1"/>
    <col min="5" max="5" width="7.28515625" style="364" customWidth="1"/>
    <col min="6" max="7" width="11.5703125" style="362" customWidth="1"/>
    <col min="8" max="8" width="11.5703125" style="366" customWidth="1"/>
    <col min="9" max="9" width="11.42578125" style="366" customWidth="1"/>
    <col min="10" max="10" width="9.85546875" style="366" customWidth="1"/>
    <col min="11" max="11" width="9.140625" style="366" customWidth="1"/>
    <col min="12" max="12" width="9.28515625" style="366" customWidth="1"/>
    <col min="13" max="13" width="9.140625" style="366" customWidth="1"/>
    <col min="14" max="14" width="12" style="362" customWidth="1"/>
    <col min="15" max="15" width="8.7109375" style="362"/>
    <col min="16" max="16" width="11.85546875" style="362" customWidth="1"/>
    <col min="17" max="17" width="12.5703125" style="362" customWidth="1"/>
    <col min="18" max="18" width="11.85546875" style="362" customWidth="1"/>
    <col min="19" max="19" width="12" style="362" customWidth="1"/>
    <col min="20" max="16384" width="8.7109375" style="362"/>
  </cols>
  <sheetData>
    <row r="1" spans="1:19" ht="24" customHeight="1" x14ac:dyDescent="0.35">
      <c r="A1" s="359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1"/>
    </row>
    <row r="2" spans="1:19" x14ac:dyDescent="0.2">
      <c r="R2" s="367"/>
    </row>
    <row r="3" spans="1:19" ht="18.75" x14ac:dyDescent="0.3">
      <c r="A3" s="708" t="s">
        <v>542</v>
      </c>
      <c r="I3" s="369"/>
      <c r="J3" s="369"/>
    </row>
    <row r="4" spans="1:19" ht="21.75" customHeight="1" x14ac:dyDescent="0.25">
      <c r="A4" s="571"/>
      <c r="B4" s="371"/>
      <c r="I4" s="369"/>
      <c r="J4" s="369"/>
    </row>
    <row r="5" spans="1:19" x14ac:dyDescent="0.2">
      <c r="A5" s="572"/>
      <c r="I5" s="369"/>
      <c r="J5" s="369"/>
    </row>
    <row r="6" spans="1:19" ht="6" customHeight="1" x14ac:dyDescent="0.2">
      <c r="B6" s="373"/>
      <c r="C6" s="373"/>
      <c r="D6" s="373"/>
      <c r="E6" s="374"/>
      <c r="F6" s="373"/>
      <c r="I6" s="369"/>
      <c r="J6" s="369"/>
    </row>
    <row r="7" spans="1:19" ht="24.75" customHeight="1" x14ac:dyDescent="0.25">
      <c r="A7" s="711" t="s">
        <v>543</v>
      </c>
      <c r="B7" s="376"/>
      <c r="C7" s="377"/>
      <c r="D7" s="377"/>
      <c r="E7" s="378"/>
      <c r="F7" s="1301" t="s">
        <v>699</v>
      </c>
      <c r="G7" s="577"/>
      <c r="H7" s="577"/>
      <c r="I7" s="577"/>
      <c r="J7" s="577"/>
      <c r="K7" s="577"/>
      <c r="L7" s="577"/>
      <c r="M7" s="577"/>
      <c r="N7" s="577"/>
      <c r="O7" s="577"/>
      <c r="P7" s="577"/>
      <c r="Q7" s="577"/>
      <c r="R7" s="577"/>
    </row>
    <row r="8" spans="1:19" ht="23.25" customHeight="1" thickBot="1" x14ac:dyDescent="0.25">
      <c r="A8" s="572" t="s">
        <v>545</v>
      </c>
      <c r="I8" s="369"/>
      <c r="J8" s="369"/>
    </row>
    <row r="9" spans="1:19" ht="13.5" thickBot="1" x14ac:dyDescent="0.25">
      <c r="A9" s="578"/>
      <c r="B9" s="579"/>
      <c r="C9" s="579"/>
      <c r="D9" s="579"/>
      <c r="E9" s="580"/>
      <c r="F9" s="385" t="s">
        <v>0</v>
      </c>
      <c r="G9" s="1302" t="s">
        <v>546</v>
      </c>
      <c r="H9" s="1303" t="s">
        <v>547</v>
      </c>
      <c r="I9" s="388" t="s">
        <v>548</v>
      </c>
      <c r="J9" s="581"/>
      <c r="K9" s="581"/>
      <c r="L9" s="582"/>
      <c r="M9" s="1302" t="s">
        <v>649</v>
      </c>
      <c r="N9" s="1303" t="s">
        <v>550</v>
      </c>
      <c r="P9" s="580" t="s">
        <v>551</v>
      </c>
      <c r="Q9" s="580" t="s">
        <v>552</v>
      </c>
      <c r="R9" s="580" t="s">
        <v>551</v>
      </c>
    </row>
    <row r="10" spans="1:19" ht="13.5" thickBot="1" x14ac:dyDescent="0.25">
      <c r="A10" s="583" t="s">
        <v>553</v>
      </c>
      <c r="B10" s="584" t="s">
        <v>554</v>
      </c>
      <c r="C10" s="584" t="s">
        <v>555</v>
      </c>
      <c r="D10" s="584" t="s">
        <v>556</v>
      </c>
      <c r="E10" s="584" t="s">
        <v>557</v>
      </c>
      <c r="F10" s="585" t="s">
        <v>650</v>
      </c>
      <c r="G10" s="1304">
        <v>2020</v>
      </c>
      <c r="H10" s="1305">
        <v>2020</v>
      </c>
      <c r="I10" s="399" t="s">
        <v>559</v>
      </c>
      <c r="J10" s="1115" t="s">
        <v>560</v>
      </c>
      <c r="K10" s="1115" t="s">
        <v>561</v>
      </c>
      <c r="L10" s="1116" t="s">
        <v>562</v>
      </c>
      <c r="M10" s="1304" t="s">
        <v>563</v>
      </c>
      <c r="N10" s="1305" t="s">
        <v>564</v>
      </c>
      <c r="P10" s="588" t="s">
        <v>565</v>
      </c>
      <c r="Q10" s="584" t="s">
        <v>566</v>
      </c>
      <c r="R10" s="584" t="s">
        <v>567</v>
      </c>
    </row>
    <row r="11" spans="1:19" x14ac:dyDescent="0.2">
      <c r="A11" s="589" t="s">
        <v>568</v>
      </c>
      <c r="B11" s="590"/>
      <c r="C11" s="591">
        <v>104</v>
      </c>
      <c r="D11" s="591">
        <v>104</v>
      </c>
      <c r="E11" s="592"/>
      <c r="F11" s="718">
        <v>86</v>
      </c>
      <c r="G11" s="899">
        <v>82</v>
      </c>
      <c r="H11" s="899">
        <v>91.28</v>
      </c>
      <c r="I11" s="720">
        <v>91.28</v>
      </c>
      <c r="J11" s="1117"/>
      <c r="K11" s="1118"/>
      <c r="L11" s="1119"/>
      <c r="M11" s="1306" t="s">
        <v>569</v>
      </c>
      <c r="N11" s="849" t="s">
        <v>569</v>
      </c>
      <c r="O11" s="371"/>
      <c r="P11" s="1120"/>
      <c r="Q11" s="419"/>
      <c r="R11" s="419"/>
    </row>
    <row r="12" spans="1:19" ht="13.5" thickBot="1" x14ac:dyDescent="0.25">
      <c r="A12" s="598" t="s">
        <v>570</v>
      </c>
      <c r="B12" s="599"/>
      <c r="C12" s="600">
        <v>101</v>
      </c>
      <c r="D12" s="600">
        <v>104</v>
      </c>
      <c r="E12" s="601"/>
      <c r="F12" s="721">
        <v>76.900000000000006</v>
      </c>
      <c r="G12" s="819">
        <v>74.39</v>
      </c>
      <c r="H12" s="819">
        <v>81.63</v>
      </c>
      <c r="I12" s="1307">
        <v>81.63</v>
      </c>
      <c r="J12" s="1121"/>
      <c r="K12" s="1122"/>
      <c r="L12" s="1123"/>
      <c r="M12" s="824"/>
      <c r="N12" s="825" t="s">
        <v>569</v>
      </c>
      <c r="O12" s="371"/>
      <c r="P12" s="1131"/>
      <c r="Q12" s="433"/>
      <c r="R12" s="433"/>
    </row>
    <row r="13" spans="1:19" x14ac:dyDescent="0.2">
      <c r="A13" s="611" t="s">
        <v>651</v>
      </c>
      <c r="B13" s="612" t="s">
        <v>572</v>
      </c>
      <c r="C13" s="613">
        <v>37915</v>
      </c>
      <c r="D13" s="613">
        <v>39774</v>
      </c>
      <c r="E13" s="614" t="s">
        <v>573</v>
      </c>
      <c r="F13" s="438">
        <v>20135</v>
      </c>
      <c r="G13" s="830" t="s">
        <v>569</v>
      </c>
      <c r="H13" s="830" t="s">
        <v>569</v>
      </c>
      <c r="I13" s="439">
        <v>19915</v>
      </c>
      <c r="J13" s="616"/>
      <c r="K13" s="617"/>
      <c r="L13" s="616"/>
      <c r="M13" s="834" t="s">
        <v>569</v>
      </c>
      <c r="N13" s="835" t="s">
        <v>569</v>
      </c>
      <c r="O13" s="371"/>
      <c r="P13" s="1120"/>
      <c r="Q13" s="444"/>
      <c r="R13" s="444"/>
    </row>
    <row r="14" spans="1:19" x14ac:dyDescent="0.2">
      <c r="A14" s="619" t="s">
        <v>652</v>
      </c>
      <c r="B14" s="620" t="s">
        <v>575</v>
      </c>
      <c r="C14" s="621">
        <v>-16164</v>
      </c>
      <c r="D14" s="621">
        <v>-17825</v>
      </c>
      <c r="E14" s="614" t="s">
        <v>576</v>
      </c>
      <c r="F14" s="438">
        <v>18313</v>
      </c>
      <c r="G14" s="839" t="s">
        <v>569</v>
      </c>
      <c r="H14" s="839" t="s">
        <v>569</v>
      </c>
      <c r="I14" s="449">
        <v>18047</v>
      </c>
      <c r="J14" s="616"/>
      <c r="K14" s="617"/>
      <c r="L14" s="616"/>
      <c r="M14" s="834" t="s">
        <v>569</v>
      </c>
      <c r="N14" s="835" t="s">
        <v>569</v>
      </c>
      <c r="O14" s="371"/>
      <c r="P14" s="1125"/>
      <c r="Q14" s="444"/>
      <c r="R14" s="444"/>
    </row>
    <row r="15" spans="1:19" x14ac:dyDescent="0.2">
      <c r="A15" s="619" t="s">
        <v>577</v>
      </c>
      <c r="B15" s="620" t="s">
        <v>578</v>
      </c>
      <c r="C15" s="621">
        <v>604</v>
      </c>
      <c r="D15" s="621">
        <v>619</v>
      </c>
      <c r="E15" s="614" t="s">
        <v>579</v>
      </c>
      <c r="F15" s="438">
        <v>312</v>
      </c>
      <c r="G15" s="839" t="s">
        <v>569</v>
      </c>
      <c r="H15" s="839" t="s">
        <v>569</v>
      </c>
      <c r="I15" s="449">
        <v>379</v>
      </c>
      <c r="J15" s="616"/>
      <c r="K15" s="617"/>
      <c r="L15" s="616"/>
      <c r="M15" s="834" t="s">
        <v>569</v>
      </c>
      <c r="N15" s="835" t="s">
        <v>569</v>
      </c>
      <c r="O15" s="371"/>
      <c r="P15" s="1125"/>
      <c r="Q15" s="444"/>
      <c r="R15" s="444"/>
    </row>
    <row r="16" spans="1:19" x14ac:dyDescent="0.2">
      <c r="A16" s="619" t="s">
        <v>580</v>
      </c>
      <c r="B16" s="620" t="s">
        <v>581</v>
      </c>
      <c r="C16" s="621">
        <v>221</v>
      </c>
      <c r="D16" s="621">
        <v>610</v>
      </c>
      <c r="E16" s="614" t="s">
        <v>569</v>
      </c>
      <c r="F16" s="438">
        <v>5227</v>
      </c>
      <c r="G16" s="839" t="s">
        <v>569</v>
      </c>
      <c r="H16" s="839" t="s">
        <v>569</v>
      </c>
      <c r="I16" s="449">
        <v>20654</v>
      </c>
      <c r="J16" s="616"/>
      <c r="K16" s="617"/>
      <c r="L16" s="616"/>
      <c r="M16" s="834" t="s">
        <v>569</v>
      </c>
      <c r="N16" s="835" t="s">
        <v>569</v>
      </c>
      <c r="O16" s="371"/>
      <c r="P16" s="1125"/>
      <c r="Q16" s="444"/>
      <c r="R16" s="444"/>
    </row>
    <row r="17" spans="1:18" ht="13.5" thickBot="1" x14ac:dyDescent="0.25">
      <c r="A17" s="589" t="s">
        <v>582</v>
      </c>
      <c r="B17" s="451" t="s">
        <v>583</v>
      </c>
      <c r="C17" s="624">
        <v>2021</v>
      </c>
      <c r="D17" s="624">
        <v>852</v>
      </c>
      <c r="E17" s="625" t="s">
        <v>584</v>
      </c>
      <c r="F17" s="454">
        <v>9457</v>
      </c>
      <c r="G17" s="845" t="s">
        <v>569</v>
      </c>
      <c r="H17" s="845" t="s">
        <v>569</v>
      </c>
      <c r="I17" s="456">
        <v>12710</v>
      </c>
      <c r="J17" s="1117"/>
      <c r="K17" s="628"/>
      <c r="L17" s="629"/>
      <c r="M17" s="848" t="s">
        <v>569</v>
      </c>
      <c r="N17" s="849" t="s">
        <v>569</v>
      </c>
      <c r="O17" s="371"/>
      <c r="P17" s="1126"/>
      <c r="Q17" s="461"/>
      <c r="R17" s="461"/>
    </row>
    <row r="18" spans="1:18" ht="15.75" thickBot="1" x14ac:dyDescent="0.3">
      <c r="A18" s="630" t="s">
        <v>585</v>
      </c>
      <c r="B18" s="463"/>
      <c r="C18" s="464">
        <v>24618</v>
      </c>
      <c r="D18" s="464">
        <v>24087</v>
      </c>
      <c r="E18" s="631"/>
      <c r="F18" s="727">
        <f>F13-F14+F15+F16+F17</f>
        <v>16818</v>
      </c>
      <c r="G18" s="1308" t="s">
        <v>569</v>
      </c>
      <c r="H18" s="1308" t="s">
        <v>569</v>
      </c>
      <c r="I18" s="633">
        <f>I13-I14+I15+I16+I17</f>
        <v>35611</v>
      </c>
      <c r="J18" s="728"/>
      <c r="K18" s="1191"/>
      <c r="L18" s="1192"/>
      <c r="M18" s="468" t="s">
        <v>569</v>
      </c>
      <c r="N18" s="475" t="s">
        <v>569</v>
      </c>
      <c r="O18" s="371"/>
      <c r="P18" s="1193"/>
      <c r="Q18" s="732"/>
      <c r="R18" s="732"/>
    </row>
    <row r="19" spans="1:18" x14ac:dyDescent="0.2">
      <c r="A19" s="589" t="s">
        <v>586</v>
      </c>
      <c r="B19" s="612" t="s">
        <v>587</v>
      </c>
      <c r="C19" s="613">
        <v>7043</v>
      </c>
      <c r="D19" s="613">
        <v>7240</v>
      </c>
      <c r="E19" s="1309">
        <v>401</v>
      </c>
      <c r="F19" s="454">
        <v>2007</v>
      </c>
      <c r="G19" s="830" t="s">
        <v>569</v>
      </c>
      <c r="H19" s="830" t="s">
        <v>569</v>
      </c>
      <c r="I19" s="456">
        <v>2053</v>
      </c>
      <c r="J19" s="1117"/>
      <c r="K19" s="638"/>
      <c r="L19" s="639"/>
      <c r="M19" s="1310" t="s">
        <v>569</v>
      </c>
      <c r="N19" s="1311" t="s">
        <v>569</v>
      </c>
      <c r="O19" s="371"/>
      <c r="P19" s="1130"/>
      <c r="Q19" s="461"/>
      <c r="R19" s="461"/>
    </row>
    <row r="20" spans="1:18" x14ac:dyDescent="0.2">
      <c r="A20" s="619" t="s">
        <v>588</v>
      </c>
      <c r="B20" s="620" t="s">
        <v>589</v>
      </c>
      <c r="C20" s="621">
        <v>1001</v>
      </c>
      <c r="D20" s="621">
        <v>820</v>
      </c>
      <c r="E20" s="614" t="s">
        <v>590</v>
      </c>
      <c r="F20" s="438">
        <v>3065</v>
      </c>
      <c r="G20" s="839" t="s">
        <v>569</v>
      </c>
      <c r="H20" s="839" t="s">
        <v>569</v>
      </c>
      <c r="I20" s="449">
        <v>1615</v>
      </c>
      <c r="J20" s="616"/>
      <c r="K20" s="617"/>
      <c r="L20" s="616"/>
      <c r="M20" s="890" t="s">
        <v>569</v>
      </c>
      <c r="N20" s="834" t="s">
        <v>569</v>
      </c>
      <c r="O20" s="371"/>
      <c r="P20" s="1125"/>
      <c r="Q20" s="444"/>
      <c r="R20" s="444"/>
    </row>
    <row r="21" spans="1:18" x14ac:dyDescent="0.2">
      <c r="A21" s="619" t="s">
        <v>591</v>
      </c>
      <c r="B21" s="446" t="s">
        <v>592</v>
      </c>
      <c r="C21" s="621">
        <v>14718</v>
      </c>
      <c r="D21" s="621">
        <v>14718</v>
      </c>
      <c r="E21" s="614" t="s">
        <v>569</v>
      </c>
      <c r="F21" s="438">
        <v>2790</v>
      </c>
      <c r="G21" s="839" t="s">
        <v>569</v>
      </c>
      <c r="H21" s="839" t="s">
        <v>569</v>
      </c>
      <c r="I21" s="449">
        <v>4206</v>
      </c>
      <c r="J21" s="616"/>
      <c r="K21" s="617"/>
      <c r="L21" s="616"/>
      <c r="M21" s="890" t="s">
        <v>569</v>
      </c>
      <c r="N21" s="834" t="s">
        <v>569</v>
      </c>
      <c r="O21" s="371"/>
      <c r="P21" s="1125"/>
      <c r="Q21" s="444"/>
      <c r="R21" s="444"/>
    </row>
    <row r="22" spans="1:18" x14ac:dyDescent="0.2">
      <c r="A22" s="619" t="s">
        <v>593</v>
      </c>
      <c r="B22" s="446" t="s">
        <v>594</v>
      </c>
      <c r="C22" s="621">
        <v>1758</v>
      </c>
      <c r="D22" s="621">
        <v>1762</v>
      </c>
      <c r="E22" s="614" t="s">
        <v>569</v>
      </c>
      <c r="F22" s="438">
        <v>7981</v>
      </c>
      <c r="G22" s="839" t="s">
        <v>569</v>
      </c>
      <c r="H22" s="839" t="s">
        <v>569</v>
      </c>
      <c r="I22" s="449">
        <v>26833</v>
      </c>
      <c r="J22" s="616"/>
      <c r="K22" s="617"/>
      <c r="L22" s="616"/>
      <c r="M22" s="890" t="s">
        <v>569</v>
      </c>
      <c r="N22" s="834" t="s">
        <v>569</v>
      </c>
      <c r="O22" s="371"/>
      <c r="P22" s="1125"/>
      <c r="Q22" s="444"/>
      <c r="R22" s="444"/>
    </row>
    <row r="23" spans="1:18" ht="13.5" thickBot="1" x14ac:dyDescent="0.25">
      <c r="A23" s="598" t="s">
        <v>595</v>
      </c>
      <c r="B23" s="484" t="s">
        <v>596</v>
      </c>
      <c r="C23" s="640">
        <v>0</v>
      </c>
      <c r="D23" s="640">
        <v>0</v>
      </c>
      <c r="E23" s="641" t="s">
        <v>569</v>
      </c>
      <c r="F23" s="438">
        <v>0</v>
      </c>
      <c r="G23" s="845" t="s">
        <v>569</v>
      </c>
      <c r="H23" s="845" t="s">
        <v>569</v>
      </c>
      <c r="I23" s="488">
        <v>0</v>
      </c>
      <c r="J23" s="629"/>
      <c r="K23" s="628"/>
      <c r="L23" s="629"/>
      <c r="M23" s="893" t="s">
        <v>569</v>
      </c>
      <c r="N23" s="862" t="s">
        <v>569</v>
      </c>
      <c r="O23" s="371"/>
      <c r="P23" s="1131"/>
      <c r="Q23" s="491"/>
      <c r="R23" s="491"/>
    </row>
    <row r="24" spans="1:18" ht="15" x14ac:dyDescent="0.25">
      <c r="A24" s="645" t="s">
        <v>597</v>
      </c>
      <c r="B24" s="612" t="s">
        <v>598</v>
      </c>
      <c r="C24" s="613">
        <v>12472</v>
      </c>
      <c r="D24" s="613">
        <v>13728</v>
      </c>
      <c r="E24" s="646" t="s">
        <v>569</v>
      </c>
      <c r="F24" s="494">
        <v>49938</v>
      </c>
      <c r="G24" s="1312">
        <v>49146</v>
      </c>
      <c r="H24" s="1312">
        <v>54056</v>
      </c>
      <c r="I24" s="734">
        <v>12114</v>
      </c>
      <c r="J24" s="1132"/>
      <c r="K24" s="1133"/>
      <c r="L24" s="1132"/>
      <c r="M24" s="1313">
        <f t="shared" ref="M24:M47" si="0">SUM(I24:L24)</f>
        <v>12114</v>
      </c>
      <c r="N24" s="1314">
        <f t="shared" ref="N24:N47" si="1">(M24/H24)*100</f>
        <v>22.41009323664348</v>
      </c>
      <c r="O24" s="371"/>
      <c r="P24" s="1120"/>
      <c r="Q24" s="737"/>
      <c r="R24" s="695"/>
    </row>
    <row r="25" spans="1:18" ht="15" x14ac:dyDescent="0.25">
      <c r="A25" s="619" t="s">
        <v>599</v>
      </c>
      <c r="B25" s="620" t="s">
        <v>600</v>
      </c>
      <c r="C25" s="621">
        <v>0</v>
      </c>
      <c r="D25" s="621">
        <v>0</v>
      </c>
      <c r="E25" s="653" t="s">
        <v>569</v>
      </c>
      <c r="F25" s="438">
        <v>0</v>
      </c>
      <c r="G25" s="1315">
        <v>0</v>
      </c>
      <c r="H25" s="1315">
        <v>0</v>
      </c>
      <c r="I25" s="739">
        <v>0</v>
      </c>
      <c r="J25" s="616"/>
      <c r="K25" s="617"/>
      <c r="L25" s="616"/>
      <c r="M25" s="1316">
        <f t="shared" si="0"/>
        <v>0</v>
      </c>
      <c r="N25" s="834" t="str">
        <f t="shared" ref="N25" si="2">IF(H25=0, "x",(M25/H25)*100)</f>
        <v>x</v>
      </c>
      <c r="O25" s="371"/>
      <c r="P25" s="1125"/>
      <c r="Q25" s="742"/>
      <c r="R25" s="743"/>
    </row>
    <row r="26" spans="1:18" ht="15.75" thickBot="1" x14ac:dyDescent="0.3">
      <c r="A26" s="598" t="s">
        <v>601</v>
      </c>
      <c r="B26" s="661" t="s">
        <v>600</v>
      </c>
      <c r="C26" s="640">
        <v>0</v>
      </c>
      <c r="D26" s="640">
        <v>1215</v>
      </c>
      <c r="E26" s="662">
        <v>672</v>
      </c>
      <c r="F26" s="510">
        <v>9800</v>
      </c>
      <c r="G26" s="1317">
        <v>9000</v>
      </c>
      <c r="H26" s="1317">
        <v>8550</v>
      </c>
      <c r="I26" s="745">
        <v>2250</v>
      </c>
      <c r="J26" s="1135"/>
      <c r="K26" s="644"/>
      <c r="L26" s="1136"/>
      <c r="M26" s="1318">
        <f t="shared" si="0"/>
        <v>2250</v>
      </c>
      <c r="N26" s="1319">
        <f t="shared" si="1"/>
        <v>26.315789473684209</v>
      </c>
      <c r="O26" s="371"/>
      <c r="P26" s="1126"/>
      <c r="Q26" s="748"/>
      <c r="R26" s="749"/>
    </row>
    <row r="27" spans="1:18" ht="15" x14ac:dyDescent="0.25">
      <c r="A27" s="611" t="s">
        <v>602</v>
      </c>
      <c r="B27" s="612" t="s">
        <v>603</v>
      </c>
      <c r="C27" s="613">
        <v>6341</v>
      </c>
      <c r="D27" s="613">
        <v>6960</v>
      </c>
      <c r="E27" s="671">
        <v>501</v>
      </c>
      <c r="F27" s="438">
        <v>6648</v>
      </c>
      <c r="G27" s="1320">
        <v>6450</v>
      </c>
      <c r="H27" s="1320">
        <v>5880</v>
      </c>
      <c r="I27" s="751">
        <v>1405</v>
      </c>
      <c r="J27" s="639"/>
      <c r="K27" s="638"/>
      <c r="L27" s="639"/>
      <c r="M27" s="1313">
        <f t="shared" si="0"/>
        <v>1405</v>
      </c>
      <c r="N27" s="1314">
        <f t="shared" si="1"/>
        <v>23.894557823129251</v>
      </c>
      <c r="O27" s="371"/>
      <c r="P27" s="1130"/>
      <c r="Q27" s="752"/>
      <c r="R27" s="753"/>
    </row>
    <row r="28" spans="1:18" ht="15" x14ac:dyDescent="0.25">
      <c r="A28" s="619" t="s">
        <v>604</v>
      </c>
      <c r="B28" s="620" t="s">
        <v>605</v>
      </c>
      <c r="C28" s="621">
        <v>1745</v>
      </c>
      <c r="D28" s="621">
        <v>2223</v>
      </c>
      <c r="E28" s="675">
        <v>502</v>
      </c>
      <c r="F28" s="438">
        <v>2648</v>
      </c>
      <c r="G28" s="1321">
        <v>2950</v>
      </c>
      <c r="H28" s="1321">
        <v>2450</v>
      </c>
      <c r="I28" s="754">
        <v>952</v>
      </c>
      <c r="J28" s="616"/>
      <c r="K28" s="617"/>
      <c r="L28" s="616"/>
      <c r="M28" s="1316">
        <f t="shared" si="0"/>
        <v>952</v>
      </c>
      <c r="N28" s="1322">
        <f t="shared" si="1"/>
        <v>38.857142857142854</v>
      </c>
      <c r="O28" s="371"/>
      <c r="P28" s="1125"/>
      <c r="Q28" s="742"/>
      <c r="R28" s="743"/>
    </row>
    <row r="29" spans="1:18" ht="15" x14ac:dyDescent="0.25">
      <c r="A29" s="619" t="s">
        <v>606</v>
      </c>
      <c r="B29" s="620" t="s">
        <v>607</v>
      </c>
      <c r="C29" s="621">
        <v>0</v>
      </c>
      <c r="D29" s="621">
        <v>0</v>
      </c>
      <c r="E29" s="675">
        <v>504</v>
      </c>
      <c r="F29" s="438">
        <v>0</v>
      </c>
      <c r="G29" s="1321">
        <v>0</v>
      </c>
      <c r="H29" s="1321">
        <v>0</v>
      </c>
      <c r="I29" s="754">
        <v>0</v>
      </c>
      <c r="J29" s="616"/>
      <c r="K29" s="617"/>
      <c r="L29" s="616"/>
      <c r="M29" s="1316">
        <f t="shared" si="0"/>
        <v>0</v>
      </c>
      <c r="N29" s="1322" t="str">
        <f t="shared" ref="N29" si="3">IF(H29=0, "x",(M29/H29)*100)</f>
        <v>x</v>
      </c>
      <c r="O29" s="371"/>
      <c r="P29" s="1125"/>
      <c r="Q29" s="742"/>
      <c r="R29" s="743"/>
    </row>
    <row r="30" spans="1:18" ht="15" x14ac:dyDescent="0.25">
      <c r="A30" s="619" t="s">
        <v>608</v>
      </c>
      <c r="B30" s="620" t="s">
        <v>609</v>
      </c>
      <c r="C30" s="621">
        <v>428</v>
      </c>
      <c r="D30" s="621">
        <v>253</v>
      </c>
      <c r="E30" s="675">
        <v>511</v>
      </c>
      <c r="F30" s="438">
        <v>1155</v>
      </c>
      <c r="G30" s="1321">
        <v>1500</v>
      </c>
      <c r="H30" s="1321">
        <v>1200</v>
      </c>
      <c r="I30" s="754">
        <v>179</v>
      </c>
      <c r="J30" s="616"/>
      <c r="K30" s="617"/>
      <c r="L30" s="616"/>
      <c r="M30" s="1316">
        <f t="shared" si="0"/>
        <v>179</v>
      </c>
      <c r="N30" s="1322">
        <f t="shared" si="1"/>
        <v>14.916666666666668</v>
      </c>
      <c r="O30" s="371"/>
      <c r="P30" s="1125"/>
      <c r="Q30" s="742"/>
      <c r="R30" s="743"/>
    </row>
    <row r="31" spans="1:18" ht="15" x14ac:dyDescent="0.25">
      <c r="A31" s="619" t="s">
        <v>610</v>
      </c>
      <c r="B31" s="620" t="s">
        <v>611</v>
      </c>
      <c r="C31" s="621">
        <v>1057</v>
      </c>
      <c r="D31" s="621">
        <v>1451</v>
      </c>
      <c r="E31" s="675">
        <v>518</v>
      </c>
      <c r="F31" s="438">
        <v>2735</v>
      </c>
      <c r="G31" s="1321">
        <v>2480</v>
      </c>
      <c r="H31" s="1321">
        <v>2450</v>
      </c>
      <c r="I31" s="754">
        <v>761</v>
      </c>
      <c r="J31" s="616"/>
      <c r="K31" s="617"/>
      <c r="L31" s="616"/>
      <c r="M31" s="1316">
        <f t="shared" si="0"/>
        <v>761</v>
      </c>
      <c r="N31" s="1322">
        <f t="shared" si="1"/>
        <v>31.061224489795919</v>
      </c>
      <c r="O31" s="371"/>
      <c r="P31" s="1125"/>
      <c r="Q31" s="742"/>
      <c r="R31" s="743"/>
    </row>
    <row r="32" spans="1:18" ht="15" x14ac:dyDescent="0.25">
      <c r="A32" s="619" t="s">
        <v>612</v>
      </c>
      <c r="B32" s="524" t="s">
        <v>613</v>
      </c>
      <c r="C32" s="621">
        <v>10408</v>
      </c>
      <c r="D32" s="621">
        <v>11792</v>
      </c>
      <c r="E32" s="675">
        <v>521</v>
      </c>
      <c r="F32" s="438">
        <v>30207</v>
      </c>
      <c r="G32" s="1321">
        <v>29000</v>
      </c>
      <c r="H32" s="1321">
        <v>34090</v>
      </c>
      <c r="I32" s="754">
        <v>7635</v>
      </c>
      <c r="J32" s="616"/>
      <c r="K32" s="617"/>
      <c r="L32" s="616"/>
      <c r="M32" s="1316">
        <f t="shared" si="0"/>
        <v>7635</v>
      </c>
      <c r="N32" s="1322">
        <f t="shared" si="1"/>
        <v>22.396597242593135</v>
      </c>
      <c r="O32" s="371"/>
      <c r="P32" s="1125"/>
      <c r="Q32" s="742"/>
      <c r="R32" s="743"/>
    </row>
    <row r="33" spans="1:18" ht="15" x14ac:dyDescent="0.25">
      <c r="A33" s="619" t="s">
        <v>614</v>
      </c>
      <c r="B33" s="524" t="s">
        <v>615</v>
      </c>
      <c r="C33" s="621">
        <v>3640</v>
      </c>
      <c r="D33" s="621">
        <v>4174</v>
      </c>
      <c r="E33" s="675" t="s">
        <v>616</v>
      </c>
      <c r="F33" s="438">
        <v>11209</v>
      </c>
      <c r="G33" s="1321">
        <v>10758</v>
      </c>
      <c r="H33" s="1321">
        <v>12600</v>
      </c>
      <c r="I33" s="754">
        <v>2767</v>
      </c>
      <c r="J33" s="616"/>
      <c r="K33" s="617"/>
      <c r="L33" s="616"/>
      <c r="M33" s="1316">
        <f t="shared" si="0"/>
        <v>2767</v>
      </c>
      <c r="N33" s="1322">
        <f t="shared" si="1"/>
        <v>21.960317460317462</v>
      </c>
      <c r="O33" s="371"/>
      <c r="P33" s="1125"/>
      <c r="Q33" s="742"/>
      <c r="R33" s="743"/>
    </row>
    <row r="34" spans="1:18" ht="15" x14ac:dyDescent="0.25">
      <c r="A34" s="619" t="s">
        <v>617</v>
      </c>
      <c r="B34" s="620" t="s">
        <v>618</v>
      </c>
      <c r="C34" s="621">
        <v>0</v>
      </c>
      <c r="D34" s="621">
        <v>0</v>
      </c>
      <c r="E34" s="675">
        <v>557</v>
      </c>
      <c r="F34" s="438">
        <v>0</v>
      </c>
      <c r="G34" s="1321">
        <v>0</v>
      </c>
      <c r="H34" s="1321">
        <v>0</v>
      </c>
      <c r="I34" s="754">
        <v>0</v>
      </c>
      <c r="J34" s="616"/>
      <c r="K34" s="617"/>
      <c r="L34" s="616"/>
      <c r="M34" s="1316">
        <f t="shared" si="0"/>
        <v>0</v>
      </c>
      <c r="N34" s="834" t="str">
        <f t="shared" ref="N34" si="4">IF(H34=0, "x",(M34/H34)*100)</f>
        <v>x</v>
      </c>
      <c r="O34" s="371"/>
      <c r="P34" s="1125"/>
      <c r="Q34" s="742"/>
      <c r="R34" s="743"/>
    </row>
    <row r="35" spans="1:18" ht="15" x14ac:dyDescent="0.25">
      <c r="A35" s="619" t="s">
        <v>619</v>
      </c>
      <c r="B35" s="620" t="s">
        <v>620</v>
      </c>
      <c r="C35" s="621">
        <v>1711</v>
      </c>
      <c r="D35" s="621">
        <v>1801</v>
      </c>
      <c r="E35" s="675">
        <v>551</v>
      </c>
      <c r="F35" s="438">
        <v>269</v>
      </c>
      <c r="G35" s="1321">
        <v>353</v>
      </c>
      <c r="H35" s="1321">
        <v>292</v>
      </c>
      <c r="I35" s="754">
        <v>73</v>
      </c>
      <c r="J35" s="616"/>
      <c r="K35" s="617"/>
      <c r="L35" s="616"/>
      <c r="M35" s="1316">
        <f t="shared" si="0"/>
        <v>73</v>
      </c>
      <c r="N35" s="1322">
        <f t="shared" si="1"/>
        <v>25</v>
      </c>
      <c r="O35" s="371"/>
      <c r="P35" s="1125"/>
      <c r="Q35" s="742"/>
      <c r="R35" s="743"/>
    </row>
    <row r="36" spans="1:18" ht="15.75" thickBot="1" x14ac:dyDescent="0.3">
      <c r="A36" s="589" t="s">
        <v>621</v>
      </c>
      <c r="B36" s="678"/>
      <c r="C36" s="624">
        <v>569</v>
      </c>
      <c r="D36" s="624">
        <v>614</v>
      </c>
      <c r="E36" s="679" t="s">
        <v>622</v>
      </c>
      <c r="F36" s="526">
        <v>812</v>
      </c>
      <c r="G36" s="1323">
        <v>825</v>
      </c>
      <c r="H36" s="1323">
        <v>414</v>
      </c>
      <c r="I36" s="756">
        <v>41</v>
      </c>
      <c r="J36" s="1117"/>
      <c r="K36" s="628"/>
      <c r="L36" s="616"/>
      <c r="M36" s="1318">
        <f t="shared" si="0"/>
        <v>41</v>
      </c>
      <c r="N36" s="1319">
        <f t="shared" si="1"/>
        <v>9.9033816425120769</v>
      </c>
      <c r="O36" s="371"/>
      <c r="P36" s="1131"/>
      <c r="Q36" s="757"/>
      <c r="R36" s="758"/>
    </row>
    <row r="37" spans="1:18" ht="15.75" thickBot="1" x14ac:dyDescent="0.3">
      <c r="A37" s="683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759">
        <f t="shared" ref="F37:L37" si="5">SUM(F27:F36)</f>
        <v>55683</v>
      </c>
      <c r="G37" s="1324">
        <f t="shared" si="5"/>
        <v>54316</v>
      </c>
      <c r="H37" s="1324">
        <f t="shared" si="5"/>
        <v>59376</v>
      </c>
      <c r="I37" s="688">
        <f t="shared" si="5"/>
        <v>13813</v>
      </c>
      <c r="J37" s="761">
        <f t="shared" si="5"/>
        <v>0</v>
      </c>
      <c r="K37" s="688">
        <f t="shared" si="5"/>
        <v>0</v>
      </c>
      <c r="L37" s="761">
        <f t="shared" si="5"/>
        <v>0</v>
      </c>
      <c r="M37" s="727">
        <f t="shared" si="0"/>
        <v>13813</v>
      </c>
      <c r="N37" s="1325">
        <f t="shared" si="1"/>
        <v>23.26360819186203</v>
      </c>
      <c r="O37" s="371"/>
      <c r="P37" s="687">
        <f>SUM(P27:P36)</f>
        <v>0</v>
      </c>
      <c r="Q37" s="762">
        <f>SUM(Q27:Q36)</f>
        <v>0</v>
      </c>
      <c r="R37" s="687">
        <f>SUM(R27:R36)</f>
        <v>0</v>
      </c>
    </row>
    <row r="38" spans="1:18" ht="15" x14ac:dyDescent="0.25">
      <c r="A38" s="611" t="s">
        <v>625</v>
      </c>
      <c r="B38" s="612" t="s">
        <v>626</v>
      </c>
      <c r="C38" s="613">
        <v>0</v>
      </c>
      <c r="D38" s="613">
        <v>0</v>
      </c>
      <c r="E38" s="671">
        <v>601</v>
      </c>
      <c r="F38" s="539">
        <v>0</v>
      </c>
      <c r="G38" s="1320">
        <v>0</v>
      </c>
      <c r="H38" s="1320">
        <v>0</v>
      </c>
      <c r="I38" s="763">
        <v>0</v>
      </c>
      <c r="J38" s="639"/>
      <c r="K38" s="638"/>
      <c r="L38" s="616"/>
      <c r="M38" s="1313">
        <f t="shared" si="0"/>
        <v>0</v>
      </c>
      <c r="N38" s="1326" t="str">
        <f t="shared" ref="N38" si="6">IF(H38=0, "x",(M38/H38)*100)</f>
        <v>x</v>
      </c>
      <c r="O38" s="371"/>
      <c r="P38" s="1130"/>
      <c r="Q38" s="752"/>
      <c r="R38" s="753"/>
    </row>
    <row r="39" spans="1:18" ht="15" x14ac:dyDescent="0.25">
      <c r="A39" s="619" t="s">
        <v>627</v>
      </c>
      <c r="B39" s="620" t="s">
        <v>628</v>
      </c>
      <c r="C39" s="621">
        <v>1190</v>
      </c>
      <c r="D39" s="621">
        <v>1857</v>
      </c>
      <c r="E39" s="675">
        <v>602</v>
      </c>
      <c r="F39" s="438">
        <v>5374</v>
      </c>
      <c r="G39" s="1321">
        <v>4950</v>
      </c>
      <c r="H39" s="1321">
        <v>4950</v>
      </c>
      <c r="I39" s="754">
        <v>1547</v>
      </c>
      <c r="J39" s="616"/>
      <c r="K39" s="617"/>
      <c r="L39" s="616"/>
      <c r="M39" s="1316">
        <f t="shared" si="0"/>
        <v>1547</v>
      </c>
      <c r="N39" s="1322">
        <f t="shared" si="1"/>
        <v>31.252525252525253</v>
      </c>
      <c r="O39" s="371"/>
      <c r="P39" s="1125"/>
      <c r="Q39" s="742"/>
      <c r="R39" s="743"/>
    </row>
    <row r="40" spans="1:18" ht="15" x14ac:dyDescent="0.25">
      <c r="A40" s="619" t="s">
        <v>629</v>
      </c>
      <c r="B40" s="620" t="s">
        <v>630</v>
      </c>
      <c r="C40" s="621">
        <v>0</v>
      </c>
      <c r="D40" s="621">
        <v>0</v>
      </c>
      <c r="E40" s="675">
        <v>604</v>
      </c>
      <c r="F40" s="438">
        <v>0</v>
      </c>
      <c r="G40" s="1321">
        <v>0</v>
      </c>
      <c r="H40" s="1321">
        <v>0</v>
      </c>
      <c r="I40" s="754">
        <v>0</v>
      </c>
      <c r="J40" s="616"/>
      <c r="K40" s="617"/>
      <c r="L40" s="616"/>
      <c r="M40" s="1316">
        <f t="shared" si="0"/>
        <v>0</v>
      </c>
      <c r="N40" s="834" t="str">
        <f t="shared" ref="N40" si="7">IF(H40=0, "x",(M40/H40)*100)</f>
        <v>x</v>
      </c>
      <c r="O40" s="371"/>
      <c r="P40" s="1125"/>
      <c r="Q40" s="742"/>
      <c r="R40" s="743"/>
    </row>
    <row r="41" spans="1:18" ht="15" x14ac:dyDescent="0.25">
      <c r="A41" s="619" t="s">
        <v>631</v>
      </c>
      <c r="B41" s="620" t="s">
        <v>632</v>
      </c>
      <c r="C41" s="621">
        <v>12472</v>
      </c>
      <c r="D41" s="621">
        <v>13728</v>
      </c>
      <c r="E41" s="675" t="s">
        <v>633</v>
      </c>
      <c r="F41" s="438">
        <v>49938</v>
      </c>
      <c r="G41" s="1321">
        <v>49146</v>
      </c>
      <c r="H41" s="1321">
        <v>54056</v>
      </c>
      <c r="I41" s="754">
        <v>12114</v>
      </c>
      <c r="J41" s="616"/>
      <c r="K41" s="617"/>
      <c r="L41" s="616"/>
      <c r="M41" s="1316">
        <f t="shared" si="0"/>
        <v>12114</v>
      </c>
      <c r="N41" s="1322">
        <f t="shared" si="1"/>
        <v>22.41009323664348</v>
      </c>
      <c r="O41" s="371"/>
      <c r="P41" s="1125"/>
      <c r="Q41" s="742"/>
      <c r="R41" s="743"/>
    </row>
    <row r="42" spans="1:18" ht="15.75" thickBot="1" x14ac:dyDescent="0.3">
      <c r="A42" s="589" t="s">
        <v>634</v>
      </c>
      <c r="B42" s="678"/>
      <c r="C42" s="624">
        <v>12330</v>
      </c>
      <c r="D42" s="624">
        <v>13218</v>
      </c>
      <c r="E42" s="679" t="s">
        <v>635</v>
      </c>
      <c r="F42" s="454">
        <v>518</v>
      </c>
      <c r="G42" s="1323">
        <v>220</v>
      </c>
      <c r="H42" s="1323">
        <v>370</v>
      </c>
      <c r="I42" s="756">
        <v>83</v>
      </c>
      <c r="J42" s="1117"/>
      <c r="K42" s="628"/>
      <c r="L42" s="616"/>
      <c r="M42" s="1318">
        <f t="shared" si="0"/>
        <v>83</v>
      </c>
      <c r="N42" s="1319">
        <f t="shared" si="1"/>
        <v>22.432432432432435</v>
      </c>
      <c r="O42" s="371"/>
      <c r="P42" s="1131"/>
      <c r="Q42" s="757"/>
      <c r="R42" s="758"/>
    </row>
    <row r="43" spans="1:18" ht="15.75" thickBot="1" x14ac:dyDescent="0.3">
      <c r="A43" s="1327" t="s">
        <v>636</v>
      </c>
      <c r="B43" s="1328" t="s">
        <v>637</v>
      </c>
      <c r="C43" s="1329">
        <f>SUM(C38:C42)</f>
        <v>25992</v>
      </c>
      <c r="D43" s="1329">
        <f>SUM(D38:D42)</f>
        <v>28803</v>
      </c>
      <c r="E43" s="1330" t="s">
        <v>569</v>
      </c>
      <c r="F43" s="727">
        <f t="shared" ref="F43:L43" si="8">SUM(F38:F42)</f>
        <v>55830</v>
      </c>
      <c r="G43" s="1324">
        <f t="shared" si="8"/>
        <v>54316</v>
      </c>
      <c r="H43" s="1324">
        <f t="shared" si="8"/>
        <v>59376</v>
      </c>
      <c r="I43" s="1331">
        <f t="shared" si="8"/>
        <v>13744</v>
      </c>
      <c r="J43" s="1332">
        <f t="shared" si="8"/>
        <v>0</v>
      </c>
      <c r="K43" s="1331">
        <f t="shared" si="8"/>
        <v>0</v>
      </c>
      <c r="L43" s="1333">
        <f t="shared" si="8"/>
        <v>0</v>
      </c>
      <c r="M43" s="727">
        <f t="shared" si="0"/>
        <v>13744</v>
      </c>
      <c r="N43" s="1325">
        <f t="shared" si="1"/>
        <v>23.147399622743194</v>
      </c>
      <c r="O43" s="371"/>
      <c r="P43" s="687">
        <f>SUM(P38:P42)</f>
        <v>0</v>
      </c>
      <c r="Q43" s="762">
        <f>SUM(Q38:Q42)</f>
        <v>0</v>
      </c>
      <c r="R43" s="687">
        <f>SUM(R38:R42)</f>
        <v>0</v>
      </c>
    </row>
    <row r="44" spans="1:18" s="556" customFormat="1" ht="3" customHeight="1" thickBot="1" x14ac:dyDescent="0.3">
      <c r="A44" s="691"/>
      <c r="B44" s="692"/>
      <c r="C44" s="693"/>
      <c r="D44" s="693"/>
      <c r="E44" s="694"/>
      <c r="F44" s="1143"/>
      <c r="G44" s="767"/>
      <c r="H44" s="767"/>
      <c r="I44" s="697"/>
      <c r="J44" s="1144"/>
      <c r="K44" s="1118"/>
      <c r="L44" s="1144"/>
      <c r="M44" s="1334"/>
      <c r="N44" s="633"/>
      <c r="O44" s="696"/>
      <c r="P44" s="1145"/>
      <c r="Q44" s="769"/>
      <c r="R44" s="769"/>
    </row>
    <row r="45" spans="1:18" ht="15.75" thickBot="1" x14ac:dyDescent="0.3">
      <c r="A45" s="1335" t="s">
        <v>638</v>
      </c>
      <c r="B45" s="1328" t="s">
        <v>600</v>
      </c>
      <c r="C45" s="1329">
        <f>+C43-C41</f>
        <v>13520</v>
      </c>
      <c r="D45" s="1329">
        <f>+D43-D41</f>
        <v>15075</v>
      </c>
      <c r="E45" s="1330" t="s">
        <v>569</v>
      </c>
      <c r="F45" s="1331">
        <f t="shared" ref="F45:L45" si="9">F43-F41</f>
        <v>5892</v>
      </c>
      <c r="G45" s="727">
        <f t="shared" si="9"/>
        <v>5170</v>
      </c>
      <c r="H45" s="727">
        <f t="shared" si="9"/>
        <v>5320</v>
      </c>
      <c r="I45" s="1331">
        <f t="shared" si="9"/>
        <v>1630</v>
      </c>
      <c r="J45" s="1332">
        <f t="shared" si="9"/>
        <v>0</v>
      </c>
      <c r="K45" s="1331">
        <f t="shared" si="9"/>
        <v>0</v>
      </c>
      <c r="L45" s="1336">
        <f t="shared" si="9"/>
        <v>0</v>
      </c>
      <c r="M45" s="727">
        <f t="shared" si="0"/>
        <v>1630</v>
      </c>
      <c r="N45" s="1325">
        <f t="shared" si="1"/>
        <v>30.639097744360903</v>
      </c>
      <c r="O45" s="371"/>
      <c r="P45" s="687">
        <f>P43-P41</f>
        <v>0</v>
      </c>
      <c r="Q45" s="762">
        <f>Q43-Q41</f>
        <v>0</v>
      </c>
      <c r="R45" s="687">
        <f>R43-R41</f>
        <v>0</v>
      </c>
    </row>
    <row r="46" spans="1:18" ht="15.75" thickBot="1" x14ac:dyDescent="0.3">
      <c r="A46" s="1327" t="s">
        <v>639</v>
      </c>
      <c r="B46" s="1328" t="s">
        <v>640</v>
      </c>
      <c r="C46" s="1329">
        <f>+C43-C37</f>
        <v>93</v>
      </c>
      <c r="D46" s="1329">
        <f>+D43-D37</f>
        <v>-465</v>
      </c>
      <c r="E46" s="1330" t="s">
        <v>569</v>
      </c>
      <c r="F46" s="1331">
        <f t="shared" ref="F46:L46" si="10">F43-F37</f>
        <v>147</v>
      </c>
      <c r="G46" s="727">
        <f t="shared" si="10"/>
        <v>0</v>
      </c>
      <c r="H46" s="727">
        <f t="shared" si="10"/>
        <v>0</v>
      </c>
      <c r="I46" s="1331">
        <f t="shared" si="10"/>
        <v>-69</v>
      </c>
      <c r="J46" s="1332">
        <f t="shared" si="10"/>
        <v>0</v>
      </c>
      <c r="K46" s="1331">
        <f t="shared" si="10"/>
        <v>0</v>
      </c>
      <c r="L46" s="1336">
        <f t="shared" si="10"/>
        <v>0</v>
      </c>
      <c r="M46" s="727">
        <f t="shared" si="0"/>
        <v>-69</v>
      </c>
      <c r="N46" s="468" t="str">
        <f t="shared" ref="N46" si="11">IF(H46=0, "x",(M46/H46)*100)</f>
        <v>x</v>
      </c>
      <c r="O46" s="371"/>
      <c r="P46" s="687">
        <f>P43-P37</f>
        <v>0</v>
      </c>
      <c r="Q46" s="762">
        <f>Q43-Q37</f>
        <v>0</v>
      </c>
      <c r="R46" s="687">
        <f>R43-R37</f>
        <v>0</v>
      </c>
    </row>
    <row r="47" spans="1:18" ht="15.75" thickBot="1" x14ac:dyDescent="0.3">
      <c r="A47" s="1337" t="s">
        <v>641</v>
      </c>
      <c r="B47" s="1338" t="s">
        <v>600</v>
      </c>
      <c r="C47" s="1339">
        <f>+C46-C41</f>
        <v>-12379</v>
      </c>
      <c r="D47" s="1339">
        <f>+D46-D41</f>
        <v>-14193</v>
      </c>
      <c r="E47" s="1340" t="s">
        <v>569</v>
      </c>
      <c r="F47" s="1331">
        <f t="shared" ref="F47:L47" si="12">F46-F41</f>
        <v>-49791</v>
      </c>
      <c r="G47" s="727">
        <f t="shared" si="12"/>
        <v>-49146</v>
      </c>
      <c r="H47" s="727">
        <f t="shared" si="12"/>
        <v>-54056</v>
      </c>
      <c r="I47" s="1331">
        <f t="shared" si="12"/>
        <v>-12183</v>
      </c>
      <c r="J47" s="1332">
        <f t="shared" si="12"/>
        <v>0</v>
      </c>
      <c r="K47" s="1331">
        <f t="shared" si="12"/>
        <v>0</v>
      </c>
      <c r="L47" s="1336">
        <f t="shared" si="12"/>
        <v>0</v>
      </c>
      <c r="M47" s="727">
        <f t="shared" si="0"/>
        <v>-12183</v>
      </c>
      <c r="N47" s="1325">
        <f t="shared" si="1"/>
        <v>22.537738641408907</v>
      </c>
      <c r="O47" s="371"/>
      <c r="P47" s="687">
        <f>P46-P41</f>
        <v>0</v>
      </c>
      <c r="Q47" s="762">
        <f>Q46-Q41</f>
        <v>0</v>
      </c>
      <c r="R47" s="687">
        <f>R46-R41</f>
        <v>0</v>
      </c>
    </row>
    <row r="49" spans="1:13" ht="14.25" x14ac:dyDescent="0.2">
      <c r="A49" s="704" t="s">
        <v>642</v>
      </c>
    </row>
    <row r="50" spans="1:13" s="393" customFormat="1" ht="14.25" x14ac:dyDescent="0.2">
      <c r="A50" s="705" t="s">
        <v>643</v>
      </c>
      <c r="E50" s="565"/>
      <c r="H50" s="365"/>
      <c r="I50" s="365"/>
      <c r="J50" s="365"/>
      <c r="K50" s="365"/>
      <c r="L50" s="365"/>
      <c r="M50" s="365"/>
    </row>
    <row r="51" spans="1:13" s="393" customFormat="1" ht="14.25" x14ac:dyDescent="0.2">
      <c r="A51" s="706" t="s">
        <v>644</v>
      </c>
      <c r="E51" s="565"/>
      <c r="H51" s="365"/>
      <c r="I51" s="365"/>
      <c r="J51" s="365"/>
      <c r="K51" s="365"/>
      <c r="L51" s="365"/>
      <c r="M51" s="365"/>
    </row>
    <row r="52" spans="1:13" s="567" customFormat="1" ht="14.25" x14ac:dyDescent="0.2">
      <c r="A52" s="706" t="s">
        <v>645</v>
      </c>
      <c r="E52" s="568"/>
      <c r="H52" s="569"/>
      <c r="I52" s="569"/>
      <c r="J52" s="569"/>
      <c r="K52" s="569"/>
      <c r="L52" s="569"/>
      <c r="M52" s="569"/>
    </row>
    <row r="53" spans="1:13" s="567" customFormat="1" ht="14.25" x14ac:dyDescent="0.2">
      <c r="A53" s="706"/>
      <c r="E53" s="568"/>
      <c r="H53" s="569"/>
      <c r="I53" s="569"/>
      <c r="J53" s="569"/>
      <c r="K53" s="569"/>
      <c r="L53" s="569"/>
      <c r="M53" s="569"/>
    </row>
    <row r="54" spans="1:13" s="567" customFormat="1" ht="14.25" x14ac:dyDescent="0.2">
      <c r="A54" s="706" t="s">
        <v>700</v>
      </c>
      <c r="E54" s="568"/>
      <c r="H54" s="569"/>
      <c r="I54" s="569"/>
      <c r="J54" s="569"/>
      <c r="K54" s="569"/>
      <c r="L54" s="569"/>
      <c r="M54" s="569"/>
    </row>
    <row r="55" spans="1:13" s="567" customFormat="1" ht="14.25" x14ac:dyDescent="0.2">
      <c r="A55" s="1341" t="s">
        <v>701</v>
      </c>
      <c r="E55" s="568"/>
      <c r="H55" s="569"/>
      <c r="I55" s="569"/>
      <c r="J55" s="569"/>
      <c r="K55" s="569"/>
      <c r="L55" s="569"/>
      <c r="M55" s="569"/>
    </row>
    <row r="56" spans="1:13" ht="14.25" x14ac:dyDescent="0.2">
      <c r="A56" s="1341"/>
    </row>
    <row r="59" spans="1:13" x14ac:dyDescent="0.2">
      <c r="A59" s="362" t="s">
        <v>702</v>
      </c>
      <c r="F59" s="362" t="s">
        <v>703</v>
      </c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A4" zoomScale="75" zoomScaleNormal="75" workbookViewId="0">
      <selection activeCell="I40" sqref="I40"/>
    </sheetView>
  </sheetViews>
  <sheetFormatPr defaultColWidth="8.7109375" defaultRowHeight="12.75" x14ac:dyDescent="0.2"/>
  <cols>
    <col min="1" max="1" width="37.7109375" style="362" customWidth="1"/>
    <col min="2" max="2" width="13.5703125" style="362" hidden="1" customWidth="1"/>
    <col min="3" max="4" width="10.85546875" style="362" hidden="1" customWidth="1"/>
    <col min="5" max="5" width="7.28515625" style="364" customWidth="1"/>
    <col min="6" max="6" width="11.5703125" style="393" customWidth="1"/>
    <col min="7" max="7" width="11.5703125" style="362" customWidth="1"/>
    <col min="8" max="8" width="11.5703125" style="366" customWidth="1"/>
    <col min="9" max="9" width="11.42578125" style="366" customWidth="1"/>
    <col min="10" max="10" width="9.85546875" style="366" customWidth="1"/>
    <col min="11" max="11" width="9.140625" style="366" customWidth="1"/>
    <col min="12" max="12" width="9.28515625" style="366" customWidth="1"/>
    <col min="13" max="13" width="9.140625" style="366" customWidth="1"/>
    <col min="14" max="14" width="12" style="362" customWidth="1"/>
    <col min="15" max="15" width="8.7109375" style="362"/>
    <col min="16" max="16" width="11.85546875" style="362" customWidth="1"/>
    <col min="17" max="17" width="12.5703125" style="362" customWidth="1"/>
    <col min="18" max="18" width="11.85546875" style="362" customWidth="1"/>
    <col min="19" max="19" width="12" style="362" customWidth="1"/>
    <col min="20" max="16384" width="8.7109375" style="362"/>
  </cols>
  <sheetData>
    <row r="1" spans="1:19" ht="24" customHeight="1" x14ac:dyDescent="0.35">
      <c r="A1" s="359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1"/>
    </row>
    <row r="2" spans="1:19" x14ac:dyDescent="0.2">
      <c r="R2" s="367"/>
    </row>
    <row r="3" spans="1:19" ht="18.75" x14ac:dyDescent="0.3">
      <c r="A3" s="708" t="s">
        <v>542</v>
      </c>
      <c r="I3" s="369"/>
      <c r="J3" s="369"/>
    </row>
    <row r="4" spans="1:19" ht="21.75" customHeight="1" x14ac:dyDescent="0.25">
      <c r="A4" s="571"/>
      <c r="B4" s="371"/>
      <c r="I4" s="369"/>
      <c r="J4" s="369"/>
    </row>
    <row r="5" spans="1:19" x14ac:dyDescent="0.2">
      <c r="A5" s="572"/>
      <c r="I5" s="369"/>
      <c r="J5" s="369"/>
    </row>
    <row r="6" spans="1:19" ht="6" customHeight="1" x14ac:dyDescent="0.2">
      <c r="B6" s="373"/>
      <c r="C6" s="373"/>
      <c r="D6" s="373"/>
      <c r="E6" s="374"/>
      <c r="F6" s="709"/>
      <c r="I6" s="369"/>
      <c r="J6" s="369"/>
    </row>
    <row r="7" spans="1:19" ht="24.75" customHeight="1" x14ac:dyDescent="0.25">
      <c r="A7" s="711" t="s">
        <v>543</v>
      </c>
      <c r="B7" s="376"/>
      <c r="C7" s="377"/>
      <c r="D7" s="377"/>
      <c r="E7" s="378"/>
      <c r="F7" s="1112" t="s">
        <v>704</v>
      </c>
      <c r="G7" s="1342"/>
      <c r="H7" s="1342"/>
      <c r="I7" s="1342"/>
      <c r="J7" s="1342"/>
      <c r="K7" s="1342"/>
      <c r="L7" s="1342"/>
      <c r="M7" s="1342"/>
      <c r="N7" s="1342"/>
      <c r="O7" s="1342"/>
      <c r="P7" s="1342"/>
      <c r="Q7" s="1342"/>
      <c r="R7" s="1342"/>
    </row>
    <row r="8" spans="1:19" ht="23.25" customHeight="1" thickBot="1" x14ac:dyDescent="0.25">
      <c r="A8" s="572" t="s">
        <v>545</v>
      </c>
      <c r="I8" s="369"/>
      <c r="J8" s="369"/>
    </row>
    <row r="9" spans="1:19" ht="13.5" thickBot="1" x14ac:dyDescent="0.25">
      <c r="A9" s="578"/>
      <c r="B9" s="579"/>
      <c r="C9" s="579"/>
      <c r="D9" s="579"/>
      <c r="E9" s="580"/>
      <c r="F9" s="1343" t="s">
        <v>0</v>
      </c>
      <c r="G9" s="386" t="s">
        <v>546</v>
      </c>
      <c r="H9" s="387" t="s">
        <v>547</v>
      </c>
      <c r="I9" s="388" t="s">
        <v>548</v>
      </c>
      <c r="J9" s="581"/>
      <c r="K9" s="581"/>
      <c r="L9" s="582"/>
      <c r="M9" s="391" t="s">
        <v>649</v>
      </c>
      <c r="N9" s="392" t="s">
        <v>550</v>
      </c>
      <c r="P9" s="580" t="s">
        <v>551</v>
      </c>
      <c r="Q9" s="580" t="s">
        <v>552</v>
      </c>
      <c r="R9" s="580" t="s">
        <v>551</v>
      </c>
    </row>
    <row r="10" spans="1:19" ht="13.5" thickBot="1" x14ac:dyDescent="0.25">
      <c r="A10" s="583" t="s">
        <v>553</v>
      </c>
      <c r="B10" s="584" t="s">
        <v>554</v>
      </c>
      <c r="C10" s="584" t="s">
        <v>555</v>
      </c>
      <c r="D10" s="584" t="s">
        <v>556</v>
      </c>
      <c r="E10" s="584" t="s">
        <v>557</v>
      </c>
      <c r="F10" s="585" t="s">
        <v>650</v>
      </c>
      <c r="G10" s="397">
        <v>2020</v>
      </c>
      <c r="H10" s="398">
        <v>2020</v>
      </c>
      <c r="I10" s="399" t="s">
        <v>559</v>
      </c>
      <c r="J10" s="1115" t="s">
        <v>560</v>
      </c>
      <c r="K10" s="1115" t="s">
        <v>561</v>
      </c>
      <c r="L10" s="1116" t="s">
        <v>562</v>
      </c>
      <c r="M10" s="402" t="s">
        <v>563</v>
      </c>
      <c r="N10" s="403" t="s">
        <v>564</v>
      </c>
      <c r="P10" s="588" t="s">
        <v>565</v>
      </c>
      <c r="Q10" s="584" t="s">
        <v>566</v>
      </c>
      <c r="R10" s="584" t="s">
        <v>567</v>
      </c>
    </row>
    <row r="11" spans="1:19" x14ac:dyDescent="0.2">
      <c r="A11" s="589" t="s">
        <v>568</v>
      </c>
      <c r="B11" s="590"/>
      <c r="C11" s="591">
        <v>104</v>
      </c>
      <c r="D11" s="591">
        <v>104</v>
      </c>
      <c r="E11" s="1344"/>
      <c r="F11" s="718">
        <v>38</v>
      </c>
      <c r="G11" s="410">
        <v>37</v>
      </c>
      <c r="H11" s="410">
        <v>39</v>
      </c>
      <c r="I11" s="411">
        <v>39</v>
      </c>
      <c r="J11" s="1117"/>
      <c r="K11" s="1118"/>
      <c r="L11" s="1119"/>
      <c r="M11" s="415" t="s">
        <v>569</v>
      </c>
      <c r="N11" s="416" t="s">
        <v>569</v>
      </c>
      <c r="O11" s="371"/>
      <c r="P11" s="1120"/>
      <c r="Q11" s="419"/>
      <c r="R11" s="419"/>
    </row>
    <row r="12" spans="1:19" ht="13.5" thickBot="1" x14ac:dyDescent="0.25">
      <c r="A12" s="598" t="s">
        <v>570</v>
      </c>
      <c r="B12" s="599"/>
      <c r="C12" s="600">
        <v>101</v>
      </c>
      <c r="D12" s="600">
        <v>104</v>
      </c>
      <c r="E12" s="601"/>
      <c r="F12" s="721">
        <v>35.75</v>
      </c>
      <c r="G12" s="603">
        <v>35</v>
      </c>
      <c r="H12" s="603">
        <v>38</v>
      </c>
      <c r="I12" s="604">
        <v>38</v>
      </c>
      <c r="J12" s="1121"/>
      <c r="K12" s="1122"/>
      <c r="L12" s="1123"/>
      <c r="M12" s="430"/>
      <c r="N12" s="431" t="s">
        <v>569</v>
      </c>
      <c r="O12" s="371"/>
      <c r="P12" s="1124"/>
      <c r="Q12" s="725"/>
      <c r="R12" s="725"/>
    </row>
    <row r="13" spans="1:19" x14ac:dyDescent="0.2">
      <c r="A13" s="611" t="s">
        <v>651</v>
      </c>
      <c r="B13" s="612" t="s">
        <v>572</v>
      </c>
      <c r="C13" s="613">
        <v>37915</v>
      </c>
      <c r="D13" s="613">
        <v>39774</v>
      </c>
      <c r="E13" s="614" t="s">
        <v>573</v>
      </c>
      <c r="F13" s="438">
        <v>12028</v>
      </c>
      <c r="G13" s="410" t="s">
        <v>569</v>
      </c>
      <c r="H13" s="410" t="s">
        <v>569</v>
      </c>
      <c r="I13" s="1158">
        <v>12130</v>
      </c>
      <c r="J13" s="616"/>
      <c r="K13" s="617"/>
      <c r="L13" s="616"/>
      <c r="M13" s="442" t="s">
        <v>569</v>
      </c>
      <c r="N13" s="443" t="s">
        <v>569</v>
      </c>
      <c r="O13" s="371"/>
      <c r="P13" s="1120"/>
      <c r="Q13" s="444"/>
      <c r="R13" s="444"/>
    </row>
    <row r="14" spans="1:19" x14ac:dyDescent="0.2">
      <c r="A14" s="619" t="s">
        <v>652</v>
      </c>
      <c r="B14" s="620" t="s">
        <v>575</v>
      </c>
      <c r="C14" s="621">
        <v>-16164</v>
      </c>
      <c r="D14" s="621">
        <v>-17825</v>
      </c>
      <c r="E14" s="614" t="s">
        <v>576</v>
      </c>
      <c r="F14" s="438">
        <v>11331</v>
      </c>
      <c r="G14" s="448" t="s">
        <v>569</v>
      </c>
      <c r="H14" s="448" t="s">
        <v>569</v>
      </c>
      <c r="I14" s="660">
        <v>11343</v>
      </c>
      <c r="J14" s="616"/>
      <c r="K14" s="617"/>
      <c r="L14" s="616"/>
      <c r="M14" s="442" t="s">
        <v>569</v>
      </c>
      <c r="N14" s="443" t="s">
        <v>569</v>
      </c>
      <c r="O14" s="371"/>
      <c r="P14" s="1125"/>
      <c r="Q14" s="444"/>
      <c r="R14" s="444"/>
    </row>
    <row r="15" spans="1:19" x14ac:dyDescent="0.2">
      <c r="A15" s="619" t="s">
        <v>577</v>
      </c>
      <c r="B15" s="620" t="s">
        <v>578</v>
      </c>
      <c r="C15" s="621">
        <v>604</v>
      </c>
      <c r="D15" s="621">
        <v>619</v>
      </c>
      <c r="E15" s="614" t="s">
        <v>579</v>
      </c>
      <c r="F15" s="438">
        <v>115</v>
      </c>
      <c r="G15" s="448" t="s">
        <v>569</v>
      </c>
      <c r="H15" s="448" t="s">
        <v>569</v>
      </c>
      <c r="I15" s="660">
        <v>101</v>
      </c>
      <c r="J15" s="616"/>
      <c r="K15" s="617"/>
      <c r="L15" s="616"/>
      <c r="M15" s="442" t="s">
        <v>569</v>
      </c>
      <c r="N15" s="443" t="s">
        <v>569</v>
      </c>
      <c r="O15" s="371"/>
      <c r="P15" s="1125"/>
      <c r="Q15" s="444"/>
      <c r="R15" s="444"/>
    </row>
    <row r="16" spans="1:19" x14ac:dyDescent="0.2">
      <c r="A16" s="619" t="s">
        <v>580</v>
      </c>
      <c r="B16" s="620" t="s">
        <v>581</v>
      </c>
      <c r="C16" s="621">
        <v>221</v>
      </c>
      <c r="D16" s="621">
        <v>610</v>
      </c>
      <c r="E16" s="614" t="s">
        <v>569</v>
      </c>
      <c r="F16" s="438">
        <v>1447</v>
      </c>
      <c r="G16" s="448" t="s">
        <v>569</v>
      </c>
      <c r="H16" s="448" t="s">
        <v>569</v>
      </c>
      <c r="I16" s="660">
        <v>8747</v>
      </c>
      <c r="J16" s="616"/>
      <c r="K16" s="617"/>
      <c r="L16" s="616"/>
      <c r="M16" s="442" t="s">
        <v>569</v>
      </c>
      <c r="N16" s="443" t="s">
        <v>569</v>
      </c>
      <c r="O16" s="371"/>
      <c r="P16" s="1125"/>
      <c r="Q16" s="444"/>
      <c r="R16" s="444"/>
    </row>
    <row r="17" spans="1:18" ht="13.5" thickBot="1" x14ac:dyDescent="0.25">
      <c r="A17" s="589" t="s">
        <v>582</v>
      </c>
      <c r="B17" s="451" t="s">
        <v>583</v>
      </c>
      <c r="C17" s="624">
        <v>2021</v>
      </c>
      <c r="D17" s="624">
        <v>852</v>
      </c>
      <c r="E17" s="625" t="s">
        <v>584</v>
      </c>
      <c r="F17" s="454">
        <v>4295</v>
      </c>
      <c r="G17" s="455" t="s">
        <v>569</v>
      </c>
      <c r="H17" s="455" t="s">
        <v>569</v>
      </c>
      <c r="I17" s="1159">
        <v>6861</v>
      </c>
      <c r="J17" s="1117"/>
      <c r="K17" s="628"/>
      <c r="L17" s="629"/>
      <c r="M17" s="459" t="s">
        <v>569</v>
      </c>
      <c r="N17" s="416" t="s">
        <v>569</v>
      </c>
      <c r="O17" s="371"/>
      <c r="P17" s="1126"/>
      <c r="Q17" s="461"/>
      <c r="R17" s="461"/>
    </row>
    <row r="18" spans="1:18" ht="15.75" thickBot="1" x14ac:dyDescent="0.3">
      <c r="A18" s="630" t="s">
        <v>585</v>
      </c>
      <c r="B18" s="463"/>
      <c r="C18" s="464">
        <v>24618</v>
      </c>
      <c r="D18" s="464">
        <v>24087</v>
      </c>
      <c r="E18" s="631"/>
      <c r="F18" s="727">
        <f>F13-F14+F15+F16+F17</f>
        <v>6554</v>
      </c>
      <c r="G18" s="467" t="s">
        <v>569</v>
      </c>
      <c r="H18" s="466" t="s">
        <v>569</v>
      </c>
      <c r="I18" s="468">
        <f>I13-I14+I15+I16+I17</f>
        <v>16496</v>
      </c>
      <c r="J18" s="469"/>
      <c r="K18" s="1127"/>
      <c r="L18" s="1128"/>
      <c r="M18" s="472" t="s">
        <v>569</v>
      </c>
      <c r="N18" s="473" t="s">
        <v>569</v>
      </c>
      <c r="O18" s="371"/>
      <c r="P18" s="1129"/>
      <c r="Q18" s="475"/>
      <c r="R18" s="475"/>
    </row>
    <row r="19" spans="1:18" x14ac:dyDescent="0.2">
      <c r="A19" s="589" t="s">
        <v>586</v>
      </c>
      <c r="B19" s="612" t="s">
        <v>587</v>
      </c>
      <c r="C19" s="613">
        <v>7043</v>
      </c>
      <c r="D19" s="613">
        <v>7240</v>
      </c>
      <c r="E19" s="625">
        <v>401</v>
      </c>
      <c r="F19" s="454">
        <v>742</v>
      </c>
      <c r="G19" s="410" t="s">
        <v>569</v>
      </c>
      <c r="H19" s="410" t="s">
        <v>569</v>
      </c>
      <c r="I19" s="1159">
        <v>726</v>
      </c>
      <c r="J19" s="1117"/>
      <c r="K19" s="638"/>
      <c r="L19" s="639"/>
      <c r="M19" s="459" t="s">
        <v>569</v>
      </c>
      <c r="N19" s="416" t="s">
        <v>569</v>
      </c>
      <c r="O19" s="371"/>
      <c r="P19" s="1130"/>
      <c r="Q19" s="461"/>
      <c r="R19" s="461"/>
    </row>
    <row r="20" spans="1:18" x14ac:dyDescent="0.2">
      <c r="A20" s="619" t="s">
        <v>588</v>
      </c>
      <c r="B20" s="620" t="s">
        <v>589</v>
      </c>
      <c r="C20" s="621">
        <v>1001</v>
      </c>
      <c r="D20" s="621">
        <v>820</v>
      </c>
      <c r="E20" s="614" t="s">
        <v>590</v>
      </c>
      <c r="F20" s="438">
        <v>1643</v>
      </c>
      <c r="G20" s="448" t="s">
        <v>569</v>
      </c>
      <c r="H20" s="448" t="s">
        <v>569</v>
      </c>
      <c r="I20" s="660">
        <v>548</v>
      </c>
      <c r="J20" s="616"/>
      <c r="K20" s="617"/>
      <c r="L20" s="616"/>
      <c r="M20" s="442" t="s">
        <v>569</v>
      </c>
      <c r="N20" s="443" t="s">
        <v>569</v>
      </c>
      <c r="O20" s="371"/>
      <c r="P20" s="1125"/>
      <c r="Q20" s="444"/>
      <c r="R20" s="444"/>
    </row>
    <row r="21" spans="1:18" x14ac:dyDescent="0.2">
      <c r="A21" s="619" t="s">
        <v>591</v>
      </c>
      <c r="B21" s="446" t="s">
        <v>592</v>
      </c>
      <c r="C21" s="621">
        <v>14718</v>
      </c>
      <c r="D21" s="621">
        <v>14718</v>
      </c>
      <c r="E21" s="614" t="s">
        <v>569</v>
      </c>
      <c r="F21" s="438">
        <v>114</v>
      </c>
      <c r="G21" s="448" t="s">
        <v>569</v>
      </c>
      <c r="H21" s="448" t="s">
        <v>569</v>
      </c>
      <c r="I21" s="660">
        <v>1280</v>
      </c>
      <c r="J21" s="616"/>
      <c r="K21" s="617"/>
      <c r="L21" s="616"/>
      <c r="M21" s="442" t="s">
        <v>569</v>
      </c>
      <c r="N21" s="443" t="s">
        <v>569</v>
      </c>
      <c r="O21" s="371"/>
      <c r="P21" s="1125"/>
      <c r="Q21" s="444"/>
      <c r="R21" s="444"/>
    </row>
    <row r="22" spans="1:18" x14ac:dyDescent="0.2">
      <c r="A22" s="619" t="s">
        <v>593</v>
      </c>
      <c r="B22" s="446" t="s">
        <v>594</v>
      </c>
      <c r="C22" s="621">
        <v>1758</v>
      </c>
      <c r="D22" s="621">
        <v>1762</v>
      </c>
      <c r="E22" s="614" t="s">
        <v>569</v>
      </c>
      <c r="F22" s="438">
        <v>3678</v>
      </c>
      <c r="G22" s="448" t="s">
        <v>569</v>
      </c>
      <c r="H22" s="448" t="s">
        <v>569</v>
      </c>
      <c r="I22" s="660">
        <v>13563</v>
      </c>
      <c r="J22" s="616"/>
      <c r="K22" s="617"/>
      <c r="L22" s="616"/>
      <c r="M22" s="442" t="s">
        <v>569</v>
      </c>
      <c r="N22" s="443" t="s">
        <v>569</v>
      </c>
      <c r="O22" s="371"/>
      <c r="P22" s="1125"/>
      <c r="Q22" s="444"/>
      <c r="R22" s="444"/>
    </row>
    <row r="23" spans="1:18" ht="13.5" thickBot="1" x14ac:dyDescent="0.25">
      <c r="A23" s="598" t="s">
        <v>595</v>
      </c>
      <c r="B23" s="484" t="s">
        <v>596</v>
      </c>
      <c r="C23" s="640">
        <v>0</v>
      </c>
      <c r="D23" s="640">
        <v>0</v>
      </c>
      <c r="E23" s="641" t="s">
        <v>569</v>
      </c>
      <c r="F23" s="438">
        <v>0</v>
      </c>
      <c r="G23" s="455" t="s">
        <v>569</v>
      </c>
      <c r="H23" s="455" t="s">
        <v>569</v>
      </c>
      <c r="I23" s="1162">
        <v>0</v>
      </c>
      <c r="J23" s="629"/>
      <c r="K23" s="628"/>
      <c r="L23" s="629"/>
      <c r="M23" s="489" t="s">
        <v>569</v>
      </c>
      <c r="N23" s="490" t="s">
        <v>569</v>
      </c>
      <c r="O23" s="371"/>
      <c r="P23" s="1131"/>
      <c r="Q23" s="491"/>
      <c r="R23" s="491"/>
    </row>
    <row r="24" spans="1:18" ht="15" x14ac:dyDescent="0.25">
      <c r="A24" s="645" t="s">
        <v>597</v>
      </c>
      <c r="B24" s="612" t="s">
        <v>598</v>
      </c>
      <c r="C24" s="613">
        <v>12472</v>
      </c>
      <c r="D24" s="613">
        <v>13728</v>
      </c>
      <c r="E24" s="646" t="s">
        <v>569</v>
      </c>
      <c r="F24" s="494">
        <v>23846</v>
      </c>
      <c r="G24" s="733">
        <v>22805</v>
      </c>
      <c r="H24" s="733">
        <v>26990</v>
      </c>
      <c r="I24" s="734">
        <v>6117</v>
      </c>
      <c r="J24" s="1132"/>
      <c r="K24" s="1133"/>
      <c r="L24" s="1132"/>
      <c r="M24" s="735">
        <f t="shared" ref="M24:M47" si="0">SUM(I24:L24)</f>
        <v>6117</v>
      </c>
      <c r="N24" s="736">
        <f t="shared" ref="N24:N47" si="1">(M24/H24)*100</f>
        <v>22.663949610967023</v>
      </c>
      <c r="O24" s="371"/>
      <c r="P24" s="1120"/>
      <c r="Q24" s="737"/>
      <c r="R24" s="695"/>
    </row>
    <row r="25" spans="1:18" ht="15" x14ac:dyDescent="0.25">
      <c r="A25" s="619" t="s">
        <v>599</v>
      </c>
      <c r="B25" s="620" t="s">
        <v>600</v>
      </c>
      <c r="C25" s="621">
        <v>0</v>
      </c>
      <c r="D25" s="621">
        <v>0</v>
      </c>
      <c r="E25" s="653" t="s">
        <v>569</v>
      </c>
      <c r="F25" s="438">
        <v>0</v>
      </c>
      <c r="G25" s="738">
        <v>0</v>
      </c>
      <c r="H25" s="738">
        <v>0</v>
      </c>
      <c r="I25" s="739">
        <v>0</v>
      </c>
      <c r="J25" s="616"/>
      <c r="K25" s="617"/>
      <c r="L25" s="616"/>
      <c r="M25" s="740">
        <f t="shared" si="0"/>
        <v>0</v>
      </c>
      <c r="N25" s="741" t="e">
        <f t="shared" si="1"/>
        <v>#DIV/0!</v>
      </c>
      <c r="O25" s="371"/>
      <c r="P25" s="1125"/>
      <c r="Q25" s="742"/>
      <c r="R25" s="743"/>
    </row>
    <row r="26" spans="1:18" ht="15.75" thickBot="1" x14ac:dyDescent="0.3">
      <c r="A26" s="598" t="s">
        <v>601</v>
      </c>
      <c r="B26" s="661" t="s">
        <v>600</v>
      </c>
      <c r="C26" s="640">
        <v>0</v>
      </c>
      <c r="D26" s="640">
        <v>1215</v>
      </c>
      <c r="E26" s="662">
        <v>672</v>
      </c>
      <c r="F26" s="510">
        <v>4200</v>
      </c>
      <c r="G26" s="744">
        <v>3950</v>
      </c>
      <c r="H26" s="744">
        <v>3950</v>
      </c>
      <c r="I26" s="745">
        <v>987</v>
      </c>
      <c r="J26" s="1135"/>
      <c r="K26" s="644"/>
      <c r="L26" s="1136"/>
      <c r="M26" s="746">
        <f t="shared" si="0"/>
        <v>987</v>
      </c>
      <c r="N26" s="747">
        <f t="shared" si="1"/>
        <v>24.9873417721519</v>
      </c>
      <c r="O26" s="371"/>
      <c r="P26" s="1126"/>
      <c r="Q26" s="748"/>
      <c r="R26" s="749"/>
    </row>
    <row r="27" spans="1:18" ht="15" x14ac:dyDescent="0.25">
      <c r="A27" s="611" t="s">
        <v>602</v>
      </c>
      <c r="B27" s="612" t="s">
        <v>603</v>
      </c>
      <c r="C27" s="613">
        <v>6341</v>
      </c>
      <c r="D27" s="613">
        <v>6960</v>
      </c>
      <c r="E27" s="671">
        <v>501</v>
      </c>
      <c r="F27" s="438">
        <v>2852</v>
      </c>
      <c r="G27" s="1054">
        <v>2662</v>
      </c>
      <c r="H27" s="1054">
        <v>2662</v>
      </c>
      <c r="I27" s="751">
        <v>557</v>
      </c>
      <c r="J27" s="639"/>
      <c r="K27" s="638"/>
      <c r="L27" s="639"/>
      <c r="M27" s="735">
        <f t="shared" si="0"/>
        <v>557</v>
      </c>
      <c r="N27" s="736">
        <f t="shared" si="1"/>
        <v>20.924117205108942</v>
      </c>
      <c r="O27" s="371"/>
      <c r="P27" s="1130"/>
      <c r="Q27" s="752"/>
      <c r="R27" s="753"/>
    </row>
    <row r="28" spans="1:18" ht="15" x14ac:dyDescent="0.25">
      <c r="A28" s="619" t="s">
        <v>604</v>
      </c>
      <c r="B28" s="620" t="s">
        <v>605</v>
      </c>
      <c r="C28" s="621">
        <v>1745</v>
      </c>
      <c r="D28" s="621">
        <v>2223</v>
      </c>
      <c r="E28" s="675">
        <v>502</v>
      </c>
      <c r="F28" s="438">
        <v>1459</v>
      </c>
      <c r="G28" s="1062">
        <v>1729</v>
      </c>
      <c r="H28" s="1062">
        <v>1729</v>
      </c>
      <c r="I28" s="754">
        <v>599</v>
      </c>
      <c r="J28" s="616"/>
      <c r="K28" s="617"/>
      <c r="L28" s="616"/>
      <c r="M28" s="740">
        <f t="shared" si="0"/>
        <v>599</v>
      </c>
      <c r="N28" s="741">
        <f t="shared" si="1"/>
        <v>34.6443030653557</v>
      </c>
      <c r="O28" s="371"/>
      <c r="P28" s="1125"/>
      <c r="Q28" s="742"/>
      <c r="R28" s="743"/>
    </row>
    <row r="29" spans="1:18" ht="15" x14ac:dyDescent="0.25">
      <c r="A29" s="619" t="s">
        <v>606</v>
      </c>
      <c r="B29" s="620" t="s">
        <v>607</v>
      </c>
      <c r="C29" s="621">
        <v>0</v>
      </c>
      <c r="D29" s="621">
        <v>0</v>
      </c>
      <c r="E29" s="675">
        <v>504</v>
      </c>
      <c r="F29" s="438">
        <v>0</v>
      </c>
      <c r="G29" s="1062">
        <v>0</v>
      </c>
      <c r="H29" s="1062">
        <v>0</v>
      </c>
      <c r="I29" s="754">
        <v>0</v>
      </c>
      <c r="J29" s="616"/>
      <c r="K29" s="617"/>
      <c r="L29" s="616"/>
      <c r="M29" s="740">
        <f t="shared" si="0"/>
        <v>0</v>
      </c>
      <c r="N29" s="741" t="e">
        <f t="shared" si="1"/>
        <v>#DIV/0!</v>
      </c>
      <c r="O29" s="371"/>
      <c r="P29" s="1125"/>
      <c r="Q29" s="742"/>
      <c r="R29" s="743"/>
    </row>
    <row r="30" spans="1:18" ht="15" x14ac:dyDescent="0.25">
      <c r="A30" s="619" t="s">
        <v>608</v>
      </c>
      <c r="B30" s="620" t="s">
        <v>609</v>
      </c>
      <c r="C30" s="621">
        <v>428</v>
      </c>
      <c r="D30" s="621">
        <v>253</v>
      </c>
      <c r="E30" s="675">
        <v>511</v>
      </c>
      <c r="F30" s="438">
        <v>766</v>
      </c>
      <c r="G30" s="1062">
        <v>550</v>
      </c>
      <c r="H30" s="1062">
        <v>550</v>
      </c>
      <c r="I30" s="754">
        <v>14</v>
      </c>
      <c r="J30" s="616"/>
      <c r="K30" s="617"/>
      <c r="L30" s="616"/>
      <c r="M30" s="740">
        <f t="shared" si="0"/>
        <v>14</v>
      </c>
      <c r="N30" s="741">
        <f t="shared" si="1"/>
        <v>2.5454545454545454</v>
      </c>
      <c r="O30" s="371"/>
      <c r="P30" s="1125"/>
      <c r="Q30" s="742"/>
      <c r="R30" s="743"/>
    </row>
    <row r="31" spans="1:18" ht="15" x14ac:dyDescent="0.25">
      <c r="A31" s="619" t="s">
        <v>610</v>
      </c>
      <c r="B31" s="620" t="s">
        <v>611</v>
      </c>
      <c r="C31" s="621">
        <v>1057</v>
      </c>
      <c r="D31" s="621">
        <v>1451</v>
      </c>
      <c r="E31" s="675">
        <v>518</v>
      </c>
      <c r="F31" s="438">
        <v>935</v>
      </c>
      <c r="G31" s="1062">
        <v>961</v>
      </c>
      <c r="H31" s="1062">
        <v>946</v>
      </c>
      <c r="I31" s="754">
        <v>284</v>
      </c>
      <c r="J31" s="616"/>
      <c r="K31" s="617"/>
      <c r="L31" s="616"/>
      <c r="M31" s="740">
        <f t="shared" si="0"/>
        <v>284</v>
      </c>
      <c r="N31" s="741">
        <f t="shared" si="1"/>
        <v>30.021141649048626</v>
      </c>
      <c r="O31" s="371"/>
      <c r="P31" s="1125"/>
      <c r="Q31" s="742"/>
      <c r="R31" s="743"/>
    </row>
    <row r="32" spans="1:18" ht="15" x14ac:dyDescent="0.25">
      <c r="A32" s="619" t="s">
        <v>612</v>
      </c>
      <c r="B32" s="524" t="s">
        <v>613</v>
      </c>
      <c r="C32" s="621">
        <v>10408</v>
      </c>
      <c r="D32" s="621">
        <v>11792</v>
      </c>
      <c r="E32" s="675">
        <v>521</v>
      </c>
      <c r="F32" s="438">
        <v>14524</v>
      </c>
      <c r="G32" s="1062">
        <v>14059</v>
      </c>
      <c r="H32" s="1062">
        <v>17085</v>
      </c>
      <c r="I32" s="754">
        <v>3777</v>
      </c>
      <c r="J32" s="616"/>
      <c r="K32" s="617"/>
      <c r="L32" s="616"/>
      <c r="M32" s="740">
        <f t="shared" si="0"/>
        <v>3777</v>
      </c>
      <c r="N32" s="741">
        <f t="shared" si="1"/>
        <v>22.107111501316943</v>
      </c>
      <c r="O32" s="371"/>
      <c r="P32" s="1125"/>
      <c r="Q32" s="742"/>
      <c r="R32" s="743"/>
    </row>
    <row r="33" spans="1:18" ht="15" x14ac:dyDescent="0.25">
      <c r="A33" s="619" t="s">
        <v>614</v>
      </c>
      <c r="B33" s="524" t="s">
        <v>615</v>
      </c>
      <c r="C33" s="621">
        <v>3640</v>
      </c>
      <c r="D33" s="621">
        <v>4174</v>
      </c>
      <c r="E33" s="675" t="s">
        <v>616</v>
      </c>
      <c r="F33" s="438">
        <v>5469</v>
      </c>
      <c r="G33" s="1062">
        <v>5332</v>
      </c>
      <c r="H33" s="1062">
        <v>6506</v>
      </c>
      <c r="I33" s="754">
        <v>1420</v>
      </c>
      <c r="J33" s="616"/>
      <c r="K33" s="617"/>
      <c r="L33" s="616"/>
      <c r="M33" s="740">
        <f t="shared" si="0"/>
        <v>1420</v>
      </c>
      <c r="N33" s="741">
        <f t="shared" si="1"/>
        <v>21.826006762988012</v>
      </c>
      <c r="O33" s="371"/>
      <c r="P33" s="1125"/>
      <c r="Q33" s="742"/>
      <c r="R33" s="743"/>
    </row>
    <row r="34" spans="1:18" ht="15" x14ac:dyDescent="0.25">
      <c r="A34" s="619" t="s">
        <v>617</v>
      </c>
      <c r="B34" s="620" t="s">
        <v>618</v>
      </c>
      <c r="C34" s="621">
        <v>0</v>
      </c>
      <c r="D34" s="621">
        <v>0</v>
      </c>
      <c r="E34" s="675">
        <v>557</v>
      </c>
      <c r="F34" s="438">
        <v>0</v>
      </c>
      <c r="G34" s="1062">
        <v>0</v>
      </c>
      <c r="H34" s="1062">
        <v>0</v>
      </c>
      <c r="I34" s="754">
        <v>0</v>
      </c>
      <c r="J34" s="616"/>
      <c r="K34" s="617"/>
      <c r="L34" s="616"/>
      <c r="M34" s="740">
        <f t="shared" si="0"/>
        <v>0</v>
      </c>
      <c r="N34" s="741" t="e">
        <f t="shared" si="1"/>
        <v>#DIV/0!</v>
      </c>
      <c r="O34" s="371"/>
      <c r="P34" s="1125"/>
      <c r="Q34" s="742"/>
      <c r="R34" s="743"/>
    </row>
    <row r="35" spans="1:18" ht="15" x14ac:dyDescent="0.25">
      <c r="A35" s="619" t="s">
        <v>619</v>
      </c>
      <c r="B35" s="620" t="s">
        <v>620</v>
      </c>
      <c r="C35" s="621">
        <v>1711</v>
      </c>
      <c r="D35" s="621">
        <v>1801</v>
      </c>
      <c r="E35" s="675">
        <v>551</v>
      </c>
      <c r="F35" s="438">
        <v>75</v>
      </c>
      <c r="G35" s="1062">
        <v>72</v>
      </c>
      <c r="H35" s="1062">
        <v>72</v>
      </c>
      <c r="I35" s="754">
        <v>17</v>
      </c>
      <c r="J35" s="616"/>
      <c r="K35" s="617"/>
      <c r="L35" s="616"/>
      <c r="M35" s="740">
        <f t="shared" si="0"/>
        <v>17</v>
      </c>
      <c r="N35" s="741">
        <f t="shared" si="1"/>
        <v>23.611111111111111</v>
      </c>
      <c r="O35" s="371"/>
      <c r="P35" s="1125"/>
      <c r="Q35" s="742"/>
      <c r="R35" s="743"/>
    </row>
    <row r="36" spans="1:18" ht="15.75" thickBot="1" x14ac:dyDescent="0.3">
      <c r="A36" s="589" t="s">
        <v>621</v>
      </c>
      <c r="B36" s="678"/>
      <c r="C36" s="624">
        <v>569</v>
      </c>
      <c r="D36" s="624">
        <v>614</v>
      </c>
      <c r="E36" s="679" t="s">
        <v>622</v>
      </c>
      <c r="F36" s="526">
        <v>115</v>
      </c>
      <c r="G36" s="1068">
        <v>136</v>
      </c>
      <c r="H36" s="1068">
        <v>136</v>
      </c>
      <c r="I36" s="756">
        <v>2</v>
      </c>
      <c r="J36" s="1117"/>
      <c r="K36" s="628"/>
      <c r="L36" s="616"/>
      <c r="M36" s="746">
        <f t="shared" si="0"/>
        <v>2</v>
      </c>
      <c r="N36" s="747">
        <f t="shared" si="1"/>
        <v>1.4705882352941175</v>
      </c>
      <c r="O36" s="371"/>
      <c r="P36" s="1131"/>
      <c r="Q36" s="757"/>
      <c r="R36" s="758"/>
    </row>
    <row r="37" spans="1:18" ht="15.75" thickBot="1" x14ac:dyDescent="0.3">
      <c r="A37" s="683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759">
        <f>SUM(F27:F36)</f>
        <v>26195</v>
      </c>
      <c r="G37" s="760">
        <f t="shared" ref="G37:L37" si="2">SUM(G27:G36)</f>
        <v>25501</v>
      </c>
      <c r="H37" s="760">
        <f t="shared" si="2"/>
        <v>29686</v>
      </c>
      <c r="I37" s="688">
        <f t="shared" si="2"/>
        <v>6670</v>
      </c>
      <c r="J37" s="761">
        <f t="shared" si="2"/>
        <v>0</v>
      </c>
      <c r="K37" s="688">
        <f t="shared" si="2"/>
        <v>0</v>
      </c>
      <c r="L37" s="761">
        <f t="shared" si="2"/>
        <v>0</v>
      </c>
      <c r="M37" s="688">
        <f t="shared" si="0"/>
        <v>6670</v>
      </c>
      <c r="N37" s="762">
        <f t="shared" si="1"/>
        <v>22.468503671764466</v>
      </c>
      <c r="O37" s="371"/>
      <c r="P37" s="687">
        <f>SUM(P27:P36)</f>
        <v>0</v>
      </c>
      <c r="Q37" s="762">
        <f>SUM(Q27:Q36)</f>
        <v>0</v>
      </c>
      <c r="R37" s="687">
        <f>SUM(R27:R36)</f>
        <v>0</v>
      </c>
    </row>
    <row r="38" spans="1:18" ht="15" x14ac:dyDescent="0.25">
      <c r="A38" s="611" t="s">
        <v>625</v>
      </c>
      <c r="B38" s="612" t="s">
        <v>626</v>
      </c>
      <c r="C38" s="613">
        <v>0</v>
      </c>
      <c r="D38" s="613">
        <v>0</v>
      </c>
      <c r="E38" s="671">
        <v>601</v>
      </c>
      <c r="F38" s="539">
        <v>0</v>
      </c>
      <c r="G38" s="1054">
        <v>0</v>
      </c>
      <c r="H38" s="1054">
        <v>0</v>
      </c>
      <c r="I38" s="763">
        <v>0</v>
      </c>
      <c r="J38" s="639"/>
      <c r="K38" s="638"/>
      <c r="L38" s="616"/>
      <c r="M38" s="735">
        <f t="shared" si="0"/>
        <v>0</v>
      </c>
      <c r="N38" s="736" t="e">
        <f t="shared" si="1"/>
        <v>#DIV/0!</v>
      </c>
      <c r="O38" s="371"/>
      <c r="P38" s="1130"/>
      <c r="Q38" s="752"/>
      <c r="R38" s="753"/>
    </row>
    <row r="39" spans="1:18" ht="15" x14ac:dyDescent="0.25">
      <c r="A39" s="619" t="s">
        <v>627</v>
      </c>
      <c r="B39" s="620" t="s">
        <v>628</v>
      </c>
      <c r="C39" s="621">
        <v>1190</v>
      </c>
      <c r="D39" s="621">
        <v>1857</v>
      </c>
      <c r="E39" s="675">
        <v>602</v>
      </c>
      <c r="F39" s="438">
        <v>2400</v>
      </c>
      <c r="G39" s="1062">
        <v>2331</v>
      </c>
      <c r="H39" s="1062">
        <v>2331</v>
      </c>
      <c r="I39" s="754">
        <v>539</v>
      </c>
      <c r="J39" s="616"/>
      <c r="K39" s="617"/>
      <c r="L39" s="616"/>
      <c r="M39" s="740">
        <f t="shared" si="0"/>
        <v>539</v>
      </c>
      <c r="N39" s="741">
        <f t="shared" si="1"/>
        <v>23.123123123123122</v>
      </c>
      <c r="O39" s="371"/>
      <c r="P39" s="1125"/>
      <c r="Q39" s="742"/>
      <c r="R39" s="743"/>
    </row>
    <row r="40" spans="1:18" ht="15" x14ac:dyDescent="0.25">
      <c r="A40" s="619" t="s">
        <v>629</v>
      </c>
      <c r="B40" s="620" t="s">
        <v>630</v>
      </c>
      <c r="C40" s="621">
        <v>0</v>
      </c>
      <c r="D40" s="621">
        <v>0</v>
      </c>
      <c r="E40" s="675">
        <v>604</v>
      </c>
      <c r="F40" s="438">
        <v>0</v>
      </c>
      <c r="G40" s="1062">
        <v>0</v>
      </c>
      <c r="H40" s="1062">
        <v>0</v>
      </c>
      <c r="I40" s="754">
        <v>0</v>
      </c>
      <c r="J40" s="616"/>
      <c r="K40" s="617"/>
      <c r="L40" s="616"/>
      <c r="M40" s="740">
        <f t="shared" si="0"/>
        <v>0</v>
      </c>
      <c r="N40" s="741" t="e">
        <f t="shared" si="1"/>
        <v>#DIV/0!</v>
      </c>
      <c r="O40" s="371"/>
      <c r="P40" s="1125"/>
      <c r="Q40" s="742"/>
      <c r="R40" s="743"/>
    </row>
    <row r="41" spans="1:18" ht="15" x14ac:dyDescent="0.25">
      <c r="A41" s="619" t="s">
        <v>631</v>
      </c>
      <c r="B41" s="620" t="s">
        <v>632</v>
      </c>
      <c r="C41" s="621">
        <v>12472</v>
      </c>
      <c r="D41" s="621">
        <v>13728</v>
      </c>
      <c r="E41" s="675" t="s">
        <v>633</v>
      </c>
      <c r="F41" s="438">
        <v>23846</v>
      </c>
      <c r="G41" s="1062">
        <v>22805</v>
      </c>
      <c r="H41" s="1062">
        <v>26990</v>
      </c>
      <c r="I41" s="754">
        <v>6117</v>
      </c>
      <c r="J41" s="616"/>
      <c r="K41" s="617"/>
      <c r="L41" s="616"/>
      <c r="M41" s="740">
        <f t="shared" si="0"/>
        <v>6117</v>
      </c>
      <c r="N41" s="741">
        <f t="shared" si="1"/>
        <v>22.663949610967023</v>
      </c>
      <c r="O41" s="371"/>
      <c r="P41" s="1125"/>
      <c r="Q41" s="742"/>
      <c r="R41" s="743"/>
    </row>
    <row r="42" spans="1:18" ht="15.75" thickBot="1" x14ac:dyDescent="0.3">
      <c r="A42" s="589" t="s">
        <v>634</v>
      </c>
      <c r="B42" s="678"/>
      <c r="C42" s="624">
        <v>12330</v>
      </c>
      <c r="D42" s="624">
        <v>13218</v>
      </c>
      <c r="E42" s="679" t="s">
        <v>635</v>
      </c>
      <c r="F42" s="454">
        <v>325</v>
      </c>
      <c r="G42" s="1068">
        <v>365</v>
      </c>
      <c r="H42" s="1068">
        <v>365</v>
      </c>
      <c r="I42" s="756">
        <v>17</v>
      </c>
      <c r="J42" s="1117"/>
      <c r="K42" s="628"/>
      <c r="L42" s="616"/>
      <c r="M42" s="746">
        <f t="shared" si="0"/>
        <v>17</v>
      </c>
      <c r="N42" s="747">
        <f t="shared" si="1"/>
        <v>4.6575342465753424</v>
      </c>
      <c r="O42" s="371"/>
      <c r="P42" s="1131"/>
      <c r="Q42" s="757"/>
      <c r="R42" s="758"/>
    </row>
    <row r="43" spans="1:18" ht="15.75" thickBot="1" x14ac:dyDescent="0.3">
      <c r="A43" s="683" t="s">
        <v>636</v>
      </c>
      <c r="B43" s="684" t="s">
        <v>637</v>
      </c>
      <c r="C43" s="685">
        <f>SUM(C38:C42)</f>
        <v>25992</v>
      </c>
      <c r="D43" s="685">
        <f>SUM(D38:D42)</f>
        <v>28803</v>
      </c>
      <c r="E43" s="686" t="s">
        <v>569</v>
      </c>
      <c r="F43" s="759">
        <f t="shared" ref="F43:L43" si="3">SUM(F38:F42)</f>
        <v>26571</v>
      </c>
      <c r="G43" s="760">
        <f t="shared" si="3"/>
        <v>25501</v>
      </c>
      <c r="H43" s="760">
        <f t="shared" si="3"/>
        <v>29686</v>
      </c>
      <c r="I43" s="688">
        <f t="shared" si="3"/>
        <v>6673</v>
      </c>
      <c r="J43" s="761">
        <f t="shared" si="3"/>
        <v>0</v>
      </c>
      <c r="K43" s="688">
        <f t="shared" si="3"/>
        <v>0</v>
      </c>
      <c r="L43" s="764">
        <f t="shared" si="3"/>
        <v>0</v>
      </c>
      <c r="M43" s="688">
        <f t="shared" si="0"/>
        <v>6673</v>
      </c>
      <c r="N43" s="762">
        <f t="shared" si="1"/>
        <v>22.47860944552988</v>
      </c>
      <c r="O43" s="371"/>
      <c r="P43" s="687">
        <f>SUM(P38:P42)</f>
        <v>0</v>
      </c>
      <c r="Q43" s="762">
        <f>SUM(Q38:Q42)</f>
        <v>0</v>
      </c>
      <c r="R43" s="687">
        <f>SUM(R38:R42)</f>
        <v>0</v>
      </c>
    </row>
    <row r="44" spans="1:18" s="556" customFormat="1" ht="5.25" customHeight="1" thickBot="1" x14ac:dyDescent="0.3">
      <c r="A44" s="691"/>
      <c r="B44" s="692"/>
      <c r="C44" s="693"/>
      <c r="D44" s="693"/>
      <c r="E44" s="694"/>
      <c r="F44" s="454"/>
      <c r="G44" s="767"/>
      <c r="H44" s="767"/>
      <c r="I44" s="697"/>
      <c r="J44" s="1144"/>
      <c r="K44" s="1118">
        <f>Q44-J44</f>
        <v>0</v>
      </c>
      <c r="L44" s="1144"/>
      <c r="M44" s="1290">
        <f t="shared" si="0"/>
        <v>0</v>
      </c>
      <c r="N44" s="737"/>
      <c r="O44" s="696"/>
      <c r="P44" s="1145"/>
      <c r="Q44" s="769"/>
      <c r="R44" s="769"/>
    </row>
    <row r="45" spans="1:18" ht="15.75" thickBot="1" x14ac:dyDescent="0.3">
      <c r="A45" s="699" t="s">
        <v>638</v>
      </c>
      <c r="B45" s="684" t="s">
        <v>600</v>
      </c>
      <c r="C45" s="685">
        <f>+C43-C41</f>
        <v>13520</v>
      </c>
      <c r="D45" s="685">
        <f>+D43-D41</f>
        <v>15075</v>
      </c>
      <c r="E45" s="686" t="s">
        <v>569</v>
      </c>
      <c r="F45" s="688">
        <f t="shared" ref="F45:L45" si="4">F43-F41</f>
        <v>2725</v>
      </c>
      <c r="G45" s="759">
        <f t="shared" si="4"/>
        <v>2696</v>
      </c>
      <c r="H45" s="759">
        <f t="shared" si="4"/>
        <v>2696</v>
      </c>
      <c r="I45" s="688">
        <f t="shared" si="4"/>
        <v>556</v>
      </c>
      <c r="J45" s="761">
        <f t="shared" si="4"/>
        <v>0</v>
      </c>
      <c r="K45" s="688">
        <f t="shared" si="4"/>
        <v>0</v>
      </c>
      <c r="L45" s="689">
        <f t="shared" si="4"/>
        <v>0</v>
      </c>
      <c r="M45" s="735">
        <f t="shared" si="0"/>
        <v>556</v>
      </c>
      <c r="N45" s="736">
        <f t="shared" si="1"/>
        <v>20.623145400593472</v>
      </c>
      <c r="O45" s="371"/>
      <c r="P45" s="687">
        <f>P43-P41</f>
        <v>0</v>
      </c>
      <c r="Q45" s="762">
        <f>Q43-Q41</f>
        <v>0</v>
      </c>
      <c r="R45" s="687">
        <f>R43-R41</f>
        <v>0</v>
      </c>
    </row>
    <row r="46" spans="1:18" ht="15.75" thickBot="1" x14ac:dyDescent="0.3">
      <c r="A46" s="683" t="s">
        <v>639</v>
      </c>
      <c r="B46" s="684" t="s">
        <v>640</v>
      </c>
      <c r="C46" s="685">
        <f>+C43-C37</f>
        <v>93</v>
      </c>
      <c r="D46" s="685">
        <f>+D43-D37</f>
        <v>-465</v>
      </c>
      <c r="E46" s="686" t="s">
        <v>569</v>
      </c>
      <c r="F46" s="688">
        <f t="shared" ref="F46:L46" si="5">F43-F37</f>
        <v>376</v>
      </c>
      <c r="G46" s="759">
        <f t="shared" si="5"/>
        <v>0</v>
      </c>
      <c r="H46" s="759">
        <f t="shared" si="5"/>
        <v>0</v>
      </c>
      <c r="I46" s="688">
        <f t="shared" si="5"/>
        <v>3</v>
      </c>
      <c r="J46" s="761">
        <f t="shared" si="5"/>
        <v>0</v>
      </c>
      <c r="K46" s="688">
        <f t="shared" si="5"/>
        <v>0</v>
      </c>
      <c r="L46" s="689">
        <f t="shared" si="5"/>
        <v>0</v>
      </c>
      <c r="M46" s="735">
        <f t="shared" si="0"/>
        <v>3</v>
      </c>
      <c r="N46" s="736" t="e">
        <f t="shared" si="1"/>
        <v>#DIV/0!</v>
      </c>
      <c r="O46" s="371"/>
      <c r="P46" s="687">
        <f>P43-P37</f>
        <v>0</v>
      </c>
      <c r="Q46" s="762">
        <f>Q43-Q37</f>
        <v>0</v>
      </c>
      <c r="R46" s="687">
        <f>R43-R37</f>
        <v>0</v>
      </c>
    </row>
    <row r="47" spans="1:18" ht="15.75" thickBot="1" x14ac:dyDescent="0.3">
      <c r="A47" s="700" t="s">
        <v>641</v>
      </c>
      <c r="B47" s="701" t="s">
        <v>600</v>
      </c>
      <c r="C47" s="702">
        <f>+C46-C41</f>
        <v>-12379</v>
      </c>
      <c r="D47" s="702">
        <f>+D46-D41</f>
        <v>-14193</v>
      </c>
      <c r="E47" s="703" t="s">
        <v>569</v>
      </c>
      <c r="F47" s="688">
        <f t="shared" ref="F47:L47" si="6">F46-F41</f>
        <v>-23470</v>
      </c>
      <c r="G47" s="759">
        <f t="shared" si="6"/>
        <v>-22805</v>
      </c>
      <c r="H47" s="759">
        <f t="shared" si="6"/>
        <v>-26990</v>
      </c>
      <c r="I47" s="688">
        <f t="shared" si="6"/>
        <v>-6114</v>
      </c>
      <c r="J47" s="761">
        <f t="shared" si="6"/>
        <v>0</v>
      </c>
      <c r="K47" s="688">
        <f t="shared" si="6"/>
        <v>0</v>
      </c>
      <c r="L47" s="689">
        <f t="shared" si="6"/>
        <v>0</v>
      </c>
      <c r="M47" s="688">
        <f t="shared" si="0"/>
        <v>-6114</v>
      </c>
      <c r="N47" s="762">
        <f t="shared" si="1"/>
        <v>22.652834383104853</v>
      </c>
      <c r="O47" s="371"/>
      <c r="P47" s="687">
        <f>P46-P41</f>
        <v>0</v>
      </c>
      <c r="Q47" s="762">
        <f>Q46-Q41</f>
        <v>0</v>
      </c>
      <c r="R47" s="687">
        <f>R46-R41</f>
        <v>0</v>
      </c>
    </row>
    <row r="50" spans="1:13" ht="14.25" x14ac:dyDescent="0.2">
      <c r="A50" s="704" t="s">
        <v>642</v>
      </c>
    </row>
    <row r="51" spans="1:13" s="393" customFormat="1" ht="14.25" x14ac:dyDescent="0.2">
      <c r="A51" s="705" t="s">
        <v>643</v>
      </c>
      <c r="E51" s="565"/>
      <c r="H51" s="365"/>
      <c r="I51" s="365"/>
      <c r="J51" s="365"/>
      <c r="K51" s="365"/>
      <c r="L51" s="365"/>
      <c r="M51" s="365"/>
    </row>
    <row r="52" spans="1:13" s="393" customFormat="1" ht="14.25" x14ac:dyDescent="0.2">
      <c r="A52" s="706" t="s">
        <v>644</v>
      </c>
      <c r="E52" s="565"/>
      <c r="H52" s="365"/>
      <c r="I52" s="365"/>
      <c r="J52" s="365"/>
      <c r="K52" s="365"/>
      <c r="L52" s="365"/>
      <c r="M52" s="365"/>
    </row>
    <row r="53" spans="1:13" s="567" customFormat="1" ht="14.25" x14ac:dyDescent="0.2">
      <c r="A53" s="706" t="s">
        <v>645</v>
      </c>
      <c r="E53" s="568"/>
      <c r="H53" s="569"/>
      <c r="I53" s="569"/>
      <c r="J53" s="569"/>
      <c r="K53" s="569"/>
      <c r="L53" s="569"/>
      <c r="M53" s="569"/>
    </row>
    <row r="56" spans="1:13" x14ac:dyDescent="0.2">
      <c r="A56" s="362" t="s">
        <v>705</v>
      </c>
    </row>
    <row r="58" spans="1:13" x14ac:dyDescent="0.2">
      <c r="A58" s="362" t="s">
        <v>706</v>
      </c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6"/>
  <sheetViews>
    <sheetView zoomScaleNormal="100" workbookViewId="0">
      <pane xSplit="6" topLeftCell="G1" activePane="topRight" state="frozen"/>
      <selection pane="topRight" activeCell="K395" sqref="K395"/>
    </sheetView>
  </sheetViews>
  <sheetFormatPr defaultColWidth="9.140625" defaultRowHeight="15" x14ac:dyDescent="0.2"/>
  <cols>
    <col min="1" max="1" width="5.7109375" style="65" customWidth="1"/>
    <col min="2" max="2" width="8.140625" style="65" customWidth="1"/>
    <col min="3" max="3" width="8.42578125" style="65" customWidth="1"/>
    <col min="4" max="4" width="78.85546875" style="65" customWidth="1"/>
    <col min="5" max="5" width="12.140625" style="194" customWidth="1"/>
    <col min="6" max="6" width="11.85546875" style="194" customWidth="1"/>
    <col min="7" max="7" width="12.85546875" style="212" customWidth="1"/>
    <col min="8" max="8" width="7.5703125" style="1" customWidth="1"/>
    <col min="9" max="16384" width="9.140625" style="1"/>
  </cols>
  <sheetData>
    <row r="1" spans="1:8" ht="21.75" customHeight="1" x14ac:dyDescent="0.25">
      <c r="A1" s="346" t="s">
        <v>93</v>
      </c>
      <c r="B1" s="347"/>
      <c r="C1" s="347"/>
      <c r="D1" s="53"/>
      <c r="E1" s="193"/>
      <c r="F1" s="193"/>
    </row>
    <row r="2" spans="1:8" ht="0.75" customHeight="1" x14ac:dyDescent="0.25">
      <c r="A2" s="52"/>
      <c r="B2" s="50"/>
      <c r="C2" s="52"/>
      <c r="D2" s="8"/>
    </row>
    <row r="3" spans="1:8" s="50" customFormat="1" ht="24" customHeight="1" x14ac:dyDescent="0.3">
      <c r="A3" s="351" t="s">
        <v>466</v>
      </c>
      <c r="B3" s="351"/>
      <c r="C3" s="351"/>
      <c r="D3" s="347"/>
      <c r="E3" s="195"/>
      <c r="F3" s="195"/>
      <c r="G3" s="213"/>
    </row>
    <row r="4" spans="1:8" s="50" customFormat="1" ht="15" customHeight="1" thickBot="1" x14ac:dyDescent="0.35">
      <c r="A4" s="51"/>
      <c r="B4" s="51"/>
      <c r="C4" s="51"/>
      <c r="D4" s="51"/>
      <c r="E4" s="196"/>
      <c r="F4" s="196"/>
      <c r="G4" s="213"/>
    </row>
    <row r="5" spans="1:8" s="50" customFormat="1" ht="15" customHeight="1" x14ac:dyDescent="0.25">
      <c r="A5" s="24" t="s">
        <v>14</v>
      </c>
      <c r="B5" s="24" t="s">
        <v>428</v>
      </c>
      <c r="C5" s="24" t="s">
        <v>429</v>
      </c>
      <c r="D5" s="23" t="s">
        <v>12</v>
      </c>
      <c r="E5" s="22" t="s">
        <v>11</v>
      </c>
      <c r="F5" s="22" t="s">
        <v>11</v>
      </c>
      <c r="G5" s="22" t="s">
        <v>0</v>
      </c>
      <c r="H5" s="118" t="s">
        <v>370</v>
      </c>
    </row>
    <row r="6" spans="1:8" s="50" customFormat="1" ht="15" customHeight="1" thickBot="1" x14ac:dyDescent="0.3">
      <c r="A6" s="21"/>
      <c r="B6" s="21"/>
      <c r="C6" s="21"/>
      <c r="D6" s="20"/>
      <c r="E6" s="197" t="s">
        <v>10</v>
      </c>
      <c r="F6" s="197" t="s">
        <v>9</v>
      </c>
      <c r="G6" s="235" t="s">
        <v>467</v>
      </c>
      <c r="H6" s="126" t="s">
        <v>371</v>
      </c>
    </row>
    <row r="7" spans="1:8" s="50" customFormat="1" ht="17.45" customHeight="1" thickTop="1" x14ac:dyDescent="0.3">
      <c r="A7" s="95">
        <v>10</v>
      </c>
      <c r="B7" s="96"/>
      <c r="C7" s="96"/>
      <c r="D7" s="95" t="s">
        <v>367</v>
      </c>
      <c r="E7" s="228"/>
      <c r="F7" s="187"/>
      <c r="G7" s="219"/>
      <c r="H7" s="131"/>
    </row>
    <row r="8" spans="1:8" s="50" customFormat="1" ht="14.25" customHeight="1" x14ac:dyDescent="0.3">
      <c r="A8" s="47"/>
      <c r="B8" s="121"/>
      <c r="C8" s="269"/>
      <c r="D8" s="269"/>
      <c r="E8" s="229"/>
      <c r="F8" s="198"/>
      <c r="G8" s="214"/>
      <c r="H8" s="120"/>
    </row>
    <row r="9" spans="1:8" s="50" customFormat="1" ht="15" hidden="1" customHeight="1" x14ac:dyDescent="0.2">
      <c r="A9" s="47">
        <v>221</v>
      </c>
      <c r="B9" s="43"/>
      <c r="C9" s="49">
        <v>4122</v>
      </c>
      <c r="D9" s="269" t="s">
        <v>430</v>
      </c>
      <c r="E9" s="57">
        <v>0</v>
      </c>
      <c r="F9" s="189">
        <v>0</v>
      </c>
      <c r="G9" s="117">
        <v>0</v>
      </c>
      <c r="H9" s="116" t="e">
        <f>(#REF!/F9)*100</f>
        <v>#REF!</v>
      </c>
    </row>
    <row r="10" spans="1:8" s="50" customFormat="1" ht="15" customHeight="1" x14ac:dyDescent="0.2">
      <c r="A10" s="44"/>
      <c r="B10" s="43">
        <v>2212</v>
      </c>
      <c r="C10" s="13">
        <v>2324</v>
      </c>
      <c r="D10" s="13" t="s">
        <v>394</v>
      </c>
      <c r="E10" s="57">
        <v>125</v>
      </c>
      <c r="F10" s="189">
        <v>125</v>
      </c>
      <c r="G10" s="117">
        <v>77.099999999999994</v>
      </c>
      <c r="H10" s="116">
        <f>(G10/F10)*100</f>
        <v>61.679999999999993</v>
      </c>
    </row>
    <row r="11" spans="1:8" s="50" customFormat="1" ht="15" hidden="1" customHeight="1" x14ac:dyDescent="0.2">
      <c r="A11" s="44"/>
      <c r="B11" s="43">
        <v>2221</v>
      </c>
      <c r="C11" s="13">
        <v>2329</v>
      </c>
      <c r="D11" s="13" t="s">
        <v>458</v>
      </c>
      <c r="E11" s="57">
        <v>0</v>
      </c>
      <c r="F11" s="189">
        <v>0</v>
      </c>
      <c r="G11" s="117">
        <v>0</v>
      </c>
      <c r="H11" s="116" t="e">
        <f>(#REF!/F11)*100</f>
        <v>#REF!</v>
      </c>
    </row>
    <row r="12" spans="1:8" s="50" customFormat="1" ht="15" customHeight="1" x14ac:dyDescent="0.2">
      <c r="A12" s="44"/>
      <c r="B12" s="43">
        <v>2219</v>
      </c>
      <c r="C12" s="13">
        <v>2322</v>
      </c>
      <c r="D12" s="13" t="s">
        <v>486</v>
      </c>
      <c r="E12" s="57">
        <v>0</v>
      </c>
      <c r="F12" s="189">
        <v>0</v>
      </c>
      <c r="G12" s="117">
        <v>13.7</v>
      </c>
      <c r="H12" s="116" t="e">
        <f t="shared" ref="H12:H21" si="0">(G12/F12)*100</f>
        <v>#DIV/0!</v>
      </c>
    </row>
    <row r="13" spans="1:8" s="50" customFormat="1" ht="15" customHeight="1" x14ac:dyDescent="0.2">
      <c r="A13" s="44"/>
      <c r="B13" s="43">
        <v>2219</v>
      </c>
      <c r="C13" s="13">
        <v>2329</v>
      </c>
      <c r="D13" s="33" t="s">
        <v>505</v>
      </c>
      <c r="E13" s="57">
        <v>0</v>
      </c>
      <c r="F13" s="189">
        <v>0</v>
      </c>
      <c r="G13" s="117">
        <v>11.5</v>
      </c>
      <c r="H13" s="116" t="e">
        <f t="shared" si="0"/>
        <v>#DIV/0!</v>
      </c>
    </row>
    <row r="14" spans="1:8" s="50" customFormat="1" ht="15" customHeight="1" x14ac:dyDescent="0.2">
      <c r="A14" s="44"/>
      <c r="B14" s="43">
        <v>3631</v>
      </c>
      <c r="C14" s="13">
        <v>2324</v>
      </c>
      <c r="D14" s="13" t="s">
        <v>348</v>
      </c>
      <c r="E14" s="57">
        <v>397</v>
      </c>
      <c r="F14" s="189">
        <v>397</v>
      </c>
      <c r="G14" s="117">
        <v>230.6</v>
      </c>
      <c r="H14" s="116">
        <f t="shared" si="0"/>
        <v>58.085642317380348</v>
      </c>
    </row>
    <row r="15" spans="1:8" s="50" customFormat="1" ht="15" customHeight="1" x14ac:dyDescent="0.2">
      <c r="A15" s="44"/>
      <c r="B15" s="43">
        <v>3639</v>
      </c>
      <c r="C15" s="13">
        <v>2111</v>
      </c>
      <c r="D15" s="13" t="s">
        <v>435</v>
      </c>
      <c r="E15" s="57">
        <v>2043</v>
      </c>
      <c r="F15" s="189">
        <v>2043</v>
      </c>
      <c r="G15" s="117">
        <v>358.4</v>
      </c>
      <c r="H15" s="116">
        <f t="shared" si="0"/>
        <v>17.542829172785119</v>
      </c>
    </row>
    <row r="16" spans="1:8" s="50" customFormat="1" ht="15" customHeight="1" x14ac:dyDescent="0.2">
      <c r="A16" s="44"/>
      <c r="B16" s="43">
        <v>3723</v>
      </c>
      <c r="C16" s="13">
        <v>2119</v>
      </c>
      <c r="D16" s="13" t="s">
        <v>506</v>
      </c>
      <c r="E16" s="57">
        <v>0</v>
      </c>
      <c r="F16" s="189">
        <v>0</v>
      </c>
      <c r="G16" s="117">
        <v>1.7</v>
      </c>
      <c r="H16" s="116" t="e">
        <f t="shared" si="0"/>
        <v>#DIV/0!</v>
      </c>
    </row>
    <row r="17" spans="1:8" s="50" customFormat="1" ht="15" customHeight="1" x14ac:dyDescent="0.2">
      <c r="A17" s="44"/>
      <c r="B17" s="43">
        <v>3725</v>
      </c>
      <c r="C17" s="13">
        <v>2324</v>
      </c>
      <c r="D17" s="13" t="s">
        <v>347</v>
      </c>
      <c r="E17" s="57">
        <v>3395</v>
      </c>
      <c r="F17" s="189">
        <v>3395</v>
      </c>
      <c r="G17" s="117">
        <v>801.2</v>
      </c>
      <c r="H17" s="116">
        <f t="shared" si="0"/>
        <v>23.599410898379972</v>
      </c>
    </row>
    <row r="18" spans="1:8" s="50" customFormat="1" ht="18" customHeight="1" x14ac:dyDescent="0.2">
      <c r="A18" s="286"/>
      <c r="B18" s="287">
        <v>3745</v>
      </c>
      <c r="C18" s="33">
        <v>2111</v>
      </c>
      <c r="D18" s="33" t="s">
        <v>507</v>
      </c>
      <c r="E18" s="58">
        <v>0</v>
      </c>
      <c r="F18" s="191">
        <v>0</v>
      </c>
      <c r="G18" s="124">
        <v>30</v>
      </c>
      <c r="H18" s="116" t="e">
        <f t="shared" si="0"/>
        <v>#DIV/0!</v>
      </c>
    </row>
    <row r="19" spans="1:8" s="274" customFormat="1" ht="18" customHeight="1" x14ac:dyDescent="0.2">
      <c r="A19" s="43"/>
      <c r="B19" s="43">
        <v>3745</v>
      </c>
      <c r="C19" s="13">
        <v>2324</v>
      </c>
      <c r="D19" s="13" t="s">
        <v>487</v>
      </c>
      <c r="E19" s="57">
        <v>0</v>
      </c>
      <c r="F19" s="189">
        <v>0</v>
      </c>
      <c r="G19" s="117">
        <v>1.6</v>
      </c>
      <c r="H19" s="116" t="e">
        <f t="shared" si="0"/>
        <v>#DIV/0!</v>
      </c>
    </row>
    <row r="20" spans="1:8" s="274" customFormat="1" ht="18" customHeight="1" thickBot="1" x14ac:dyDescent="0.25">
      <c r="A20" s="43"/>
      <c r="B20" s="43">
        <v>6409</v>
      </c>
      <c r="C20" s="13">
        <v>2328</v>
      </c>
      <c r="D20" s="11" t="s">
        <v>508</v>
      </c>
      <c r="E20" s="57">
        <v>0</v>
      </c>
      <c r="F20" s="189">
        <v>0</v>
      </c>
      <c r="G20" s="117">
        <v>27.3</v>
      </c>
      <c r="H20" s="125" t="e">
        <f t="shared" si="0"/>
        <v>#DIV/0!</v>
      </c>
    </row>
    <row r="21" spans="1:8" s="213" customFormat="1" ht="24.75" customHeight="1" thickTop="1" thickBot="1" x14ac:dyDescent="0.3">
      <c r="A21" s="225"/>
      <c r="B21" s="226"/>
      <c r="C21" s="226"/>
      <c r="D21" s="227" t="s">
        <v>365</v>
      </c>
      <c r="E21" s="92">
        <f t="shared" ref="E21:F21" si="1">SUM(E9:E19)</f>
        <v>5960</v>
      </c>
      <c r="F21" s="192">
        <f t="shared" si="1"/>
        <v>5960</v>
      </c>
      <c r="G21" s="216">
        <f>SUM(G9:G20)</f>
        <v>1553.1</v>
      </c>
      <c r="H21" s="123">
        <f t="shared" si="0"/>
        <v>26.058724832214764</v>
      </c>
    </row>
    <row r="22" spans="1:8" s="50" customFormat="1" ht="15" customHeight="1" thickBot="1" x14ac:dyDescent="0.35">
      <c r="A22" s="51"/>
      <c r="B22" s="51"/>
      <c r="C22" s="51"/>
      <c r="D22" s="51"/>
      <c r="E22" s="196"/>
      <c r="F22" s="196"/>
      <c r="G22" s="213"/>
    </row>
    <row r="23" spans="1:8" s="50" customFormat="1" ht="15" customHeight="1" x14ac:dyDescent="0.25">
      <c r="A23" s="24" t="s">
        <v>14</v>
      </c>
      <c r="B23" s="24" t="s">
        <v>428</v>
      </c>
      <c r="C23" s="24" t="s">
        <v>429</v>
      </c>
      <c r="D23" s="23" t="s">
        <v>12</v>
      </c>
      <c r="E23" s="22" t="s">
        <v>11</v>
      </c>
      <c r="F23" s="22" t="s">
        <v>11</v>
      </c>
      <c r="G23" s="22" t="s">
        <v>0</v>
      </c>
      <c r="H23" s="118" t="s">
        <v>370</v>
      </c>
    </row>
    <row r="24" spans="1:8" s="50" customFormat="1" ht="15" customHeight="1" thickBot="1" x14ac:dyDescent="0.3">
      <c r="A24" s="21"/>
      <c r="B24" s="21"/>
      <c r="C24" s="21"/>
      <c r="D24" s="20"/>
      <c r="E24" s="197" t="s">
        <v>10</v>
      </c>
      <c r="F24" s="197" t="s">
        <v>9</v>
      </c>
      <c r="G24" s="235" t="s">
        <v>467</v>
      </c>
      <c r="H24" s="126" t="s">
        <v>371</v>
      </c>
    </row>
    <row r="25" spans="1:8" s="50" customFormat="1" ht="15" customHeight="1" thickTop="1" x14ac:dyDescent="0.3">
      <c r="A25" s="275">
        <v>20</v>
      </c>
      <c r="B25" s="121"/>
      <c r="C25" s="121"/>
      <c r="D25" s="275" t="s">
        <v>469</v>
      </c>
      <c r="E25" s="229"/>
      <c r="F25" s="229"/>
      <c r="G25" s="276"/>
      <c r="H25" s="277"/>
    </row>
    <row r="26" spans="1:8" s="50" customFormat="1" ht="15" customHeight="1" x14ac:dyDescent="0.3">
      <c r="A26" s="272"/>
      <c r="B26" s="272"/>
      <c r="C26" s="272"/>
      <c r="D26" s="272"/>
      <c r="E26" s="186"/>
      <c r="F26" s="186"/>
      <c r="G26" s="273"/>
      <c r="H26" s="274"/>
    </row>
    <row r="27" spans="1:8" hidden="1" x14ac:dyDescent="0.2">
      <c r="A27" s="13">
        <v>13011</v>
      </c>
      <c r="B27" s="13"/>
      <c r="C27" s="13">
        <v>4116</v>
      </c>
      <c r="D27" s="13" t="s">
        <v>420</v>
      </c>
      <c r="E27" s="57">
        <v>0</v>
      </c>
      <c r="F27" s="189">
        <v>0</v>
      </c>
      <c r="G27" s="117">
        <v>0</v>
      </c>
      <c r="H27" s="116" t="e">
        <f>(#REF!/F27)*100</f>
        <v>#REF!</v>
      </c>
    </row>
    <row r="28" spans="1:8" hidden="1" x14ac:dyDescent="0.2">
      <c r="A28" s="13">
        <v>13015</v>
      </c>
      <c r="B28" s="13"/>
      <c r="C28" s="13">
        <v>4116</v>
      </c>
      <c r="D28" s="13" t="s">
        <v>421</v>
      </c>
      <c r="E28" s="57">
        <v>0</v>
      </c>
      <c r="F28" s="189">
        <v>0</v>
      </c>
      <c r="G28" s="117">
        <v>0</v>
      </c>
      <c r="H28" s="116" t="e">
        <f>(#REF!/F28)*100</f>
        <v>#REF!</v>
      </c>
    </row>
    <row r="29" spans="1:8" s="50" customFormat="1" ht="15" customHeight="1" x14ac:dyDescent="0.2">
      <c r="A29" s="44">
        <v>13013</v>
      </c>
      <c r="B29" s="43"/>
      <c r="C29" s="13">
        <v>4116</v>
      </c>
      <c r="D29" s="13" t="s">
        <v>471</v>
      </c>
      <c r="E29" s="57">
        <v>4132</v>
      </c>
      <c r="F29" s="189">
        <v>5987.6</v>
      </c>
      <c r="G29" s="117">
        <v>1855.5</v>
      </c>
      <c r="H29" s="116">
        <f t="shared" ref="H29:H34" si="2">(G29/F29)*100</f>
        <v>30.989044024316918</v>
      </c>
    </row>
    <row r="30" spans="1:8" s="50" customFormat="1" ht="15" customHeight="1" x14ac:dyDescent="0.2">
      <c r="A30" s="44"/>
      <c r="B30" s="43"/>
      <c r="C30" s="13">
        <v>4121</v>
      </c>
      <c r="D30" s="13" t="s">
        <v>472</v>
      </c>
      <c r="E30" s="57">
        <v>34</v>
      </c>
      <c r="F30" s="189">
        <v>34</v>
      </c>
      <c r="G30" s="117">
        <v>10</v>
      </c>
      <c r="H30" s="116">
        <f t="shared" si="2"/>
        <v>29.411764705882355</v>
      </c>
    </row>
    <row r="31" spans="1:8" s="50" customFormat="1" ht="15" customHeight="1" x14ac:dyDescent="0.2">
      <c r="A31" s="44"/>
      <c r="B31" s="43">
        <v>3599</v>
      </c>
      <c r="C31" s="13">
        <v>2324</v>
      </c>
      <c r="D31" s="13" t="s">
        <v>473</v>
      </c>
      <c r="E31" s="57">
        <v>5</v>
      </c>
      <c r="F31" s="189">
        <v>5</v>
      </c>
      <c r="G31" s="117">
        <v>1.1000000000000001</v>
      </c>
      <c r="H31" s="116">
        <f t="shared" si="2"/>
        <v>22.000000000000004</v>
      </c>
    </row>
    <row r="32" spans="1:8" s="50" customFormat="1" ht="15" customHeight="1" x14ac:dyDescent="0.2">
      <c r="A32" s="44"/>
      <c r="B32" s="43">
        <v>4171</v>
      </c>
      <c r="C32" s="13">
        <v>2229</v>
      </c>
      <c r="D32" s="13" t="s">
        <v>488</v>
      </c>
      <c r="E32" s="57">
        <v>0</v>
      </c>
      <c r="F32" s="189">
        <v>0</v>
      </c>
      <c r="G32" s="117">
        <v>0.1</v>
      </c>
      <c r="H32" s="116" t="e">
        <f t="shared" si="2"/>
        <v>#DIV/0!</v>
      </c>
    </row>
    <row r="33" spans="1:8" s="50" customFormat="1" ht="15" customHeight="1" x14ac:dyDescent="0.2">
      <c r="A33" s="44"/>
      <c r="B33" s="43">
        <v>4399</v>
      </c>
      <c r="C33" s="13">
        <v>2321</v>
      </c>
      <c r="D33" s="13" t="s">
        <v>489</v>
      </c>
      <c r="E33" s="57">
        <v>0</v>
      </c>
      <c r="F33" s="189">
        <v>20</v>
      </c>
      <c r="G33" s="117">
        <v>20</v>
      </c>
      <c r="H33" s="116">
        <f t="shared" si="2"/>
        <v>100</v>
      </c>
    </row>
    <row r="34" spans="1:8" s="50" customFormat="1" ht="15" customHeight="1" x14ac:dyDescent="0.2">
      <c r="A34" s="44"/>
      <c r="B34" s="43">
        <v>6330</v>
      </c>
      <c r="C34" s="13">
        <v>4132</v>
      </c>
      <c r="D34" s="13" t="s">
        <v>490</v>
      </c>
      <c r="E34" s="57">
        <v>0</v>
      </c>
      <c r="F34" s="189">
        <v>0</v>
      </c>
      <c r="G34" s="117">
        <v>560</v>
      </c>
      <c r="H34" s="116" t="e">
        <f t="shared" si="2"/>
        <v>#DIV/0!</v>
      </c>
    </row>
    <row r="35" spans="1:8" s="50" customFormat="1" ht="15" customHeight="1" thickBot="1" x14ac:dyDescent="0.35">
      <c r="A35" s="272"/>
      <c r="B35" s="272"/>
      <c r="C35" s="272"/>
      <c r="D35" s="272"/>
      <c r="E35" s="186"/>
      <c r="F35" s="188"/>
      <c r="G35" s="282"/>
      <c r="H35" s="274"/>
    </row>
    <row r="36" spans="1:8" s="213" customFormat="1" ht="24.75" customHeight="1" thickTop="1" thickBot="1" x14ac:dyDescent="0.3">
      <c r="A36" s="225"/>
      <c r="B36" s="226"/>
      <c r="C36" s="226"/>
      <c r="D36" s="227" t="s">
        <v>470</v>
      </c>
      <c r="E36" s="92">
        <f t="shared" ref="E36:G36" si="3">SUM(E25:E35)</f>
        <v>4171</v>
      </c>
      <c r="F36" s="192">
        <f t="shared" si="3"/>
        <v>6046.6</v>
      </c>
      <c r="G36" s="216">
        <f t="shared" si="3"/>
        <v>2446.6999999999998</v>
      </c>
      <c r="H36" s="123">
        <f t="shared" ref="H36" si="4">(G36/F36)*100</f>
        <v>40.464062448318053</v>
      </c>
    </row>
    <row r="37" spans="1:8" s="50" customFormat="1" ht="15" customHeight="1" x14ac:dyDescent="0.3">
      <c r="A37" s="278"/>
      <c r="B37" s="278"/>
      <c r="C37" s="278"/>
      <c r="D37" s="278"/>
      <c r="E37" s="279"/>
      <c r="F37" s="279"/>
      <c r="G37" s="280"/>
      <c r="H37" s="281"/>
    </row>
    <row r="38" spans="1:8" ht="27.75" customHeight="1" thickBot="1" x14ac:dyDescent="0.3">
      <c r="A38" s="7"/>
      <c r="B38" s="7"/>
      <c r="C38" s="7"/>
      <c r="D38" s="8"/>
      <c r="E38" s="100"/>
      <c r="F38" s="100"/>
    </row>
    <row r="39" spans="1:8" ht="15.75" x14ac:dyDescent="0.25">
      <c r="A39" s="24" t="s">
        <v>14</v>
      </c>
      <c r="B39" s="24" t="s">
        <v>428</v>
      </c>
      <c r="C39" s="24" t="s">
        <v>429</v>
      </c>
      <c r="D39" s="23" t="s">
        <v>12</v>
      </c>
      <c r="E39" s="22" t="s">
        <v>11</v>
      </c>
      <c r="F39" s="22" t="s">
        <v>11</v>
      </c>
      <c r="G39" s="22" t="s">
        <v>0</v>
      </c>
      <c r="H39" s="118" t="s">
        <v>370</v>
      </c>
    </row>
    <row r="40" spans="1:8" ht="15.75" customHeight="1" thickBot="1" x14ac:dyDescent="0.3">
      <c r="A40" s="21"/>
      <c r="B40" s="21"/>
      <c r="C40" s="21"/>
      <c r="D40" s="20"/>
      <c r="E40" s="197" t="s">
        <v>10</v>
      </c>
      <c r="F40" s="199" t="s">
        <v>9</v>
      </c>
      <c r="G40" s="235" t="s">
        <v>467</v>
      </c>
      <c r="H40" s="119" t="s">
        <v>371</v>
      </c>
    </row>
    <row r="41" spans="1:8" ht="16.5" customHeight="1" thickTop="1" x14ac:dyDescent="0.25">
      <c r="A41" s="39">
        <v>30</v>
      </c>
      <c r="B41" s="30"/>
      <c r="C41" s="30"/>
      <c r="D41" s="29" t="s">
        <v>90</v>
      </c>
      <c r="E41" s="88"/>
      <c r="F41" s="202"/>
      <c r="G41" s="214"/>
      <c r="H41" s="120"/>
    </row>
    <row r="42" spans="1:8" ht="16.5" customHeight="1" x14ac:dyDescent="0.25">
      <c r="A42" s="39"/>
      <c r="B42" s="30"/>
      <c r="C42" s="30"/>
      <c r="D42" s="29"/>
      <c r="E42" s="56"/>
      <c r="F42" s="189"/>
      <c r="G42" s="214"/>
      <c r="H42" s="120"/>
    </row>
    <row r="43" spans="1:8" ht="15" hidden="1" customHeight="1" x14ac:dyDescent="0.25">
      <c r="A43" s="47"/>
      <c r="B43" s="30"/>
      <c r="C43" s="49">
        <v>4113</v>
      </c>
      <c r="D43" s="35" t="s">
        <v>357</v>
      </c>
      <c r="E43" s="57">
        <v>0</v>
      </c>
      <c r="F43" s="189">
        <v>0</v>
      </c>
      <c r="G43" s="117">
        <v>0</v>
      </c>
      <c r="H43" s="116" t="e">
        <f>(#REF!/F43)*100</f>
        <v>#REF!</v>
      </c>
    </row>
    <row r="44" spans="1:8" ht="15" hidden="1" customHeight="1" x14ac:dyDescent="0.2">
      <c r="A44" s="12"/>
      <c r="B44" s="13"/>
      <c r="C44" s="13">
        <v>1361</v>
      </c>
      <c r="D44" s="13" t="s">
        <v>29</v>
      </c>
      <c r="E44" s="57">
        <v>0</v>
      </c>
      <c r="F44" s="189">
        <v>0</v>
      </c>
      <c r="G44" s="117">
        <v>0</v>
      </c>
      <c r="H44" s="116" t="e">
        <f>(#REF!/F44)*100</f>
        <v>#REF!</v>
      </c>
    </row>
    <row r="45" spans="1:8" ht="15" hidden="1" customHeight="1" x14ac:dyDescent="0.2">
      <c r="A45" s="12"/>
      <c r="B45" s="13"/>
      <c r="C45" s="13">
        <v>2460</v>
      </c>
      <c r="D45" s="13" t="s">
        <v>89</v>
      </c>
      <c r="E45" s="57">
        <v>0</v>
      </c>
      <c r="F45" s="189">
        <v>0</v>
      </c>
      <c r="G45" s="117">
        <v>0</v>
      </c>
      <c r="H45" s="116" t="e">
        <f>(#REF!/F45)*100</f>
        <v>#REF!</v>
      </c>
    </row>
    <row r="46" spans="1:8" ht="15" hidden="1" customHeight="1" x14ac:dyDescent="0.2">
      <c r="A46" s="12">
        <v>98008</v>
      </c>
      <c r="B46" s="13"/>
      <c r="C46" s="13">
        <v>4111</v>
      </c>
      <c r="D46" s="13" t="s">
        <v>88</v>
      </c>
      <c r="E46" s="57">
        <v>0</v>
      </c>
      <c r="F46" s="189">
        <v>0</v>
      </c>
      <c r="G46" s="117">
        <v>0</v>
      </c>
      <c r="H46" s="116" t="e">
        <f>(#REF!/F46)*100</f>
        <v>#REF!</v>
      </c>
    </row>
    <row r="47" spans="1:8" ht="15" hidden="1" customHeight="1" x14ac:dyDescent="0.2">
      <c r="A47" s="12">
        <v>98071</v>
      </c>
      <c r="B47" s="13"/>
      <c r="C47" s="13">
        <v>4111</v>
      </c>
      <c r="D47" s="13" t="s">
        <v>87</v>
      </c>
      <c r="E47" s="57">
        <v>0</v>
      </c>
      <c r="F47" s="189">
        <v>0</v>
      </c>
      <c r="G47" s="117">
        <v>0</v>
      </c>
      <c r="H47" s="116" t="e">
        <f>(#REF!/F47)*100</f>
        <v>#REF!</v>
      </c>
    </row>
    <row r="48" spans="1:8" ht="15" hidden="1" customHeight="1" x14ac:dyDescent="0.2">
      <c r="A48" s="12">
        <v>98187</v>
      </c>
      <c r="B48" s="13"/>
      <c r="C48" s="13">
        <v>4111</v>
      </c>
      <c r="D48" s="13" t="s">
        <v>86</v>
      </c>
      <c r="E48" s="57">
        <v>0</v>
      </c>
      <c r="F48" s="189">
        <v>0</v>
      </c>
      <c r="G48" s="117">
        <v>0</v>
      </c>
      <c r="H48" s="116" t="e">
        <f>(#REF!/F48)*100</f>
        <v>#REF!</v>
      </c>
    </row>
    <row r="49" spans="1:8" ht="15" hidden="1" customHeight="1" x14ac:dyDescent="0.2">
      <c r="A49" s="12">
        <v>98348</v>
      </c>
      <c r="B49" s="13"/>
      <c r="C49" s="13">
        <v>4111</v>
      </c>
      <c r="D49" s="13" t="s">
        <v>85</v>
      </c>
      <c r="E49" s="57">
        <v>0</v>
      </c>
      <c r="F49" s="189">
        <v>0</v>
      </c>
      <c r="G49" s="117">
        <v>0</v>
      </c>
      <c r="H49" s="116" t="e">
        <f>(#REF!/F49)*100</f>
        <v>#REF!</v>
      </c>
    </row>
    <row r="50" spans="1:8" hidden="1" x14ac:dyDescent="0.2">
      <c r="A50" s="12"/>
      <c r="B50" s="13"/>
      <c r="C50" s="13">
        <v>2460</v>
      </c>
      <c r="D50" s="13" t="s">
        <v>301</v>
      </c>
      <c r="E50" s="57">
        <v>0</v>
      </c>
      <c r="F50" s="189">
        <v>0</v>
      </c>
      <c r="G50" s="117">
        <v>0</v>
      </c>
      <c r="H50" s="116" t="e">
        <f>(#REF!/F50)*100</f>
        <v>#REF!</v>
      </c>
    </row>
    <row r="51" spans="1:8" hidden="1" x14ac:dyDescent="0.2">
      <c r="A51" s="12">
        <v>98008</v>
      </c>
      <c r="B51" s="13"/>
      <c r="C51" s="13">
        <v>4111</v>
      </c>
      <c r="D51" s="13" t="s">
        <v>302</v>
      </c>
      <c r="E51" s="57">
        <v>0</v>
      </c>
      <c r="F51" s="189">
        <v>0</v>
      </c>
      <c r="G51" s="117">
        <v>0</v>
      </c>
      <c r="H51" s="116" t="e">
        <f>(#REF!/F51)*100</f>
        <v>#REF!</v>
      </c>
    </row>
    <row r="52" spans="1:8" ht="15" hidden="1" customHeight="1" x14ac:dyDescent="0.2">
      <c r="A52" s="12">
        <v>98071</v>
      </c>
      <c r="B52" s="13"/>
      <c r="C52" s="13">
        <v>4111</v>
      </c>
      <c r="D52" s="13" t="s">
        <v>305</v>
      </c>
      <c r="E52" s="57"/>
      <c r="F52" s="189">
        <v>0</v>
      </c>
      <c r="G52" s="117">
        <v>0</v>
      </c>
      <c r="H52" s="116" t="e">
        <f>(#REF!/F52)*100</f>
        <v>#REF!</v>
      </c>
    </row>
    <row r="53" spans="1:8" ht="15" hidden="1" customHeight="1" x14ac:dyDescent="0.2">
      <c r="A53" s="13">
        <v>13011</v>
      </c>
      <c r="B53" s="13"/>
      <c r="C53" s="13">
        <v>4116</v>
      </c>
      <c r="D53" s="13" t="s">
        <v>84</v>
      </c>
      <c r="E53" s="57"/>
      <c r="F53" s="189">
        <v>0</v>
      </c>
      <c r="G53" s="117">
        <v>0</v>
      </c>
      <c r="H53" s="116" t="e">
        <f>(#REF!/F53)*100</f>
        <v>#REF!</v>
      </c>
    </row>
    <row r="54" spans="1:8" ht="15" hidden="1" customHeight="1" x14ac:dyDescent="0.2">
      <c r="A54" s="12">
        <v>13015</v>
      </c>
      <c r="B54" s="13"/>
      <c r="C54" s="13">
        <v>4116</v>
      </c>
      <c r="D54" s="13" t="s">
        <v>83</v>
      </c>
      <c r="E54" s="57"/>
      <c r="F54" s="189">
        <v>0</v>
      </c>
      <c r="G54" s="117">
        <v>0</v>
      </c>
      <c r="H54" s="116" t="e">
        <f>(#REF!/F54)*100</f>
        <v>#REF!</v>
      </c>
    </row>
    <row r="55" spans="1:8" ht="15" hidden="1" customHeight="1" x14ac:dyDescent="0.2">
      <c r="A55" s="12">
        <v>13015</v>
      </c>
      <c r="B55" s="13"/>
      <c r="C55" s="13">
        <v>4116</v>
      </c>
      <c r="D55" s="13" t="s">
        <v>83</v>
      </c>
      <c r="E55" s="57"/>
      <c r="F55" s="189">
        <v>0</v>
      </c>
      <c r="G55" s="117">
        <v>0</v>
      </c>
      <c r="H55" s="116" t="e">
        <f>(#REF!/F55)*100</f>
        <v>#REF!</v>
      </c>
    </row>
    <row r="56" spans="1:8" ht="15" hidden="1" customHeight="1" x14ac:dyDescent="0.2">
      <c r="A56" s="12">
        <v>13101</v>
      </c>
      <c r="B56" s="13"/>
      <c r="C56" s="13">
        <v>4116</v>
      </c>
      <c r="D56" s="13" t="s">
        <v>82</v>
      </c>
      <c r="E56" s="57"/>
      <c r="F56" s="189">
        <v>0</v>
      </c>
      <c r="G56" s="117">
        <v>0</v>
      </c>
      <c r="H56" s="116" t="e">
        <f>(#REF!/F56)*100</f>
        <v>#REF!</v>
      </c>
    </row>
    <row r="57" spans="1:8" x14ac:dyDescent="0.2">
      <c r="A57" s="12">
        <v>13013</v>
      </c>
      <c r="B57" s="13"/>
      <c r="C57" s="13">
        <v>4116</v>
      </c>
      <c r="D57" s="13" t="s">
        <v>475</v>
      </c>
      <c r="E57" s="57">
        <v>0</v>
      </c>
      <c r="F57" s="189">
        <v>135</v>
      </c>
      <c r="G57" s="117">
        <v>0</v>
      </c>
      <c r="H57" s="116">
        <f t="shared" ref="H57:H98" si="5">(G57/F57)*100</f>
        <v>0</v>
      </c>
    </row>
    <row r="58" spans="1:8" x14ac:dyDescent="0.2">
      <c r="A58" s="12">
        <v>13101</v>
      </c>
      <c r="B58" s="13"/>
      <c r="C58" s="13">
        <v>4116</v>
      </c>
      <c r="D58" s="13" t="s">
        <v>474</v>
      </c>
      <c r="E58" s="57">
        <v>135</v>
      </c>
      <c r="F58" s="189">
        <v>135</v>
      </c>
      <c r="G58" s="117">
        <v>45</v>
      </c>
      <c r="H58" s="116">
        <f t="shared" si="5"/>
        <v>33.333333333333329</v>
      </c>
    </row>
    <row r="59" spans="1:8" hidden="1" x14ac:dyDescent="0.2">
      <c r="A59" s="12">
        <v>13013</v>
      </c>
      <c r="B59" s="13"/>
      <c r="C59" s="13">
        <v>4116</v>
      </c>
      <c r="D59" s="13" t="s">
        <v>395</v>
      </c>
      <c r="E59" s="57">
        <v>0</v>
      </c>
      <c r="F59" s="189">
        <v>0</v>
      </c>
      <c r="G59" s="117">
        <v>0</v>
      </c>
      <c r="H59" s="116" t="e">
        <f t="shared" si="5"/>
        <v>#DIV/0!</v>
      </c>
    </row>
    <row r="60" spans="1:8" hidden="1" x14ac:dyDescent="0.2">
      <c r="A60" s="12">
        <v>13013</v>
      </c>
      <c r="B60" s="13"/>
      <c r="C60" s="13">
        <v>4116</v>
      </c>
      <c r="D60" s="13" t="s">
        <v>396</v>
      </c>
      <c r="E60" s="57">
        <v>0</v>
      </c>
      <c r="F60" s="189">
        <v>0</v>
      </c>
      <c r="G60" s="117">
        <v>0</v>
      </c>
      <c r="H60" s="116" t="e">
        <f t="shared" si="5"/>
        <v>#DIV/0!</v>
      </c>
    </row>
    <row r="61" spans="1:8" hidden="1" x14ac:dyDescent="0.2">
      <c r="A61" s="12">
        <v>14004</v>
      </c>
      <c r="B61" s="13"/>
      <c r="C61" s="13">
        <v>4116</v>
      </c>
      <c r="D61" s="13" t="s">
        <v>453</v>
      </c>
      <c r="E61" s="57">
        <v>0</v>
      </c>
      <c r="F61" s="189">
        <v>0</v>
      </c>
      <c r="G61" s="117">
        <v>0</v>
      </c>
      <c r="H61" s="116" t="e">
        <f t="shared" si="5"/>
        <v>#DIV/0!</v>
      </c>
    </row>
    <row r="62" spans="1:8" ht="15" hidden="1" customHeight="1" x14ac:dyDescent="0.2">
      <c r="A62" s="13"/>
      <c r="B62" s="13"/>
      <c r="C62" s="13">
        <v>4116</v>
      </c>
      <c r="D62" s="13" t="s">
        <v>204</v>
      </c>
      <c r="E62" s="57"/>
      <c r="F62" s="189">
        <v>0</v>
      </c>
      <c r="G62" s="117">
        <v>0</v>
      </c>
      <c r="H62" s="116" t="e">
        <f t="shared" si="5"/>
        <v>#DIV/0!</v>
      </c>
    </row>
    <row r="63" spans="1:8" ht="15" hidden="1" customHeight="1" x14ac:dyDescent="0.2">
      <c r="A63" s="13"/>
      <c r="B63" s="13"/>
      <c r="C63" s="13">
        <v>4116</v>
      </c>
      <c r="D63" s="13" t="s">
        <v>204</v>
      </c>
      <c r="E63" s="57"/>
      <c r="F63" s="189">
        <v>0</v>
      </c>
      <c r="G63" s="117">
        <v>0</v>
      </c>
      <c r="H63" s="116" t="e">
        <f t="shared" si="5"/>
        <v>#DIV/0!</v>
      </c>
    </row>
    <row r="64" spans="1:8" ht="15" hidden="1" customHeight="1" x14ac:dyDescent="0.2">
      <c r="A64" s="13"/>
      <c r="B64" s="13"/>
      <c r="C64" s="13">
        <v>4116</v>
      </c>
      <c r="D64" s="13" t="s">
        <v>205</v>
      </c>
      <c r="E64" s="57"/>
      <c r="F64" s="189">
        <v>0</v>
      </c>
      <c r="G64" s="117">
        <v>0</v>
      </c>
      <c r="H64" s="116" t="e">
        <f t="shared" si="5"/>
        <v>#DIV/0!</v>
      </c>
    </row>
    <row r="65" spans="1:8" ht="15" hidden="1" customHeight="1" x14ac:dyDescent="0.2">
      <c r="A65" s="12"/>
      <c r="B65" s="13"/>
      <c r="C65" s="13">
        <v>4132</v>
      </c>
      <c r="D65" s="13" t="s">
        <v>81</v>
      </c>
      <c r="E65" s="57"/>
      <c r="F65" s="189">
        <v>0</v>
      </c>
      <c r="G65" s="117">
        <v>0</v>
      </c>
      <c r="H65" s="116" t="e">
        <f t="shared" si="5"/>
        <v>#DIV/0!</v>
      </c>
    </row>
    <row r="66" spans="1:8" ht="15" hidden="1" customHeight="1" x14ac:dyDescent="0.2">
      <c r="A66" s="12">
        <v>14004</v>
      </c>
      <c r="B66" s="13"/>
      <c r="C66" s="13">
        <v>4122</v>
      </c>
      <c r="D66" s="13" t="s">
        <v>80</v>
      </c>
      <c r="E66" s="57"/>
      <c r="F66" s="189">
        <v>0</v>
      </c>
      <c r="G66" s="117">
        <v>0</v>
      </c>
      <c r="H66" s="116" t="e">
        <f t="shared" si="5"/>
        <v>#DIV/0!</v>
      </c>
    </row>
    <row r="67" spans="1:8" ht="15" hidden="1" customHeight="1" x14ac:dyDescent="0.2">
      <c r="A67" s="38"/>
      <c r="B67" s="32"/>
      <c r="C67" s="32">
        <v>4216</v>
      </c>
      <c r="D67" s="32" t="s">
        <v>79</v>
      </c>
      <c r="E67" s="57"/>
      <c r="F67" s="189">
        <v>0</v>
      </c>
      <c r="G67" s="117">
        <v>0</v>
      </c>
      <c r="H67" s="116" t="e">
        <f t="shared" si="5"/>
        <v>#DIV/0!</v>
      </c>
    </row>
    <row r="68" spans="1:8" ht="15" hidden="1" customHeight="1" x14ac:dyDescent="0.2">
      <c r="A68" s="13"/>
      <c r="B68" s="13"/>
      <c r="C68" s="13">
        <v>4216</v>
      </c>
      <c r="D68" s="13" t="s">
        <v>78</v>
      </c>
      <c r="E68" s="57"/>
      <c r="F68" s="189">
        <v>0</v>
      </c>
      <c r="G68" s="117">
        <v>0</v>
      </c>
      <c r="H68" s="116" t="e">
        <f t="shared" si="5"/>
        <v>#DIV/0!</v>
      </c>
    </row>
    <row r="69" spans="1:8" ht="15" hidden="1" customHeight="1" x14ac:dyDescent="0.2">
      <c r="A69" s="13"/>
      <c r="B69" s="13"/>
      <c r="C69" s="13">
        <v>4152</v>
      </c>
      <c r="D69" s="32" t="s">
        <v>92</v>
      </c>
      <c r="E69" s="57"/>
      <c r="F69" s="189">
        <v>0</v>
      </c>
      <c r="G69" s="117">
        <v>0</v>
      </c>
      <c r="H69" s="116" t="e">
        <f t="shared" si="5"/>
        <v>#DIV/0!</v>
      </c>
    </row>
    <row r="70" spans="1:8" ht="15" hidden="1" customHeight="1" x14ac:dyDescent="0.2">
      <c r="A70" s="12">
        <v>617</v>
      </c>
      <c r="B70" s="13"/>
      <c r="C70" s="13">
        <v>4222</v>
      </c>
      <c r="D70" s="13" t="s">
        <v>77</v>
      </c>
      <c r="E70" s="57"/>
      <c r="F70" s="189">
        <v>0</v>
      </c>
      <c r="G70" s="117">
        <v>0</v>
      </c>
      <c r="H70" s="116" t="e">
        <f t="shared" si="5"/>
        <v>#DIV/0!</v>
      </c>
    </row>
    <row r="71" spans="1:8" ht="15" hidden="1" customHeight="1" x14ac:dyDescent="0.2">
      <c r="A71" s="12"/>
      <c r="B71" s="13">
        <v>3341</v>
      </c>
      <c r="C71" s="13">
        <v>2111</v>
      </c>
      <c r="D71" s="13" t="s">
        <v>76</v>
      </c>
      <c r="E71" s="57"/>
      <c r="F71" s="189">
        <v>0</v>
      </c>
      <c r="G71" s="117">
        <v>0</v>
      </c>
      <c r="H71" s="116" t="e">
        <f t="shared" si="5"/>
        <v>#DIV/0!</v>
      </c>
    </row>
    <row r="72" spans="1:8" ht="15.75" hidden="1" x14ac:dyDescent="0.25">
      <c r="A72" s="47">
        <v>359</v>
      </c>
      <c r="B72" s="30"/>
      <c r="C72" s="49">
        <v>4122</v>
      </c>
      <c r="D72" s="35" t="s">
        <v>342</v>
      </c>
      <c r="E72" s="57">
        <v>0</v>
      </c>
      <c r="F72" s="189">
        <v>0</v>
      </c>
      <c r="G72" s="117">
        <v>0</v>
      </c>
      <c r="H72" s="116" t="e">
        <f t="shared" si="5"/>
        <v>#DIV/0!</v>
      </c>
    </row>
    <row r="73" spans="1:8" ht="15.75" hidden="1" x14ac:dyDescent="0.25">
      <c r="A73" s="47"/>
      <c r="B73" s="30"/>
      <c r="C73" s="49">
        <v>4122</v>
      </c>
      <c r="D73" s="35" t="s">
        <v>341</v>
      </c>
      <c r="E73" s="57">
        <v>0</v>
      </c>
      <c r="F73" s="189">
        <v>0</v>
      </c>
      <c r="G73" s="117">
        <v>0</v>
      </c>
      <c r="H73" s="116" t="e">
        <f t="shared" si="5"/>
        <v>#DIV/0!</v>
      </c>
    </row>
    <row r="74" spans="1:8" ht="15.75" hidden="1" x14ac:dyDescent="0.25">
      <c r="A74" s="47">
        <v>379</v>
      </c>
      <c r="B74" s="30"/>
      <c r="C74" s="49">
        <v>4122</v>
      </c>
      <c r="D74" s="35" t="s">
        <v>343</v>
      </c>
      <c r="E74" s="57">
        <v>0</v>
      </c>
      <c r="F74" s="189">
        <v>0</v>
      </c>
      <c r="G74" s="117">
        <v>0</v>
      </c>
      <c r="H74" s="116" t="e">
        <f t="shared" si="5"/>
        <v>#DIV/0!</v>
      </c>
    </row>
    <row r="75" spans="1:8" ht="15.75" hidden="1" x14ac:dyDescent="0.25">
      <c r="A75" s="270"/>
      <c r="B75" s="17"/>
      <c r="C75" s="49"/>
      <c r="D75" s="35"/>
      <c r="E75" s="57"/>
      <c r="F75" s="189">
        <v>0</v>
      </c>
      <c r="G75" s="117">
        <v>0</v>
      </c>
      <c r="H75" s="116" t="e">
        <f t="shared" si="5"/>
        <v>#DIV/0!</v>
      </c>
    </row>
    <row r="76" spans="1:8" hidden="1" x14ac:dyDescent="0.2">
      <c r="A76" s="46"/>
      <c r="B76" s="45">
        <v>3699</v>
      </c>
      <c r="C76" s="43">
        <v>2111</v>
      </c>
      <c r="D76" s="42" t="s">
        <v>346</v>
      </c>
      <c r="E76" s="57">
        <v>0</v>
      </c>
      <c r="F76" s="189">
        <v>0</v>
      </c>
      <c r="G76" s="117">
        <v>0</v>
      </c>
      <c r="H76" s="116" t="e">
        <f t="shared" si="5"/>
        <v>#DIV/0!</v>
      </c>
    </row>
    <row r="77" spans="1:8" hidden="1" x14ac:dyDescent="0.2">
      <c r="A77" s="12"/>
      <c r="B77" s="13">
        <v>3349</v>
      </c>
      <c r="C77" s="13">
        <v>2111</v>
      </c>
      <c r="D77" s="13" t="s">
        <v>206</v>
      </c>
      <c r="E77" s="57">
        <v>0</v>
      </c>
      <c r="F77" s="189">
        <v>0</v>
      </c>
      <c r="G77" s="117">
        <v>0</v>
      </c>
      <c r="H77" s="116" t="e">
        <f t="shared" si="5"/>
        <v>#DIV/0!</v>
      </c>
    </row>
    <row r="78" spans="1:8" ht="15" hidden="1" customHeight="1" x14ac:dyDescent="0.2">
      <c r="A78" s="12"/>
      <c r="B78" s="13">
        <v>3699</v>
      </c>
      <c r="C78" s="13">
        <v>2111</v>
      </c>
      <c r="D78" s="13" t="s">
        <v>431</v>
      </c>
      <c r="E78" s="57">
        <v>0</v>
      </c>
      <c r="F78" s="189">
        <v>0</v>
      </c>
      <c r="G78" s="117">
        <v>0</v>
      </c>
      <c r="H78" s="116" t="e">
        <f t="shared" si="5"/>
        <v>#DIV/0!</v>
      </c>
    </row>
    <row r="79" spans="1:8" ht="15" hidden="1" customHeight="1" x14ac:dyDescent="0.2">
      <c r="A79" s="12"/>
      <c r="B79" s="13">
        <v>5512</v>
      </c>
      <c r="C79" s="13">
        <v>2111</v>
      </c>
      <c r="D79" s="13" t="s">
        <v>75</v>
      </c>
      <c r="E79" s="57">
        <v>0</v>
      </c>
      <c r="F79" s="189">
        <v>0</v>
      </c>
      <c r="G79" s="117">
        <v>0</v>
      </c>
      <c r="H79" s="116" t="e">
        <f t="shared" si="5"/>
        <v>#DIV/0!</v>
      </c>
    </row>
    <row r="80" spans="1:8" ht="15" hidden="1" customHeight="1" x14ac:dyDescent="0.2">
      <c r="A80" s="12"/>
      <c r="B80" s="13">
        <v>5512</v>
      </c>
      <c r="C80" s="13">
        <v>2322</v>
      </c>
      <c r="D80" s="13" t="s">
        <v>74</v>
      </c>
      <c r="E80" s="57">
        <v>0</v>
      </c>
      <c r="F80" s="189">
        <v>0</v>
      </c>
      <c r="G80" s="117">
        <v>0</v>
      </c>
      <c r="H80" s="116" t="e">
        <f t="shared" si="5"/>
        <v>#DIV/0!</v>
      </c>
    </row>
    <row r="81" spans="1:8" ht="15" hidden="1" customHeight="1" x14ac:dyDescent="0.2">
      <c r="A81" s="12"/>
      <c r="B81" s="13">
        <v>5512</v>
      </c>
      <c r="C81" s="13">
        <v>2324</v>
      </c>
      <c r="D81" s="13" t="s">
        <v>207</v>
      </c>
      <c r="E81" s="57"/>
      <c r="F81" s="189">
        <v>0</v>
      </c>
      <c r="G81" s="117">
        <v>0</v>
      </c>
      <c r="H81" s="116" t="e">
        <f t="shared" si="5"/>
        <v>#DIV/0!</v>
      </c>
    </row>
    <row r="82" spans="1:8" ht="15" hidden="1" customHeight="1" x14ac:dyDescent="0.2">
      <c r="A82" s="12"/>
      <c r="B82" s="13">
        <v>5512</v>
      </c>
      <c r="C82" s="13">
        <v>3113</v>
      </c>
      <c r="D82" s="13" t="s">
        <v>208</v>
      </c>
      <c r="E82" s="57"/>
      <c r="F82" s="189">
        <v>0</v>
      </c>
      <c r="G82" s="117">
        <v>0</v>
      </c>
      <c r="H82" s="116" t="e">
        <f t="shared" si="5"/>
        <v>#DIV/0!</v>
      </c>
    </row>
    <row r="83" spans="1:8" ht="15" hidden="1" customHeight="1" x14ac:dyDescent="0.2">
      <c r="A83" s="12"/>
      <c r="B83" s="13">
        <v>5512</v>
      </c>
      <c r="C83" s="13">
        <v>3122</v>
      </c>
      <c r="D83" s="13" t="s">
        <v>73</v>
      </c>
      <c r="E83" s="57"/>
      <c r="F83" s="189">
        <v>0</v>
      </c>
      <c r="G83" s="117">
        <v>0</v>
      </c>
      <c r="H83" s="116" t="e">
        <f t="shared" si="5"/>
        <v>#DIV/0!</v>
      </c>
    </row>
    <row r="84" spans="1:8" hidden="1" x14ac:dyDescent="0.2">
      <c r="A84" s="44"/>
      <c r="B84" s="43">
        <v>3599</v>
      </c>
      <c r="C84" s="13">
        <v>2321</v>
      </c>
      <c r="D84" s="13" t="s">
        <v>349</v>
      </c>
      <c r="E84" s="57">
        <v>0</v>
      </c>
      <c r="F84" s="189">
        <v>0</v>
      </c>
      <c r="G84" s="117">
        <v>0</v>
      </c>
      <c r="H84" s="116" t="e">
        <f t="shared" si="5"/>
        <v>#DIV/0!</v>
      </c>
    </row>
    <row r="85" spans="1:8" x14ac:dyDescent="0.2">
      <c r="A85" s="44"/>
      <c r="B85" s="43">
        <v>3349</v>
      </c>
      <c r="C85" s="13">
        <v>2111</v>
      </c>
      <c r="D85" s="13" t="s">
        <v>491</v>
      </c>
      <c r="E85" s="57">
        <v>0</v>
      </c>
      <c r="F85" s="189">
        <v>0</v>
      </c>
      <c r="G85" s="117">
        <v>115.5</v>
      </c>
      <c r="H85" s="116" t="e">
        <f t="shared" si="5"/>
        <v>#DIV/0!</v>
      </c>
    </row>
    <row r="86" spans="1:8" x14ac:dyDescent="0.2">
      <c r="A86" s="12"/>
      <c r="B86" s="13">
        <v>6171</v>
      </c>
      <c r="C86" s="13">
        <v>2111</v>
      </c>
      <c r="D86" s="13" t="s">
        <v>493</v>
      </c>
      <c r="E86" s="57">
        <v>0</v>
      </c>
      <c r="F86" s="189">
        <v>0</v>
      </c>
      <c r="G86" s="117">
        <v>78.8</v>
      </c>
      <c r="H86" s="116" t="e">
        <f t="shared" si="5"/>
        <v>#DIV/0!</v>
      </c>
    </row>
    <row r="87" spans="1:8" ht="15" customHeight="1" x14ac:dyDescent="0.2">
      <c r="A87" s="12"/>
      <c r="B87" s="13">
        <v>6171</v>
      </c>
      <c r="C87" s="13">
        <v>2131</v>
      </c>
      <c r="D87" s="13" t="s">
        <v>492</v>
      </c>
      <c r="E87" s="57">
        <v>0</v>
      </c>
      <c r="F87" s="189">
        <v>0</v>
      </c>
      <c r="G87" s="117">
        <v>3</v>
      </c>
      <c r="H87" s="116" t="e">
        <f t="shared" si="5"/>
        <v>#DIV/0!</v>
      </c>
    </row>
    <row r="88" spans="1:8" x14ac:dyDescent="0.2">
      <c r="A88" s="12"/>
      <c r="B88" s="13">
        <v>6171</v>
      </c>
      <c r="C88" s="13">
        <v>2132</v>
      </c>
      <c r="D88" s="13" t="s">
        <v>494</v>
      </c>
      <c r="E88" s="57">
        <v>87</v>
      </c>
      <c r="F88" s="189">
        <v>87</v>
      </c>
      <c r="G88" s="117">
        <v>0</v>
      </c>
      <c r="H88" s="116">
        <f t="shared" si="5"/>
        <v>0</v>
      </c>
    </row>
    <row r="89" spans="1:8" ht="15" hidden="1" customHeight="1" x14ac:dyDescent="0.2">
      <c r="A89" s="12"/>
      <c r="B89" s="13">
        <v>6171</v>
      </c>
      <c r="C89" s="13">
        <v>2212</v>
      </c>
      <c r="D89" s="13" t="s">
        <v>209</v>
      </c>
      <c r="E89" s="57">
        <v>0</v>
      </c>
      <c r="F89" s="189">
        <v>0</v>
      </c>
      <c r="G89" s="117">
        <v>0</v>
      </c>
      <c r="H89" s="116" t="e">
        <f t="shared" si="5"/>
        <v>#DIV/0!</v>
      </c>
    </row>
    <row r="90" spans="1:8" ht="15" hidden="1" customHeight="1" x14ac:dyDescent="0.2">
      <c r="A90" s="12"/>
      <c r="B90" s="13">
        <v>6171</v>
      </c>
      <c r="C90" s="13">
        <v>2133</v>
      </c>
      <c r="D90" s="13" t="s">
        <v>72</v>
      </c>
      <c r="E90" s="57">
        <v>0</v>
      </c>
      <c r="F90" s="189">
        <v>0</v>
      </c>
      <c r="G90" s="117">
        <v>0</v>
      </c>
      <c r="H90" s="116" t="e">
        <f t="shared" si="5"/>
        <v>#DIV/0!</v>
      </c>
    </row>
    <row r="91" spans="1:8" ht="15" hidden="1" customHeight="1" x14ac:dyDescent="0.2">
      <c r="A91" s="12"/>
      <c r="B91" s="13">
        <v>6171</v>
      </c>
      <c r="C91" s="13">
        <v>2310</v>
      </c>
      <c r="D91" s="13" t="s">
        <v>71</v>
      </c>
      <c r="E91" s="57">
        <v>0</v>
      </c>
      <c r="F91" s="189">
        <v>0</v>
      </c>
      <c r="G91" s="117">
        <v>0</v>
      </c>
      <c r="H91" s="116" t="e">
        <f t="shared" si="5"/>
        <v>#DIV/0!</v>
      </c>
    </row>
    <row r="92" spans="1:8" ht="15" hidden="1" customHeight="1" x14ac:dyDescent="0.2">
      <c r="A92" s="12"/>
      <c r="B92" s="13">
        <v>6171</v>
      </c>
      <c r="C92" s="13">
        <v>2322</v>
      </c>
      <c r="D92" s="13" t="s">
        <v>210</v>
      </c>
      <c r="E92" s="57">
        <v>0</v>
      </c>
      <c r="F92" s="189">
        <v>0</v>
      </c>
      <c r="G92" s="117">
        <v>0</v>
      </c>
      <c r="H92" s="116" t="e">
        <f t="shared" si="5"/>
        <v>#DIV/0!</v>
      </c>
    </row>
    <row r="93" spans="1:8" x14ac:dyDescent="0.2">
      <c r="A93" s="12"/>
      <c r="B93" s="13">
        <v>6171</v>
      </c>
      <c r="C93" s="13">
        <v>2324</v>
      </c>
      <c r="D93" s="13" t="s">
        <v>310</v>
      </c>
      <c r="E93" s="57">
        <v>0</v>
      </c>
      <c r="F93" s="189">
        <v>0</v>
      </c>
      <c r="G93" s="117">
        <v>108.7</v>
      </c>
      <c r="H93" s="116" t="e">
        <f t="shared" si="5"/>
        <v>#DIV/0!</v>
      </c>
    </row>
    <row r="94" spans="1:8" ht="15" hidden="1" customHeight="1" x14ac:dyDescent="0.2">
      <c r="A94" s="12"/>
      <c r="B94" s="13">
        <v>6171</v>
      </c>
      <c r="C94" s="13">
        <v>2329</v>
      </c>
      <c r="D94" s="13" t="s">
        <v>70</v>
      </c>
      <c r="E94" s="57">
        <v>0</v>
      </c>
      <c r="F94" s="189">
        <v>0</v>
      </c>
      <c r="G94" s="117">
        <v>0</v>
      </c>
      <c r="H94" s="116" t="e">
        <f t="shared" si="5"/>
        <v>#DIV/0!</v>
      </c>
    </row>
    <row r="95" spans="1:8" ht="15" hidden="1" customHeight="1" x14ac:dyDescent="0.2">
      <c r="A95" s="12"/>
      <c r="B95" s="13">
        <v>6409</v>
      </c>
      <c r="C95" s="13">
        <v>2328</v>
      </c>
      <c r="D95" s="13" t="s">
        <v>69</v>
      </c>
      <c r="E95" s="57"/>
      <c r="F95" s="189"/>
      <c r="G95" s="117">
        <v>0</v>
      </c>
      <c r="H95" s="116" t="e">
        <f t="shared" si="5"/>
        <v>#DIV/0!</v>
      </c>
    </row>
    <row r="96" spans="1:8" hidden="1" x14ac:dyDescent="0.2">
      <c r="A96" s="12"/>
      <c r="B96" s="13">
        <v>6171</v>
      </c>
      <c r="C96" s="13">
        <v>2329</v>
      </c>
      <c r="D96" s="13" t="s">
        <v>313</v>
      </c>
      <c r="E96" s="57">
        <v>0</v>
      </c>
      <c r="F96" s="189">
        <v>0</v>
      </c>
      <c r="G96" s="117">
        <v>0</v>
      </c>
      <c r="H96" s="116" t="e">
        <f t="shared" si="5"/>
        <v>#DIV/0!</v>
      </c>
    </row>
    <row r="97" spans="1:8" x14ac:dyDescent="0.2">
      <c r="A97" s="12"/>
      <c r="B97" s="13">
        <v>6171</v>
      </c>
      <c r="C97" s="13">
        <v>3121</v>
      </c>
      <c r="D97" s="13" t="s">
        <v>496</v>
      </c>
      <c r="E97" s="57">
        <v>0</v>
      </c>
      <c r="F97" s="189">
        <v>0</v>
      </c>
      <c r="G97" s="117">
        <v>78</v>
      </c>
      <c r="H97" s="116" t="e">
        <f t="shared" si="5"/>
        <v>#DIV/0!</v>
      </c>
    </row>
    <row r="98" spans="1:8" x14ac:dyDescent="0.2">
      <c r="A98" s="12"/>
      <c r="B98" s="13">
        <v>6171</v>
      </c>
      <c r="C98" s="13">
        <v>3113</v>
      </c>
      <c r="D98" s="13" t="s">
        <v>495</v>
      </c>
      <c r="E98" s="57">
        <v>0</v>
      </c>
      <c r="F98" s="189">
        <v>0</v>
      </c>
      <c r="G98" s="117">
        <v>0</v>
      </c>
      <c r="H98" s="116" t="e">
        <f t="shared" si="5"/>
        <v>#DIV/0!</v>
      </c>
    </row>
    <row r="99" spans="1:8" hidden="1" x14ac:dyDescent="0.2">
      <c r="A99" s="12"/>
      <c r="B99" s="13">
        <v>6330</v>
      </c>
      <c r="C99" s="13">
        <v>4132</v>
      </c>
      <c r="D99" s="13" t="s">
        <v>32</v>
      </c>
      <c r="E99" s="57">
        <v>0</v>
      </c>
      <c r="F99" s="189">
        <v>0</v>
      </c>
      <c r="G99" s="117">
        <v>0</v>
      </c>
      <c r="H99" s="116" t="e">
        <f>(#REF!/F99)*100</f>
        <v>#REF!</v>
      </c>
    </row>
    <row r="100" spans="1:8" ht="17.25" hidden="1" customHeight="1" x14ac:dyDescent="0.2">
      <c r="A100" s="12"/>
      <c r="B100" s="13">
        <v>6409</v>
      </c>
      <c r="C100" s="13">
        <v>2328</v>
      </c>
      <c r="D100" s="13" t="s">
        <v>307</v>
      </c>
      <c r="E100" s="57">
        <v>0</v>
      </c>
      <c r="F100" s="189">
        <v>0</v>
      </c>
      <c r="G100" s="117">
        <v>0</v>
      </c>
      <c r="H100" s="116" t="e">
        <f>(#REF!/F100)*100</f>
        <v>#REF!</v>
      </c>
    </row>
    <row r="101" spans="1:8" ht="17.25" hidden="1" customHeight="1" x14ac:dyDescent="0.2">
      <c r="A101" s="12"/>
      <c r="B101" s="13">
        <v>6409</v>
      </c>
      <c r="C101" s="13">
        <v>2329</v>
      </c>
      <c r="D101" s="13" t="s">
        <v>425</v>
      </c>
      <c r="E101" s="57">
        <v>0</v>
      </c>
      <c r="F101" s="189">
        <v>0</v>
      </c>
      <c r="G101" s="117">
        <v>0</v>
      </c>
      <c r="H101" s="116" t="e">
        <f>(#REF!/F101)*100</f>
        <v>#REF!</v>
      </c>
    </row>
    <row r="102" spans="1:8" ht="15.75" thickBot="1" x14ac:dyDescent="0.25">
      <c r="A102" s="10"/>
      <c r="B102" s="11"/>
      <c r="C102" s="11"/>
      <c r="D102" s="11"/>
      <c r="E102" s="230"/>
      <c r="F102" s="200"/>
      <c r="G102" s="215"/>
      <c r="H102" s="122"/>
    </row>
    <row r="103" spans="1:8" s="6" customFormat="1" ht="21.75" customHeight="1" thickTop="1" thickBot="1" x14ac:dyDescent="0.3">
      <c r="A103" s="248"/>
      <c r="B103" s="41"/>
      <c r="C103" s="41"/>
      <c r="D103" s="40" t="s">
        <v>68</v>
      </c>
      <c r="E103" s="216">
        <f t="shared" ref="E103:G103" si="6">SUM(E43:E102)</f>
        <v>222</v>
      </c>
      <c r="F103" s="216">
        <f t="shared" si="6"/>
        <v>357</v>
      </c>
      <c r="G103" s="216">
        <f t="shared" si="6"/>
        <v>429</v>
      </c>
      <c r="H103" s="123">
        <f t="shared" ref="H103" si="7">(G103/F103)*100</f>
        <v>120.16806722689076</v>
      </c>
    </row>
    <row r="104" spans="1:8" ht="15" customHeight="1" x14ac:dyDescent="0.25">
      <c r="A104" s="7"/>
      <c r="B104" s="7"/>
      <c r="C104" s="7"/>
      <c r="D104" s="8"/>
      <c r="E104" s="100"/>
      <c r="F104" s="100"/>
    </row>
    <row r="105" spans="1:8" ht="12.75" hidden="1" customHeight="1" x14ac:dyDescent="0.25">
      <c r="A105" s="7"/>
      <c r="B105" s="7"/>
      <c r="C105" s="7"/>
      <c r="D105" s="8"/>
      <c r="E105" s="100"/>
      <c r="F105" s="100"/>
    </row>
    <row r="106" spans="1:8" ht="29.25" customHeight="1" thickBot="1" x14ac:dyDescent="0.3">
      <c r="A106" s="7"/>
      <c r="B106" s="7"/>
      <c r="C106" s="7"/>
      <c r="D106" s="8"/>
      <c r="E106" s="100"/>
      <c r="F106" s="100"/>
    </row>
    <row r="107" spans="1:8" ht="15.75" x14ac:dyDescent="0.25">
      <c r="A107" s="24" t="s">
        <v>14</v>
      </c>
      <c r="B107" s="24" t="s">
        <v>428</v>
      </c>
      <c r="C107" s="24" t="s">
        <v>429</v>
      </c>
      <c r="D107" s="23" t="s">
        <v>12</v>
      </c>
      <c r="E107" s="22" t="s">
        <v>11</v>
      </c>
      <c r="F107" s="22" t="s">
        <v>11</v>
      </c>
      <c r="G107" s="22" t="s">
        <v>0</v>
      </c>
      <c r="H107" s="118" t="s">
        <v>370</v>
      </c>
    </row>
    <row r="108" spans="1:8" ht="15.75" customHeight="1" thickBot="1" x14ac:dyDescent="0.3">
      <c r="A108" s="21"/>
      <c r="B108" s="21"/>
      <c r="C108" s="21"/>
      <c r="D108" s="20"/>
      <c r="E108" s="197" t="s">
        <v>10</v>
      </c>
      <c r="F108" s="199" t="s">
        <v>9</v>
      </c>
      <c r="G108" s="235" t="s">
        <v>467</v>
      </c>
      <c r="H108" s="126" t="s">
        <v>371</v>
      </c>
    </row>
    <row r="109" spans="1:8" ht="16.5" customHeight="1" thickTop="1" x14ac:dyDescent="0.25">
      <c r="A109" s="30">
        <v>50</v>
      </c>
      <c r="B109" s="30"/>
      <c r="C109" s="30"/>
      <c r="D109" s="29" t="s">
        <v>368</v>
      </c>
      <c r="E109" s="56"/>
      <c r="F109" s="202"/>
      <c r="G109" s="217"/>
      <c r="H109" s="130"/>
    </row>
    <row r="110" spans="1:8" ht="16.5" customHeight="1" x14ac:dyDescent="0.25">
      <c r="A110" s="39"/>
      <c r="B110" s="30"/>
      <c r="C110" s="30"/>
      <c r="D110" s="29"/>
      <c r="E110" s="56"/>
      <c r="F110" s="203"/>
      <c r="G110" s="214"/>
      <c r="H110" s="120"/>
    </row>
    <row r="111" spans="1:8" x14ac:dyDescent="0.2">
      <c r="A111" s="12"/>
      <c r="B111" s="13"/>
      <c r="C111" s="13">
        <v>1353</v>
      </c>
      <c r="D111" s="13" t="s">
        <v>57</v>
      </c>
      <c r="E111" s="57">
        <v>600</v>
      </c>
      <c r="F111" s="189">
        <v>600</v>
      </c>
      <c r="G111" s="117">
        <v>123.9</v>
      </c>
      <c r="H111" s="116">
        <f t="shared" ref="H111:H141" si="8">(G111/F111)*100</f>
        <v>20.650000000000002</v>
      </c>
    </row>
    <row r="112" spans="1:8" x14ac:dyDescent="0.2">
      <c r="A112" s="13"/>
      <c r="B112" s="13"/>
      <c r="C112" s="13">
        <v>1359</v>
      </c>
      <c r="D112" s="13" t="s">
        <v>56</v>
      </c>
      <c r="E112" s="57">
        <v>0</v>
      </c>
      <c r="F112" s="189">
        <v>0</v>
      </c>
      <c r="G112" s="117">
        <v>14</v>
      </c>
      <c r="H112" s="116" t="e">
        <f t="shared" si="8"/>
        <v>#DIV/0!</v>
      </c>
    </row>
    <row r="113" spans="1:8" x14ac:dyDescent="0.2">
      <c r="A113" s="13"/>
      <c r="B113" s="13"/>
      <c r="C113" s="13">
        <v>1361</v>
      </c>
      <c r="D113" s="13" t="s">
        <v>29</v>
      </c>
      <c r="E113" s="57">
        <v>8200</v>
      </c>
      <c r="F113" s="189">
        <v>8200</v>
      </c>
      <c r="G113" s="117">
        <v>1853.9</v>
      </c>
      <c r="H113" s="116">
        <f t="shared" si="8"/>
        <v>22.608536585365854</v>
      </c>
    </row>
    <row r="114" spans="1:8" hidden="1" x14ac:dyDescent="0.2">
      <c r="A114" s="13">
        <v>13011</v>
      </c>
      <c r="B114" s="13"/>
      <c r="C114" s="13">
        <v>4116</v>
      </c>
      <c r="D114" s="13" t="s">
        <v>420</v>
      </c>
      <c r="E114" s="57">
        <v>0</v>
      </c>
      <c r="F114" s="189">
        <v>0</v>
      </c>
      <c r="G114" s="117">
        <v>0</v>
      </c>
      <c r="H114" s="116" t="e">
        <f t="shared" si="8"/>
        <v>#DIV/0!</v>
      </c>
    </row>
    <row r="115" spans="1:8" hidden="1" x14ac:dyDescent="0.2">
      <c r="A115" s="13">
        <v>13015</v>
      </c>
      <c r="B115" s="13"/>
      <c r="C115" s="13">
        <v>4116</v>
      </c>
      <c r="D115" s="13" t="s">
        <v>421</v>
      </c>
      <c r="E115" s="57">
        <v>0</v>
      </c>
      <c r="F115" s="189">
        <v>0</v>
      </c>
      <c r="G115" s="117">
        <v>0</v>
      </c>
      <c r="H115" s="116" t="e">
        <f t="shared" si="8"/>
        <v>#DIV/0!</v>
      </c>
    </row>
    <row r="116" spans="1:8" hidden="1" x14ac:dyDescent="0.2">
      <c r="A116" s="13">
        <v>13013</v>
      </c>
      <c r="B116" s="13"/>
      <c r="C116" s="13">
        <v>4116</v>
      </c>
      <c r="D116" s="13" t="s">
        <v>436</v>
      </c>
      <c r="E116" s="57">
        <v>0</v>
      </c>
      <c r="F116" s="189">
        <v>0</v>
      </c>
      <c r="G116" s="117">
        <v>0</v>
      </c>
      <c r="H116" s="116" t="e">
        <f t="shared" si="8"/>
        <v>#DIV/0!</v>
      </c>
    </row>
    <row r="117" spans="1:8" x14ac:dyDescent="0.2">
      <c r="A117" s="13"/>
      <c r="B117" s="13"/>
      <c r="C117" s="13">
        <v>4121</v>
      </c>
      <c r="D117" s="13" t="s">
        <v>55</v>
      </c>
      <c r="E117" s="57">
        <v>450</v>
      </c>
      <c r="F117" s="189">
        <v>450</v>
      </c>
      <c r="G117" s="117">
        <v>207</v>
      </c>
      <c r="H117" s="116">
        <f t="shared" si="8"/>
        <v>46</v>
      </c>
    </row>
    <row r="118" spans="1:8" hidden="1" x14ac:dyDescent="0.2">
      <c r="A118" s="12"/>
      <c r="B118" s="13"/>
      <c r="C118" s="13">
        <v>4122</v>
      </c>
      <c r="D118" s="13" t="s">
        <v>459</v>
      </c>
      <c r="E118" s="57">
        <v>0</v>
      </c>
      <c r="F118" s="189">
        <v>0</v>
      </c>
      <c r="G118" s="117">
        <v>0</v>
      </c>
      <c r="H118" s="116" t="e">
        <f t="shared" si="8"/>
        <v>#DIV/0!</v>
      </c>
    </row>
    <row r="119" spans="1:8" x14ac:dyDescent="0.2">
      <c r="A119" s="12"/>
      <c r="B119" s="13">
        <v>2169</v>
      </c>
      <c r="C119" s="13">
        <v>2212</v>
      </c>
      <c r="D119" s="13" t="s">
        <v>315</v>
      </c>
      <c r="E119" s="57">
        <v>150</v>
      </c>
      <c r="F119" s="189">
        <v>150</v>
      </c>
      <c r="G119" s="117">
        <v>20.6</v>
      </c>
      <c r="H119" s="116">
        <f t="shared" si="8"/>
        <v>13.733333333333334</v>
      </c>
    </row>
    <row r="120" spans="1:8" hidden="1" x14ac:dyDescent="0.2">
      <c r="A120" s="12">
        <v>13013</v>
      </c>
      <c r="B120" s="13">
        <v>2219</v>
      </c>
      <c r="C120" s="13">
        <v>2212</v>
      </c>
      <c r="D120" s="13" t="s">
        <v>330</v>
      </c>
      <c r="E120" s="57">
        <v>0</v>
      </c>
      <c r="F120" s="189">
        <v>0</v>
      </c>
      <c r="G120" s="117">
        <v>0</v>
      </c>
      <c r="H120" s="116" t="e">
        <f t="shared" si="8"/>
        <v>#DIV/0!</v>
      </c>
    </row>
    <row r="121" spans="1:8" hidden="1" x14ac:dyDescent="0.2">
      <c r="A121" s="12"/>
      <c r="B121" s="13">
        <v>2169</v>
      </c>
      <c r="C121" s="13">
        <v>2324</v>
      </c>
      <c r="D121" s="13" t="s">
        <v>316</v>
      </c>
      <c r="E121" s="57">
        <v>0</v>
      </c>
      <c r="F121" s="189">
        <v>0</v>
      </c>
      <c r="G121" s="117">
        <v>0</v>
      </c>
      <c r="H121" s="116" t="e">
        <f t="shared" si="8"/>
        <v>#DIV/0!</v>
      </c>
    </row>
    <row r="122" spans="1:8" hidden="1" x14ac:dyDescent="0.2">
      <c r="A122" s="13"/>
      <c r="B122" s="13">
        <v>2219</v>
      </c>
      <c r="C122" s="13">
        <v>2324</v>
      </c>
      <c r="D122" s="13" t="s">
        <v>217</v>
      </c>
      <c r="E122" s="57">
        <v>0</v>
      </c>
      <c r="F122" s="189">
        <v>0</v>
      </c>
      <c r="G122" s="117">
        <v>0</v>
      </c>
      <c r="H122" s="116" t="e">
        <f t="shared" si="8"/>
        <v>#DIV/0!</v>
      </c>
    </row>
    <row r="123" spans="1:8" hidden="1" x14ac:dyDescent="0.2">
      <c r="A123" s="13"/>
      <c r="B123" s="13">
        <v>2229</v>
      </c>
      <c r="C123" s="13">
        <v>2212</v>
      </c>
      <c r="D123" s="13" t="s">
        <v>317</v>
      </c>
      <c r="E123" s="57">
        <v>0</v>
      </c>
      <c r="F123" s="189">
        <v>0</v>
      </c>
      <c r="G123" s="117">
        <v>0</v>
      </c>
      <c r="H123" s="116" t="e">
        <f t="shared" si="8"/>
        <v>#DIV/0!</v>
      </c>
    </row>
    <row r="124" spans="1:8" x14ac:dyDescent="0.2">
      <c r="A124" s="12"/>
      <c r="B124" s="13">
        <v>2229</v>
      </c>
      <c r="C124" s="13">
        <v>2324</v>
      </c>
      <c r="D124" s="13" t="s">
        <v>91</v>
      </c>
      <c r="E124" s="57">
        <v>0</v>
      </c>
      <c r="F124" s="189">
        <v>0</v>
      </c>
      <c r="G124" s="117">
        <v>6</v>
      </c>
      <c r="H124" s="116" t="e">
        <f t="shared" si="8"/>
        <v>#DIV/0!</v>
      </c>
    </row>
    <row r="125" spans="1:8" x14ac:dyDescent="0.2">
      <c r="A125" s="13"/>
      <c r="B125" s="13">
        <v>2299</v>
      </c>
      <c r="C125" s="13">
        <v>2212</v>
      </c>
      <c r="D125" s="13" t="s">
        <v>476</v>
      </c>
      <c r="E125" s="57">
        <v>23000</v>
      </c>
      <c r="F125" s="189">
        <v>23000</v>
      </c>
      <c r="G125" s="117">
        <v>4155.6000000000004</v>
      </c>
      <c r="H125" s="116">
        <f t="shared" si="8"/>
        <v>18.067826086956522</v>
      </c>
    </row>
    <row r="126" spans="1:8" x14ac:dyDescent="0.2">
      <c r="A126" s="12"/>
      <c r="B126" s="13">
        <v>3399</v>
      </c>
      <c r="C126" s="13">
        <v>2111</v>
      </c>
      <c r="D126" s="13" t="s">
        <v>497</v>
      </c>
      <c r="E126" s="57">
        <v>0</v>
      </c>
      <c r="F126" s="189">
        <v>0</v>
      </c>
      <c r="G126" s="117">
        <v>6</v>
      </c>
      <c r="H126" s="116" t="e">
        <f t="shared" si="8"/>
        <v>#DIV/0!</v>
      </c>
    </row>
    <row r="127" spans="1:8" hidden="1" x14ac:dyDescent="0.2">
      <c r="A127" s="12"/>
      <c r="B127" s="13">
        <v>3599</v>
      </c>
      <c r="C127" s="13">
        <v>2324</v>
      </c>
      <c r="D127" s="13" t="s">
        <v>477</v>
      </c>
      <c r="E127" s="57">
        <v>0</v>
      </c>
      <c r="F127" s="189">
        <v>0</v>
      </c>
      <c r="G127" s="117">
        <v>0</v>
      </c>
      <c r="H127" s="116" t="e">
        <f t="shared" si="8"/>
        <v>#DIV/0!</v>
      </c>
    </row>
    <row r="128" spans="1:8" hidden="1" x14ac:dyDescent="0.2">
      <c r="A128" s="13"/>
      <c r="B128" s="13">
        <v>3612</v>
      </c>
      <c r="C128" s="13">
        <v>2132</v>
      </c>
      <c r="D128" s="13" t="s">
        <v>432</v>
      </c>
      <c r="E128" s="57">
        <v>0</v>
      </c>
      <c r="F128" s="189">
        <v>0</v>
      </c>
      <c r="G128" s="117">
        <v>0</v>
      </c>
      <c r="H128" s="116" t="e">
        <f t="shared" si="8"/>
        <v>#DIV/0!</v>
      </c>
    </row>
    <row r="129" spans="1:8" hidden="1" x14ac:dyDescent="0.2">
      <c r="A129" s="13"/>
      <c r="B129" s="13">
        <v>4171</v>
      </c>
      <c r="C129" s="13">
        <v>2229</v>
      </c>
      <c r="D129" s="13" t="s">
        <v>64</v>
      </c>
      <c r="E129" s="57">
        <v>0</v>
      </c>
      <c r="F129" s="189">
        <v>0</v>
      </c>
      <c r="G129" s="117">
        <v>0</v>
      </c>
      <c r="H129" s="116" t="e">
        <f t="shared" si="8"/>
        <v>#DIV/0!</v>
      </c>
    </row>
    <row r="130" spans="1:8" hidden="1" x14ac:dyDescent="0.2">
      <c r="A130" s="13"/>
      <c r="B130" s="13">
        <v>4379</v>
      </c>
      <c r="C130" s="13">
        <v>2212</v>
      </c>
      <c r="D130" s="33" t="s">
        <v>63</v>
      </c>
      <c r="E130" s="57">
        <v>0</v>
      </c>
      <c r="F130" s="189">
        <v>0</v>
      </c>
      <c r="G130" s="117">
        <v>0</v>
      </c>
      <c r="H130" s="116" t="e">
        <f t="shared" si="8"/>
        <v>#DIV/0!</v>
      </c>
    </row>
    <row r="131" spans="1:8" hidden="1" x14ac:dyDescent="0.2">
      <c r="A131" s="13"/>
      <c r="B131" s="13">
        <v>4399</v>
      </c>
      <c r="C131" s="13">
        <v>2321</v>
      </c>
      <c r="D131" s="33" t="s">
        <v>460</v>
      </c>
      <c r="E131" s="57">
        <v>0</v>
      </c>
      <c r="F131" s="189">
        <v>0</v>
      </c>
      <c r="G131" s="117">
        <v>0</v>
      </c>
      <c r="H131" s="116" t="e">
        <f t="shared" si="8"/>
        <v>#DIV/0!</v>
      </c>
    </row>
    <row r="132" spans="1:8" hidden="1" x14ac:dyDescent="0.2">
      <c r="A132" s="13"/>
      <c r="B132" s="13">
        <v>5311</v>
      </c>
      <c r="C132" s="13">
        <v>3113</v>
      </c>
      <c r="D132" s="33" t="s">
        <v>461</v>
      </c>
      <c r="E132" s="57">
        <v>0</v>
      </c>
      <c r="F132" s="189">
        <v>0</v>
      </c>
      <c r="G132" s="117">
        <v>0</v>
      </c>
      <c r="H132" s="116" t="e">
        <f t="shared" si="8"/>
        <v>#DIV/0!</v>
      </c>
    </row>
    <row r="133" spans="1:8" hidden="1" x14ac:dyDescent="0.2">
      <c r="A133" s="13"/>
      <c r="B133" s="13">
        <v>5512</v>
      </c>
      <c r="C133" s="13">
        <v>2324</v>
      </c>
      <c r="D133" s="13" t="s">
        <v>406</v>
      </c>
      <c r="E133" s="57">
        <v>0</v>
      </c>
      <c r="F133" s="189">
        <v>0</v>
      </c>
      <c r="G133" s="117">
        <v>0</v>
      </c>
      <c r="H133" s="116" t="e">
        <f t="shared" si="8"/>
        <v>#DIV/0!</v>
      </c>
    </row>
    <row r="134" spans="1:8" x14ac:dyDescent="0.2">
      <c r="A134" s="13"/>
      <c r="B134" s="13">
        <v>6171</v>
      </c>
      <c r="C134" s="13">
        <v>2212</v>
      </c>
      <c r="D134" s="13" t="s">
        <v>415</v>
      </c>
      <c r="E134" s="57">
        <v>0</v>
      </c>
      <c r="F134" s="189">
        <v>0</v>
      </c>
      <c r="G134" s="117">
        <v>0.5</v>
      </c>
      <c r="H134" s="116" t="e">
        <f t="shared" si="8"/>
        <v>#DIV/0!</v>
      </c>
    </row>
    <row r="135" spans="1:8" x14ac:dyDescent="0.2">
      <c r="A135" s="13"/>
      <c r="B135" s="13">
        <v>6171</v>
      </c>
      <c r="C135" s="13">
        <v>2324</v>
      </c>
      <c r="D135" s="13" t="s">
        <v>478</v>
      </c>
      <c r="E135" s="57">
        <v>320</v>
      </c>
      <c r="F135" s="189">
        <v>320</v>
      </c>
      <c r="G135" s="117">
        <v>59.2</v>
      </c>
      <c r="H135" s="116">
        <f t="shared" si="8"/>
        <v>18.5</v>
      </c>
    </row>
    <row r="136" spans="1:8" hidden="1" x14ac:dyDescent="0.2">
      <c r="A136" s="13"/>
      <c r="B136" s="13">
        <v>6171</v>
      </c>
      <c r="C136" s="13">
        <v>2329</v>
      </c>
      <c r="D136" s="13" t="s">
        <v>218</v>
      </c>
      <c r="E136" s="57">
        <v>0</v>
      </c>
      <c r="F136" s="189">
        <v>0</v>
      </c>
      <c r="G136" s="117">
        <v>0</v>
      </c>
      <c r="H136" s="116" t="e">
        <f t="shared" si="8"/>
        <v>#DIV/0!</v>
      </c>
    </row>
    <row r="137" spans="1:8" ht="18" hidden="1" customHeight="1" x14ac:dyDescent="0.2">
      <c r="A137" s="13"/>
      <c r="B137" s="13"/>
      <c r="C137" s="13">
        <v>4116</v>
      </c>
      <c r="D137" s="13" t="s">
        <v>332</v>
      </c>
      <c r="E137" s="57">
        <v>0</v>
      </c>
      <c r="F137" s="189">
        <v>0</v>
      </c>
      <c r="G137" s="117">
        <v>0</v>
      </c>
      <c r="H137" s="116" t="e">
        <f t="shared" si="8"/>
        <v>#DIV/0!</v>
      </c>
    </row>
    <row r="138" spans="1:8" ht="25.5" hidden="1" customHeight="1" x14ac:dyDescent="0.2">
      <c r="A138" s="13"/>
      <c r="B138" s="13"/>
      <c r="C138" s="13">
        <v>4116</v>
      </c>
      <c r="D138" s="13" t="s">
        <v>360</v>
      </c>
      <c r="E138" s="57">
        <v>0</v>
      </c>
      <c r="F138" s="189">
        <v>0</v>
      </c>
      <c r="G138" s="117">
        <v>0</v>
      </c>
      <c r="H138" s="116" t="e">
        <f t="shared" si="8"/>
        <v>#DIV/0!</v>
      </c>
    </row>
    <row r="139" spans="1:8" hidden="1" x14ac:dyDescent="0.2">
      <c r="A139" s="33"/>
      <c r="B139" s="13"/>
      <c r="C139" s="13">
        <v>4116</v>
      </c>
      <c r="D139" s="13" t="s">
        <v>361</v>
      </c>
      <c r="E139" s="57">
        <v>0</v>
      </c>
      <c r="F139" s="189">
        <v>0</v>
      </c>
      <c r="G139" s="117">
        <v>0</v>
      </c>
      <c r="H139" s="116" t="e">
        <f t="shared" si="8"/>
        <v>#DIV/0!</v>
      </c>
    </row>
    <row r="140" spans="1:8" hidden="1" x14ac:dyDescent="0.2">
      <c r="A140" s="13"/>
      <c r="B140" s="13">
        <v>6330</v>
      </c>
      <c r="C140" s="13">
        <v>4132</v>
      </c>
      <c r="D140" s="13" t="s">
        <v>32</v>
      </c>
      <c r="E140" s="57">
        <v>0</v>
      </c>
      <c r="F140" s="189">
        <v>0</v>
      </c>
      <c r="G140" s="117">
        <v>0</v>
      </c>
      <c r="H140" s="116" t="e">
        <f t="shared" si="8"/>
        <v>#DIV/0!</v>
      </c>
    </row>
    <row r="141" spans="1:8" x14ac:dyDescent="0.2">
      <c r="A141" s="13"/>
      <c r="B141" s="13">
        <v>6402</v>
      </c>
      <c r="C141" s="13">
        <v>2229</v>
      </c>
      <c r="D141" s="13" t="s">
        <v>19</v>
      </c>
      <c r="E141" s="57">
        <v>0</v>
      </c>
      <c r="F141" s="189">
        <v>0</v>
      </c>
      <c r="G141" s="117">
        <v>32.299999999999997</v>
      </c>
      <c r="H141" s="116" t="e">
        <f t="shared" si="8"/>
        <v>#DIV/0!</v>
      </c>
    </row>
    <row r="142" spans="1:8" hidden="1" x14ac:dyDescent="0.2">
      <c r="A142" s="13"/>
      <c r="B142" s="13">
        <v>6409</v>
      </c>
      <c r="C142" s="13">
        <v>2329</v>
      </c>
      <c r="D142" s="13" t="s">
        <v>19</v>
      </c>
      <c r="E142" s="57">
        <v>0</v>
      </c>
      <c r="F142" s="189">
        <v>0</v>
      </c>
      <c r="G142" s="117">
        <v>0</v>
      </c>
      <c r="H142" s="116" t="e">
        <f>(#REF!/F142)*100</f>
        <v>#REF!</v>
      </c>
    </row>
    <row r="143" spans="1:8" ht="15.75" thickBot="1" x14ac:dyDescent="0.25">
      <c r="A143" s="11"/>
      <c r="B143" s="15"/>
      <c r="C143" s="15"/>
      <c r="D143" s="15"/>
      <c r="E143" s="145"/>
      <c r="F143" s="190"/>
      <c r="G143" s="283"/>
      <c r="H143" s="116"/>
    </row>
    <row r="144" spans="1:8" s="6" customFormat="1" ht="21.75" customHeight="1" thickTop="1" thickBot="1" x14ac:dyDescent="0.3">
      <c r="A144" s="9"/>
      <c r="B144" s="41"/>
      <c r="C144" s="41"/>
      <c r="D144" s="40" t="s">
        <v>61</v>
      </c>
      <c r="E144" s="92">
        <f t="shared" ref="E144:G144" si="9">SUM(E111:E142)</f>
        <v>32720</v>
      </c>
      <c r="F144" s="192">
        <f t="shared" si="9"/>
        <v>32720</v>
      </c>
      <c r="G144" s="216">
        <f t="shared" si="9"/>
        <v>6479</v>
      </c>
      <c r="H144" s="123">
        <f t="shared" ref="H144" si="10">(G144/F144)*100</f>
        <v>19.801344743276282</v>
      </c>
    </row>
    <row r="145" spans="1:8" s="129" customFormat="1" ht="21.75" customHeight="1" x14ac:dyDescent="0.25">
      <c r="D145" s="127"/>
      <c r="E145" s="100"/>
      <c r="F145" s="100"/>
      <c r="G145" s="128"/>
      <c r="H145" s="59"/>
    </row>
    <row r="146" spans="1:8" s="129" customFormat="1" ht="33" customHeight="1" thickBot="1" x14ac:dyDescent="0.3">
      <c r="D146" s="127"/>
      <c r="E146" s="100"/>
      <c r="F146" s="100"/>
      <c r="G146" s="128"/>
      <c r="H146" s="59"/>
    </row>
    <row r="147" spans="1:8" ht="15.75" x14ac:dyDescent="0.25">
      <c r="A147" s="24" t="s">
        <v>14</v>
      </c>
      <c r="B147" s="24" t="s">
        <v>428</v>
      </c>
      <c r="C147" s="24" t="s">
        <v>429</v>
      </c>
      <c r="D147" s="23" t="s">
        <v>12</v>
      </c>
      <c r="E147" s="22" t="s">
        <v>11</v>
      </c>
      <c r="F147" s="22" t="s">
        <v>11</v>
      </c>
      <c r="G147" s="22" t="s">
        <v>0</v>
      </c>
      <c r="H147" s="118" t="s">
        <v>370</v>
      </c>
    </row>
    <row r="148" spans="1:8" ht="15.75" customHeight="1" thickBot="1" x14ac:dyDescent="0.3">
      <c r="A148" s="21"/>
      <c r="B148" s="21"/>
      <c r="C148" s="21"/>
      <c r="D148" s="20"/>
      <c r="E148" s="197" t="s">
        <v>10</v>
      </c>
      <c r="F148" s="199" t="s">
        <v>9</v>
      </c>
      <c r="G148" s="235" t="s">
        <v>467</v>
      </c>
      <c r="H148" s="126" t="s">
        <v>371</v>
      </c>
    </row>
    <row r="149" spans="1:8" ht="16.5" customHeight="1" thickTop="1" x14ac:dyDescent="0.25">
      <c r="A149" s="30">
        <v>90</v>
      </c>
      <c r="B149" s="30"/>
      <c r="C149" s="30"/>
      <c r="D149" s="29" t="s">
        <v>54</v>
      </c>
      <c r="E149" s="56"/>
      <c r="F149" s="202"/>
      <c r="G149" s="218"/>
      <c r="H149" s="134"/>
    </row>
    <row r="150" spans="1:8" hidden="1" x14ac:dyDescent="0.2">
      <c r="A150" s="13"/>
      <c r="B150" s="13"/>
      <c r="C150" s="13">
        <v>4116</v>
      </c>
      <c r="D150" s="13" t="s">
        <v>220</v>
      </c>
      <c r="E150" s="231">
        <v>0</v>
      </c>
      <c r="F150" s="204">
        <v>0</v>
      </c>
      <c r="G150" s="117">
        <v>0</v>
      </c>
      <c r="H150" s="116" t="e">
        <f>(#REF!/F150)*100</f>
        <v>#REF!</v>
      </c>
    </row>
    <row r="151" spans="1:8" hidden="1" x14ac:dyDescent="0.2">
      <c r="A151" s="13"/>
      <c r="B151" s="13"/>
      <c r="C151" s="13">
        <v>4116</v>
      </c>
      <c r="D151" s="13" t="s">
        <v>53</v>
      </c>
      <c r="E151" s="231">
        <v>0</v>
      </c>
      <c r="F151" s="204">
        <v>0</v>
      </c>
      <c r="G151" s="117">
        <v>0</v>
      </c>
      <c r="H151" s="116" t="e">
        <f>(#REF!/F151)*100</f>
        <v>#REF!</v>
      </c>
    </row>
    <row r="152" spans="1:8" hidden="1" x14ac:dyDescent="0.2">
      <c r="A152" s="12"/>
      <c r="B152" s="13"/>
      <c r="C152" s="13">
        <v>4116</v>
      </c>
      <c r="D152" s="13" t="s">
        <v>221</v>
      </c>
      <c r="E152" s="231">
        <v>0</v>
      </c>
      <c r="F152" s="204">
        <v>0</v>
      </c>
      <c r="G152" s="117">
        <v>0</v>
      </c>
      <c r="H152" s="116" t="e">
        <f>(#REF!/F152)*100</f>
        <v>#REF!</v>
      </c>
    </row>
    <row r="153" spans="1:8" x14ac:dyDescent="0.2">
      <c r="A153" s="12"/>
      <c r="B153" s="13"/>
      <c r="C153" s="13"/>
      <c r="D153" s="13"/>
      <c r="E153" s="231"/>
      <c r="F153" s="204"/>
      <c r="G153" s="117"/>
      <c r="H153" s="116"/>
    </row>
    <row r="154" spans="1:8" ht="15" customHeight="1" x14ac:dyDescent="0.2">
      <c r="A154" s="13">
        <v>14033</v>
      </c>
      <c r="B154" s="13"/>
      <c r="C154" s="13">
        <v>4116</v>
      </c>
      <c r="D154" s="13" t="s">
        <v>292</v>
      </c>
      <c r="E154" s="57">
        <v>264</v>
      </c>
      <c r="F154" s="189">
        <v>264</v>
      </c>
      <c r="G154" s="117">
        <v>0</v>
      </c>
      <c r="H154" s="116">
        <f t="shared" ref="H154:H175" si="11">(G154/F154)*100</f>
        <v>0</v>
      </c>
    </row>
    <row r="155" spans="1:8" ht="15" customHeight="1" x14ac:dyDescent="0.2">
      <c r="A155" s="13">
        <v>13013</v>
      </c>
      <c r="B155" s="13"/>
      <c r="C155" s="13">
        <v>4116</v>
      </c>
      <c r="D155" s="13" t="s">
        <v>320</v>
      </c>
      <c r="E155" s="57">
        <v>1648</v>
      </c>
      <c r="F155" s="189">
        <v>1648</v>
      </c>
      <c r="G155" s="117">
        <v>801.3</v>
      </c>
      <c r="H155" s="116">
        <f t="shared" si="11"/>
        <v>48.622572815533978</v>
      </c>
    </row>
    <row r="156" spans="1:8" ht="13.5" hidden="1" customHeight="1" x14ac:dyDescent="0.2">
      <c r="A156" s="12">
        <v>14032</v>
      </c>
      <c r="B156" s="13"/>
      <c r="C156" s="13">
        <v>4116</v>
      </c>
      <c r="D156" s="13" t="s">
        <v>426</v>
      </c>
      <c r="E156" s="57">
        <v>0</v>
      </c>
      <c r="F156" s="189">
        <v>0</v>
      </c>
      <c r="G156" s="117">
        <v>0</v>
      </c>
      <c r="H156" s="116" t="e">
        <f t="shared" si="11"/>
        <v>#DIV/0!</v>
      </c>
    </row>
    <row r="157" spans="1:8" ht="15" customHeight="1" x14ac:dyDescent="0.2">
      <c r="A157" s="15"/>
      <c r="B157" s="15"/>
      <c r="C157" s="15">
        <v>4121</v>
      </c>
      <c r="D157" s="13" t="s">
        <v>321</v>
      </c>
      <c r="E157" s="57">
        <v>600</v>
      </c>
      <c r="F157" s="189">
        <v>600</v>
      </c>
      <c r="G157" s="117">
        <v>150</v>
      </c>
      <c r="H157" s="116">
        <f t="shared" si="11"/>
        <v>25</v>
      </c>
    </row>
    <row r="158" spans="1:8" ht="15" hidden="1" customHeight="1" x14ac:dyDescent="0.2">
      <c r="A158" s="13"/>
      <c r="B158" s="13"/>
      <c r="C158" s="13">
        <v>4216</v>
      </c>
      <c r="D158" s="133" t="s">
        <v>366</v>
      </c>
      <c r="E158" s="57">
        <v>0</v>
      </c>
      <c r="F158" s="189">
        <v>0</v>
      </c>
      <c r="G158" s="117">
        <v>0</v>
      </c>
      <c r="H158" s="116" t="e">
        <f t="shared" si="11"/>
        <v>#DIV/0!</v>
      </c>
    </row>
    <row r="159" spans="1:8" ht="15" hidden="1" customHeight="1" x14ac:dyDescent="0.2">
      <c r="A159" s="13"/>
      <c r="B159" s="13"/>
      <c r="C159" s="13">
        <v>4216</v>
      </c>
      <c r="D159" s="15" t="s">
        <v>454</v>
      </c>
      <c r="E159" s="57">
        <v>0</v>
      </c>
      <c r="F159" s="189">
        <v>0</v>
      </c>
      <c r="G159" s="117">
        <v>0</v>
      </c>
      <c r="H159" s="116" t="e">
        <f t="shared" si="11"/>
        <v>#DIV/0!</v>
      </c>
    </row>
    <row r="160" spans="1:8" ht="15" customHeight="1" x14ac:dyDescent="0.2">
      <c r="A160" s="13"/>
      <c r="B160" s="13">
        <v>2219</v>
      </c>
      <c r="C160" s="13">
        <v>2111</v>
      </c>
      <c r="D160" s="13" t="s">
        <v>52</v>
      </c>
      <c r="E160" s="57">
        <v>9000</v>
      </c>
      <c r="F160" s="189">
        <v>9000</v>
      </c>
      <c r="G160" s="117">
        <v>2429.5</v>
      </c>
      <c r="H160" s="116">
        <f t="shared" si="11"/>
        <v>26.994444444444444</v>
      </c>
    </row>
    <row r="161" spans="1:8" ht="15" hidden="1" customHeight="1" x14ac:dyDescent="0.2">
      <c r="A161" s="13"/>
      <c r="B161" s="13">
        <v>2219</v>
      </c>
      <c r="C161" s="13">
        <v>2322</v>
      </c>
      <c r="D161" s="13" t="s">
        <v>283</v>
      </c>
      <c r="E161" s="57">
        <v>0</v>
      </c>
      <c r="F161" s="189">
        <v>0</v>
      </c>
      <c r="G161" s="117">
        <v>0</v>
      </c>
      <c r="H161" s="116" t="e">
        <f t="shared" si="11"/>
        <v>#DIV/0!</v>
      </c>
    </row>
    <row r="162" spans="1:8" hidden="1" x14ac:dyDescent="0.2">
      <c r="A162" s="13"/>
      <c r="B162" s="13">
        <v>2219</v>
      </c>
      <c r="C162" s="13">
        <v>2329</v>
      </c>
      <c r="D162" s="13" t="s">
        <v>51</v>
      </c>
      <c r="E162" s="57">
        <v>0</v>
      </c>
      <c r="F162" s="189">
        <v>0</v>
      </c>
      <c r="G162" s="117">
        <v>0</v>
      </c>
      <c r="H162" s="116" t="e">
        <f t="shared" si="11"/>
        <v>#DIV/0!</v>
      </c>
    </row>
    <row r="163" spans="1:8" hidden="1" x14ac:dyDescent="0.2">
      <c r="A163" s="13"/>
      <c r="B163" s="13">
        <v>3419</v>
      </c>
      <c r="C163" s="13">
        <v>2321</v>
      </c>
      <c r="D163" s="13" t="s">
        <v>299</v>
      </c>
      <c r="E163" s="57">
        <v>0</v>
      </c>
      <c r="F163" s="189">
        <v>0</v>
      </c>
      <c r="G163" s="117">
        <v>0</v>
      </c>
      <c r="H163" s="116" t="e">
        <f t="shared" si="11"/>
        <v>#DIV/0!</v>
      </c>
    </row>
    <row r="164" spans="1:8" hidden="1" x14ac:dyDescent="0.2">
      <c r="A164" s="13"/>
      <c r="B164" s="13">
        <v>4379</v>
      </c>
      <c r="C164" s="13">
        <v>2212</v>
      </c>
      <c r="D164" s="13" t="s">
        <v>318</v>
      </c>
      <c r="E164" s="57">
        <v>0</v>
      </c>
      <c r="F164" s="189">
        <v>0</v>
      </c>
      <c r="G164" s="117">
        <v>0</v>
      </c>
      <c r="H164" s="116" t="e">
        <f t="shared" si="11"/>
        <v>#DIV/0!</v>
      </c>
    </row>
    <row r="165" spans="1:8" ht="15" customHeight="1" x14ac:dyDescent="0.2">
      <c r="A165" s="13"/>
      <c r="B165" s="13">
        <v>3421</v>
      </c>
      <c r="C165" s="13">
        <v>2324</v>
      </c>
      <c r="D165" s="13" t="s">
        <v>437</v>
      </c>
      <c r="E165" s="57">
        <v>0</v>
      </c>
      <c r="F165" s="189">
        <v>0</v>
      </c>
      <c r="G165" s="117">
        <v>16</v>
      </c>
      <c r="H165" s="116" t="e">
        <f t="shared" si="11"/>
        <v>#DIV/0!</v>
      </c>
    </row>
    <row r="166" spans="1:8" x14ac:dyDescent="0.2">
      <c r="A166" s="13"/>
      <c r="B166" s="13">
        <v>5311</v>
      </c>
      <c r="C166" s="13">
        <v>2111</v>
      </c>
      <c r="D166" s="13" t="s">
        <v>50</v>
      </c>
      <c r="E166" s="57">
        <v>435</v>
      </c>
      <c r="F166" s="189">
        <v>435</v>
      </c>
      <c r="G166" s="117">
        <v>90.3</v>
      </c>
      <c r="H166" s="116">
        <f t="shared" si="11"/>
        <v>20.758620689655171</v>
      </c>
    </row>
    <row r="167" spans="1:8" ht="13.9" customHeight="1" x14ac:dyDescent="0.2">
      <c r="A167" s="13"/>
      <c r="B167" s="13">
        <v>5311</v>
      </c>
      <c r="C167" s="13">
        <v>2212</v>
      </c>
      <c r="D167" s="13" t="s">
        <v>222</v>
      </c>
      <c r="E167" s="57">
        <v>1600</v>
      </c>
      <c r="F167" s="189">
        <v>1600</v>
      </c>
      <c r="G167" s="117">
        <v>293.89999999999998</v>
      </c>
      <c r="H167" s="116">
        <f t="shared" si="11"/>
        <v>18.368749999999999</v>
      </c>
    </row>
    <row r="168" spans="1:8" ht="18" hidden="1" customHeight="1" x14ac:dyDescent="0.2">
      <c r="A168" s="33"/>
      <c r="B168" s="33">
        <v>5311</v>
      </c>
      <c r="C168" s="33">
        <v>2310</v>
      </c>
      <c r="D168" s="33" t="s">
        <v>227</v>
      </c>
      <c r="E168" s="57">
        <v>0</v>
      </c>
      <c r="F168" s="189">
        <v>0</v>
      </c>
      <c r="G168" s="117">
        <v>0</v>
      </c>
      <c r="H168" s="116" t="e">
        <f t="shared" si="11"/>
        <v>#DIV/0!</v>
      </c>
    </row>
    <row r="169" spans="1:8" ht="16.5" hidden="1" customHeight="1" x14ac:dyDescent="0.2">
      <c r="A169" s="13">
        <v>777</v>
      </c>
      <c r="B169" s="13">
        <v>5311</v>
      </c>
      <c r="C169" s="13">
        <v>2212</v>
      </c>
      <c r="D169" s="13" t="s">
        <v>319</v>
      </c>
      <c r="E169" s="57">
        <v>0</v>
      </c>
      <c r="F169" s="189">
        <v>0</v>
      </c>
      <c r="G169" s="117">
        <v>0</v>
      </c>
      <c r="H169" s="116" t="e">
        <f t="shared" si="11"/>
        <v>#DIV/0!</v>
      </c>
    </row>
    <row r="170" spans="1:8" hidden="1" x14ac:dyDescent="0.2">
      <c r="A170" s="33"/>
      <c r="B170" s="33">
        <v>5311</v>
      </c>
      <c r="C170" s="33">
        <v>2322</v>
      </c>
      <c r="D170" s="33" t="s">
        <v>228</v>
      </c>
      <c r="E170" s="57">
        <v>0</v>
      </c>
      <c r="F170" s="189">
        <v>0</v>
      </c>
      <c r="G170" s="117">
        <v>0</v>
      </c>
      <c r="H170" s="116" t="e">
        <f t="shared" si="11"/>
        <v>#DIV/0!</v>
      </c>
    </row>
    <row r="171" spans="1:8" x14ac:dyDescent="0.2">
      <c r="A171" s="13"/>
      <c r="B171" s="13">
        <v>5311</v>
      </c>
      <c r="C171" s="13">
        <v>2324</v>
      </c>
      <c r="D171" s="13" t="s">
        <v>223</v>
      </c>
      <c r="E171" s="57">
        <v>50</v>
      </c>
      <c r="F171" s="189">
        <v>50</v>
      </c>
      <c r="G171" s="117">
        <v>26.8</v>
      </c>
      <c r="H171" s="116">
        <f t="shared" si="11"/>
        <v>53.6</v>
      </c>
    </row>
    <row r="172" spans="1:8" ht="12.95" customHeight="1" x14ac:dyDescent="0.2">
      <c r="A172" s="33"/>
      <c r="B172" s="33">
        <v>5311</v>
      </c>
      <c r="C172" s="33">
        <v>2329</v>
      </c>
      <c r="D172" s="33" t="s">
        <v>224</v>
      </c>
      <c r="E172" s="57">
        <v>0</v>
      </c>
      <c r="F172" s="189">
        <v>0</v>
      </c>
      <c r="G172" s="117">
        <v>3.6</v>
      </c>
      <c r="H172" s="116" t="e">
        <f t="shared" si="11"/>
        <v>#DIV/0!</v>
      </c>
    </row>
    <row r="173" spans="1:8" ht="15.75" hidden="1" customHeight="1" x14ac:dyDescent="0.2">
      <c r="A173" s="33"/>
      <c r="B173" s="33">
        <v>5311</v>
      </c>
      <c r="C173" s="33">
        <v>2329</v>
      </c>
      <c r="D173" s="33" t="s">
        <v>224</v>
      </c>
      <c r="E173" s="57">
        <v>0</v>
      </c>
      <c r="F173" s="189">
        <v>0</v>
      </c>
      <c r="G173" s="117">
        <v>0</v>
      </c>
      <c r="H173" s="116" t="e">
        <f t="shared" si="11"/>
        <v>#DIV/0!</v>
      </c>
    </row>
    <row r="174" spans="1:8" hidden="1" x14ac:dyDescent="0.2">
      <c r="A174" s="33"/>
      <c r="B174" s="33">
        <v>5311</v>
      </c>
      <c r="C174" s="33">
        <v>3113</v>
      </c>
      <c r="D174" s="33" t="s">
        <v>225</v>
      </c>
      <c r="E174" s="57">
        <v>0</v>
      </c>
      <c r="F174" s="189">
        <v>0</v>
      </c>
      <c r="G174" s="117">
        <v>0</v>
      </c>
      <c r="H174" s="116" t="e">
        <f t="shared" si="11"/>
        <v>#DIV/0!</v>
      </c>
    </row>
    <row r="175" spans="1:8" x14ac:dyDescent="0.2">
      <c r="A175" s="33"/>
      <c r="B175" s="33">
        <v>6409</v>
      </c>
      <c r="C175" s="33">
        <v>2328</v>
      </c>
      <c r="D175" s="33" t="s">
        <v>226</v>
      </c>
      <c r="E175" s="57">
        <v>0</v>
      </c>
      <c r="F175" s="189">
        <v>0</v>
      </c>
      <c r="G175" s="117">
        <v>39.5</v>
      </c>
      <c r="H175" s="116" t="e">
        <f t="shared" si="11"/>
        <v>#DIV/0!</v>
      </c>
    </row>
    <row r="176" spans="1:8" ht="16.7" hidden="1" customHeight="1" x14ac:dyDescent="0.2">
      <c r="A176" s="13"/>
      <c r="B176" s="13">
        <v>6171</v>
      </c>
      <c r="C176" s="13">
        <v>2212</v>
      </c>
      <c r="D176" s="33" t="s">
        <v>290</v>
      </c>
      <c r="E176" s="57">
        <v>0</v>
      </c>
      <c r="F176" s="189">
        <v>0</v>
      </c>
      <c r="G176" s="117">
        <v>0</v>
      </c>
      <c r="H176" s="116" t="e">
        <f>(#REF!/F176)*100</f>
        <v>#REF!</v>
      </c>
    </row>
    <row r="177" spans="1:8" ht="15.75" thickBot="1" x14ac:dyDescent="0.25">
      <c r="A177" s="11"/>
      <c r="B177" s="11"/>
      <c r="C177" s="11"/>
      <c r="D177" s="11"/>
      <c r="E177" s="230"/>
      <c r="F177" s="200"/>
      <c r="G177" s="220"/>
      <c r="H177" s="132"/>
    </row>
    <row r="178" spans="1:8" s="6" customFormat="1" ht="21.75" customHeight="1" thickTop="1" thickBot="1" x14ac:dyDescent="0.3">
      <c r="A178" s="41"/>
      <c r="B178" s="41"/>
      <c r="C178" s="41"/>
      <c r="D178" s="40" t="s">
        <v>49</v>
      </c>
      <c r="E178" s="92">
        <f>SUM(E150:E177)</f>
        <v>13597</v>
      </c>
      <c r="F178" s="192">
        <f>SUM(F150:F177)</f>
        <v>13597</v>
      </c>
      <c r="G178" s="216">
        <f t="shared" ref="G178" si="12">SUM(G150:G177)</f>
        <v>3850.9000000000005</v>
      </c>
      <c r="H178" s="123">
        <f t="shared" ref="H178" si="13">(G178/F178)*100</f>
        <v>28.32168860778113</v>
      </c>
    </row>
    <row r="179" spans="1:8" ht="38.65" customHeight="1" thickBot="1" x14ac:dyDescent="0.3">
      <c r="A179" s="7"/>
      <c r="B179" s="7"/>
      <c r="C179" s="7"/>
      <c r="D179" s="8"/>
      <c r="E179" s="100"/>
      <c r="F179" s="100"/>
    </row>
    <row r="180" spans="1:8" ht="15" hidden="1" customHeight="1" x14ac:dyDescent="0.25">
      <c r="A180" s="7"/>
      <c r="B180" s="7"/>
      <c r="C180" s="7"/>
      <c r="D180" s="8"/>
      <c r="E180" s="100"/>
      <c r="F180" s="100"/>
    </row>
    <row r="181" spans="1:8" ht="15" hidden="1" customHeight="1" x14ac:dyDescent="0.25">
      <c r="A181" s="7"/>
      <c r="B181" s="7"/>
      <c r="C181" s="7"/>
      <c r="D181" s="8"/>
      <c r="E181" s="100"/>
      <c r="F181" s="100"/>
    </row>
    <row r="182" spans="1:8" ht="15" hidden="1" customHeight="1" x14ac:dyDescent="0.25">
      <c r="A182" s="7"/>
      <c r="B182" s="7"/>
      <c r="C182" s="7"/>
      <c r="D182" s="8"/>
      <c r="E182" s="100"/>
      <c r="F182" s="100"/>
    </row>
    <row r="183" spans="1:8" ht="15" hidden="1" customHeight="1" x14ac:dyDescent="0.25">
      <c r="A183" s="7"/>
      <c r="B183" s="7"/>
      <c r="C183" s="7"/>
      <c r="D183" s="8"/>
      <c r="E183" s="100"/>
      <c r="F183" s="100"/>
    </row>
    <row r="184" spans="1:8" ht="15" hidden="1" customHeight="1" x14ac:dyDescent="0.25">
      <c r="A184" s="7"/>
      <c r="B184" s="7"/>
      <c r="C184" s="7"/>
      <c r="D184" s="8"/>
      <c r="E184" s="100"/>
      <c r="F184" s="100"/>
    </row>
    <row r="185" spans="1:8" ht="15" hidden="1" customHeight="1" x14ac:dyDescent="0.25">
      <c r="A185" s="7"/>
      <c r="B185" s="7"/>
      <c r="C185" s="7"/>
      <c r="D185" s="8"/>
      <c r="E185" s="100"/>
      <c r="F185" s="100"/>
    </row>
    <row r="186" spans="1:8" ht="15" hidden="1" customHeight="1" thickBot="1" x14ac:dyDescent="0.3">
      <c r="A186" s="7"/>
      <c r="B186" s="7"/>
      <c r="C186" s="7"/>
      <c r="D186" s="8"/>
      <c r="E186" s="193"/>
      <c r="F186" s="193"/>
    </row>
    <row r="187" spans="1:8" ht="15" hidden="1" customHeight="1" thickBot="1" x14ac:dyDescent="0.3">
      <c r="A187" s="7"/>
      <c r="B187" s="7"/>
      <c r="C187" s="7"/>
      <c r="D187" s="8"/>
      <c r="E187" s="100"/>
      <c r="F187" s="100"/>
    </row>
    <row r="188" spans="1:8" ht="15.75" x14ac:dyDescent="0.25">
      <c r="A188" s="24" t="s">
        <v>14</v>
      </c>
      <c r="B188" s="24" t="s">
        <v>428</v>
      </c>
      <c r="C188" s="24" t="s">
        <v>429</v>
      </c>
      <c r="D188" s="23" t="s">
        <v>12</v>
      </c>
      <c r="E188" s="22" t="s">
        <v>11</v>
      </c>
      <c r="F188" s="22" t="s">
        <v>11</v>
      </c>
      <c r="G188" s="22" t="s">
        <v>0</v>
      </c>
      <c r="H188" s="118" t="s">
        <v>370</v>
      </c>
    </row>
    <row r="189" spans="1:8" ht="15.75" customHeight="1" thickBot="1" x14ac:dyDescent="0.3">
      <c r="A189" s="21"/>
      <c r="B189" s="21"/>
      <c r="C189" s="21"/>
      <c r="D189" s="20"/>
      <c r="E189" s="197" t="s">
        <v>10</v>
      </c>
      <c r="F189" s="199" t="s">
        <v>9</v>
      </c>
      <c r="G189" s="235" t="s">
        <v>467</v>
      </c>
      <c r="H189" s="126" t="s">
        <v>371</v>
      </c>
    </row>
    <row r="190" spans="1:8" ht="18.75" customHeight="1" thickTop="1" x14ac:dyDescent="0.25">
      <c r="A190" s="30">
        <v>100</v>
      </c>
      <c r="B190" s="348" t="s">
        <v>369</v>
      </c>
      <c r="C190" s="349"/>
      <c r="D190" s="350"/>
      <c r="E190" s="56"/>
      <c r="F190" s="202"/>
      <c r="G190" s="218"/>
      <c r="H190" s="134"/>
    </row>
    <row r="191" spans="1:8" x14ac:dyDescent="0.2">
      <c r="A191" s="13"/>
      <c r="B191" s="13"/>
      <c r="C191" s="13"/>
      <c r="D191" s="13"/>
      <c r="E191" s="57"/>
      <c r="F191" s="189"/>
      <c r="G191" s="219"/>
      <c r="H191" s="131"/>
    </row>
    <row r="192" spans="1:8" x14ac:dyDescent="0.2">
      <c r="A192" s="33"/>
      <c r="B192" s="13"/>
      <c r="C192" s="13">
        <v>1333</v>
      </c>
      <c r="D192" s="13" t="s">
        <v>60</v>
      </c>
      <c r="E192" s="57">
        <v>600</v>
      </c>
      <c r="F192" s="189">
        <v>600</v>
      </c>
      <c r="G192" s="117">
        <v>41</v>
      </c>
      <c r="H192" s="116">
        <f t="shared" ref="H192:H209" si="14">(G192/F192)*100</f>
        <v>6.833333333333333</v>
      </c>
    </row>
    <row r="193" spans="1:8" x14ac:dyDescent="0.2">
      <c r="A193" s="33"/>
      <c r="B193" s="13"/>
      <c r="C193" s="13">
        <v>1334</v>
      </c>
      <c r="D193" s="13" t="s">
        <v>59</v>
      </c>
      <c r="E193" s="57">
        <v>250</v>
      </c>
      <c r="F193" s="189">
        <v>250</v>
      </c>
      <c r="G193" s="117">
        <v>49.2</v>
      </c>
      <c r="H193" s="116">
        <f t="shared" si="14"/>
        <v>19.68</v>
      </c>
    </row>
    <row r="194" spans="1:8" x14ac:dyDescent="0.2">
      <c r="A194" s="33"/>
      <c r="B194" s="13"/>
      <c r="C194" s="13">
        <v>1335</v>
      </c>
      <c r="D194" s="13" t="s">
        <v>58</v>
      </c>
      <c r="E194" s="57">
        <v>25</v>
      </c>
      <c r="F194" s="189">
        <v>25</v>
      </c>
      <c r="G194" s="117">
        <v>26.1</v>
      </c>
      <c r="H194" s="116">
        <f t="shared" si="14"/>
        <v>104.4</v>
      </c>
    </row>
    <row r="195" spans="1:8" x14ac:dyDescent="0.2">
      <c r="A195" s="33"/>
      <c r="B195" s="13"/>
      <c r="C195" s="13">
        <v>1356</v>
      </c>
      <c r="D195" s="13" t="s">
        <v>213</v>
      </c>
      <c r="E195" s="57">
        <v>11000</v>
      </c>
      <c r="F195" s="189">
        <v>11000</v>
      </c>
      <c r="G195" s="117">
        <v>929.2</v>
      </c>
      <c r="H195" s="116">
        <f t="shared" si="14"/>
        <v>8.447272727272729</v>
      </c>
    </row>
    <row r="196" spans="1:8" x14ac:dyDescent="0.2">
      <c r="A196" s="13"/>
      <c r="B196" s="13"/>
      <c r="C196" s="13">
        <v>1361</v>
      </c>
      <c r="D196" s="13" t="s">
        <v>29</v>
      </c>
      <c r="E196" s="57">
        <v>2040</v>
      </c>
      <c r="F196" s="189">
        <v>2040</v>
      </c>
      <c r="G196" s="117">
        <v>593.6</v>
      </c>
      <c r="H196" s="116">
        <f t="shared" si="14"/>
        <v>29.098039215686278</v>
      </c>
    </row>
    <row r="197" spans="1:8" ht="15.75" hidden="1" x14ac:dyDescent="0.25">
      <c r="A197" s="34"/>
      <c r="B197" s="34"/>
      <c r="C197" s="13">
        <v>4111</v>
      </c>
      <c r="D197" s="13" t="s">
        <v>443</v>
      </c>
      <c r="E197" s="57">
        <v>0</v>
      </c>
      <c r="F197" s="189">
        <v>0</v>
      </c>
      <c r="G197" s="117">
        <v>0</v>
      </c>
      <c r="H197" s="116" t="e">
        <f t="shared" si="14"/>
        <v>#DIV/0!</v>
      </c>
    </row>
    <row r="198" spans="1:8" ht="15.75" hidden="1" x14ac:dyDescent="0.25">
      <c r="A198" s="34"/>
      <c r="B198" s="34"/>
      <c r="C198" s="13">
        <v>4216</v>
      </c>
      <c r="D198" s="13" t="s">
        <v>48</v>
      </c>
      <c r="E198" s="57">
        <v>0</v>
      </c>
      <c r="F198" s="189">
        <v>0</v>
      </c>
      <c r="G198" s="117">
        <v>0</v>
      </c>
      <c r="H198" s="116" t="e">
        <f t="shared" si="14"/>
        <v>#DIV/0!</v>
      </c>
    </row>
    <row r="199" spans="1:8" ht="15.75" x14ac:dyDescent="0.25">
      <c r="A199" s="34"/>
      <c r="B199" s="34"/>
      <c r="C199" s="13">
        <v>4121</v>
      </c>
      <c r="D199" s="13" t="s">
        <v>448</v>
      </c>
      <c r="E199" s="57">
        <v>0</v>
      </c>
      <c r="F199" s="189">
        <v>0</v>
      </c>
      <c r="G199" s="117">
        <v>3</v>
      </c>
      <c r="H199" s="116" t="e">
        <f t="shared" si="14"/>
        <v>#DIV/0!</v>
      </c>
    </row>
    <row r="200" spans="1:8" ht="15" customHeight="1" x14ac:dyDescent="0.2">
      <c r="A200" s="33"/>
      <c r="B200" s="33">
        <v>1070</v>
      </c>
      <c r="C200" s="33">
        <v>2212</v>
      </c>
      <c r="D200" s="33" t="s">
        <v>214</v>
      </c>
      <c r="E200" s="57">
        <v>35</v>
      </c>
      <c r="F200" s="189">
        <v>35</v>
      </c>
      <c r="G200" s="117">
        <v>11.9</v>
      </c>
      <c r="H200" s="116">
        <f t="shared" si="14"/>
        <v>34</v>
      </c>
    </row>
    <row r="201" spans="1:8" x14ac:dyDescent="0.2">
      <c r="A201" s="13"/>
      <c r="B201" s="13">
        <v>2169</v>
      </c>
      <c r="C201" s="13">
        <v>2212</v>
      </c>
      <c r="D201" s="13" t="s">
        <v>229</v>
      </c>
      <c r="E201" s="57">
        <v>200</v>
      </c>
      <c r="F201" s="189">
        <v>200</v>
      </c>
      <c r="G201" s="117">
        <v>31</v>
      </c>
      <c r="H201" s="116">
        <f t="shared" si="14"/>
        <v>15.5</v>
      </c>
    </row>
    <row r="202" spans="1:8" hidden="1" x14ac:dyDescent="0.2">
      <c r="A202" s="33"/>
      <c r="B202" s="33">
        <v>3635</v>
      </c>
      <c r="C202" s="33">
        <v>3122</v>
      </c>
      <c r="D202" s="13" t="s">
        <v>47</v>
      </c>
      <c r="E202" s="57">
        <v>0</v>
      </c>
      <c r="F202" s="189">
        <v>0</v>
      </c>
      <c r="G202" s="117">
        <v>0</v>
      </c>
      <c r="H202" s="116" t="e">
        <f t="shared" si="14"/>
        <v>#DIV/0!</v>
      </c>
    </row>
    <row r="203" spans="1:8" ht="15.75" x14ac:dyDescent="0.25">
      <c r="A203" s="34"/>
      <c r="B203" s="35">
        <v>2169</v>
      </c>
      <c r="C203" s="13">
        <v>2324</v>
      </c>
      <c r="D203" s="13" t="s">
        <v>498</v>
      </c>
      <c r="E203" s="57">
        <v>0</v>
      </c>
      <c r="F203" s="189">
        <v>0</v>
      </c>
      <c r="G203" s="117">
        <v>1</v>
      </c>
      <c r="H203" s="116" t="e">
        <f t="shared" si="14"/>
        <v>#DIV/0!</v>
      </c>
    </row>
    <row r="204" spans="1:8" ht="15" customHeight="1" x14ac:dyDescent="0.2">
      <c r="A204" s="33"/>
      <c r="B204" s="33">
        <v>2369</v>
      </c>
      <c r="C204" s="33">
        <v>2212</v>
      </c>
      <c r="D204" s="33" t="s">
        <v>215</v>
      </c>
      <c r="E204" s="57">
        <v>15</v>
      </c>
      <c r="F204" s="189">
        <v>15</v>
      </c>
      <c r="G204" s="117">
        <v>12.5</v>
      </c>
      <c r="H204" s="116">
        <f t="shared" si="14"/>
        <v>83.333333333333343</v>
      </c>
    </row>
    <row r="205" spans="1:8" ht="15" customHeight="1" x14ac:dyDescent="0.2">
      <c r="A205" s="33"/>
      <c r="B205" s="13">
        <v>3322</v>
      </c>
      <c r="C205" s="13">
        <v>2212</v>
      </c>
      <c r="D205" s="13" t="s">
        <v>216</v>
      </c>
      <c r="E205" s="57">
        <v>20</v>
      </c>
      <c r="F205" s="189">
        <v>20</v>
      </c>
      <c r="G205" s="117">
        <v>70</v>
      </c>
      <c r="H205" s="116">
        <f t="shared" si="14"/>
        <v>350</v>
      </c>
    </row>
    <row r="206" spans="1:8" ht="15" customHeight="1" x14ac:dyDescent="0.2">
      <c r="A206" s="33"/>
      <c r="B206" s="13">
        <v>3729</v>
      </c>
      <c r="C206" s="13">
        <v>2212</v>
      </c>
      <c r="D206" s="13" t="s">
        <v>479</v>
      </c>
      <c r="E206" s="57">
        <v>2</v>
      </c>
      <c r="F206" s="189">
        <v>2</v>
      </c>
      <c r="G206" s="117">
        <v>0</v>
      </c>
      <c r="H206" s="116">
        <f t="shared" si="14"/>
        <v>0</v>
      </c>
    </row>
    <row r="207" spans="1:8" ht="15" customHeight="1" x14ac:dyDescent="0.2">
      <c r="A207" s="33"/>
      <c r="B207" s="33">
        <v>3749</v>
      </c>
      <c r="C207" s="33">
        <v>2212</v>
      </c>
      <c r="D207" s="33" t="s">
        <v>294</v>
      </c>
      <c r="E207" s="57">
        <v>8</v>
      </c>
      <c r="F207" s="189">
        <v>8</v>
      </c>
      <c r="G207" s="117">
        <v>7.4</v>
      </c>
      <c r="H207" s="116">
        <f t="shared" si="14"/>
        <v>92.5</v>
      </c>
    </row>
    <row r="208" spans="1:8" ht="15" customHeight="1" x14ac:dyDescent="0.2">
      <c r="A208" s="33"/>
      <c r="B208" s="13">
        <v>6171</v>
      </c>
      <c r="C208" s="13">
        <v>2212</v>
      </c>
      <c r="D208" s="13" t="s">
        <v>219</v>
      </c>
      <c r="E208" s="57">
        <v>3</v>
      </c>
      <c r="F208" s="189">
        <v>3</v>
      </c>
      <c r="G208" s="117">
        <v>10.3</v>
      </c>
      <c r="H208" s="116">
        <f t="shared" si="14"/>
        <v>343.33333333333337</v>
      </c>
    </row>
    <row r="209" spans="1:8" ht="15.75" thickBot="1" x14ac:dyDescent="0.25">
      <c r="A209" s="33"/>
      <c r="B209" s="33">
        <v>6171</v>
      </c>
      <c r="C209" s="33">
        <v>2324</v>
      </c>
      <c r="D209" s="13" t="s">
        <v>230</v>
      </c>
      <c r="E209" s="57">
        <v>58</v>
      </c>
      <c r="F209" s="189">
        <v>58</v>
      </c>
      <c r="G209" s="117">
        <v>37.1</v>
      </c>
      <c r="H209" s="116">
        <f t="shared" si="14"/>
        <v>63.96551724137931</v>
      </c>
    </row>
    <row r="210" spans="1:8" ht="15" hidden="1" customHeight="1" x14ac:dyDescent="0.2">
      <c r="A210" s="33"/>
      <c r="B210" s="13">
        <v>2169</v>
      </c>
      <c r="C210" s="62">
        <v>2324</v>
      </c>
      <c r="D210" s="13" t="s">
        <v>337</v>
      </c>
      <c r="E210" s="57">
        <v>0</v>
      </c>
      <c r="F210" s="189">
        <v>0</v>
      </c>
      <c r="G210" s="117">
        <v>0</v>
      </c>
      <c r="H210" s="116" t="e">
        <f>(#REF!/F210)*100</f>
        <v>#REF!</v>
      </c>
    </row>
    <row r="211" spans="1:8" ht="15" hidden="1" customHeight="1" x14ac:dyDescent="0.2">
      <c r="A211" s="33"/>
      <c r="B211" s="13">
        <v>6171</v>
      </c>
      <c r="C211" s="13">
        <v>2212</v>
      </c>
      <c r="D211" s="13" t="s">
        <v>309</v>
      </c>
      <c r="E211" s="57"/>
      <c r="F211" s="189"/>
      <c r="G211" s="117">
        <v>0</v>
      </c>
      <c r="H211" s="116" t="e">
        <f>(#REF!/F211)*100</f>
        <v>#REF!</v>
      </c>
    </row>
    <row r="212" spans="1:8" ht="15" hidden="1" customHeight="1" thickBot="1" x14ac:dyDescent="0.25">
      <c r="A212" s="11"/>
      <c r="B212" s="33"/>
      <c r="C212" s="33"/>
      <c r="D212" s="33"/>
      <c r="E212" s="58"/>
      <c r="F212" s="191"/>
      <c r="G212" s="124"/>
      <c r="H212" s="125"/>
    </row>
    <row r="213" spans="1:8" s="6" customFormat="1" ht="21.75" customHeight="1" thickTop="1" thickBot="1" x14ac:dyDescent="0.3">
      <c r="A213" s="41"/>
      <c r="B213" s="41"/>
      <c r="C213" s="41"/>
      <c r="D213" s="40" t="s">
        <v>46</v>
      </c>
      <c r="E213" s="92">
        <f t="shared" ref="E213:G213" si="15">SUM(E192:E212)</f>
        <v>14256</v>
      </c>
      <c r="F213" s="192">
        <f t="shared" si="15"/>
        <v>14256</v>
      </c>
      <c r="G213" s="216">
        <f t="shared" si="15"/>
        <v>1823.3</v>
      </c>
      <c r="H213" s="123">
        <f t="shared" ref="H213" si="16">(G213/F213)*100</f>
        <v>12.789702581369248</v>
      </c>
    </row>
    <row r="214" spans="1:8" ht="15" customHeight="1" x14ac:dyDescent="0.25">
      <c r="A214" s="7"/>
      <c r="B214" s="7"/>
      <c r="C214" s="7"/>
      <c r="D214" s="8"/>
      <c r="E214" s="100"/>
      <c r="F214" s="100"/>
    </row>
    <row r="215" spans="1:8" ht="0.75" customHeight="1" x14ac:dyDescent="0.25">
      <c r="A215" s="7"/>
      <c r="B215" s="7"/>
      <c r="C215" s="7"/>
      <c r="D215" s="8"/>
      <c r="E215" s="100"/>
      <c r="F215" s="100"/>
    </row>
    <row r="216" spans="1:8" ht="15" hidden="1" customHeight="1" x14ac:dyDescent="0.25">
      <c r="A216" s="7"/>
      <c r="B216" s="7"/>
      <c r="C216" s="7"/>
      <c r="D216" s="8"/>
      <c r="E216" s="100"/>
      <c r="F216" s="100"/>
    </row>
    <row r="217" spans="1:8" ht="31.7" customHeight="1" thickBot="1" x14ac:dyDescent="0.3">
      <c r="A217" s="7"/>
      <c r="B217" s="7"/>
      <c r="C217" s="7"/>
      <c r="D217" s="8"/>
      <c r="E217" s="100"/>
      <c r="F217" s="100"/>
    </row>
    <row r="218" spans="1:8" ht="15.75" x14ac:dyDescent="0.25">
      <c r="A218" s="24" t="s">
        <v>14</v>
      </c>
      <c r="B218" s="24" t="s">
        <v>428</v>
      </c>
      <c r="C218" s="24" t="s">
        <v>429</v>
      </c>
      <c r="D218" s="23" t="s">
        <v>12</v>
      </c>
      <c r="E218" s="22" t="s">
        <v>11</v>
      </c>
      <c r="F218" s="22" t="s">
        <v>11</v>
      </c>
      <c r="G218" s="22" t="s">
        <v>0</v>
      </c>
      <c r="H218" s="118" t="s">
        <v>370</v>
      </c>
    </row>
    <row r="219" spans="1:8" ht="15.75" customHeight="1" thickBot="1" x14ac:dyDescent="0.3">
      <c r="A219" s="21"/>
      <c r="B219" s="21"/>
      <c r="C219" s="21"/>
      <c r="D219" s="20"/>
      <c r="E219" s="197" t="s">
        <v>10</v>
      </c>
      <c r="F219" s="199" t="s">
        <v>9</v>
      </c>
      <c r="G219" s="235" t="s">
        <v>467</v>
      </c>
      <c r="H219" s="126" t="s">
        <v>371</v>
      </c>
    </row>
    <row r="220" spans="1:8" ht="20.25" customHeight="1" thickTop="1" x14ac:dyDescent="0.25">
      <c r="A220" s="19">
        <v>110</v>
      </c>
      <c r="B220" s="34"/>
      <c r="C220" s="34"/>
      <c r="D220" s="34" t="s">
        <v>45</v>
      </c>
      <c r="E220" s="56"/>
      <c r="F220" s="202"/>
      <c r="G220" s="218"/>
      <c r="H220" s="134"/>
    </row>
    <row r="221" spans="1:8" ht="16.5" customHeight="1" x14ac:dyDescent="0.25">
      <c r="A221" s="19"/>
      <c r="B221" s="34"/>
      <c r="C221" s="34"/>
      <c r="D221" s="34"/>
      <c r="E221" s="56"/>
      <c r="F221" s="203"/>
      <c r="G221" s="214"/>
      <c r="H221" s="120"/>
    </row>
    <row r="222" spans="1:8" x14ac:dyDescent="0.2">
      <c r="A222" s="13"/>
      <c r="B222" s="13"/>
      <c r="C222" s="13">
        <v>1111</v>
      </c>
      <c r="D222" s="13" t="s">
        <v>407</v>
      </c>
      <c r="E222" s="57">
        <v>99039</v>
      </c>
      <c r="F222" s="189">
        <v>99039</v>
      </c>
      <c r="G222" s="117">
        <v>25652</v>
      </c>
      <c r="H222" s="116">
        <f t="shared" ref="H222:H263" si="17">(G222/F222)*100</f>
        <v>25.900907723220147</v>
      </c>
    </row>
    <row r="223" spans="1:8" x14ac:dyDescent="0.2">
      <c r="A223" s="13"/>
      <c r="B223" s="13"/>
      <c r="C223" s="13">
        <v>1112</v>
      </c>
      <c r="D223" s="13" t="s">
        <v>408</v>
      </c>
      <c r="E223" s="57">
        <v>1940</v>
      </c>
      <c r="F223" s="189">
        <v>1940</v>
      </c>
      <c r="G223" s="117">
        <v>597.9</v>
      </c>
      <c r="H223" s="116">
        <f t="shared" si="17"/>
        <v>30.819587628865978</v>
      </c>
    </row>
    <row r="224" spans="1:8" x14ac:dyDescent="0.2">
      <c r="A224" s="13"/>
      <c r="B224" s="13"/>
      <c r="C224" s="13">
        <v>1113</v>
      </c>
      <c r="D224" s="13" t="s">
        <v>409</v>
      </c>
      <c r="E224" s="57">
        <v>7313</v>
      </c>
      <c r="F224" s="189">
        <v>7313</v>
      </c>
      <c r="G224" s="117">
        <v>1966.2</v>
      </c>
      <c r="H224" s="116">
        <f t="shared" si="17"/>
        <v>26.886366744154245</v>
      </c>
    </row>
    <row r="225" spans="1:8" x14ac:dyDescent="0.2">
      <c r="A225" s="13"/>
      <c r="B225" s="13"/>
      <c r="C225" s="13">
        <v>1121</v>
      </c>
      <c r="D225" s="13" t="s">
        <v>44</v>
      </c>
      <c r="E225" s="57">
        <v>72296</v>
      </c>
      <c r="F225" s="189">
        <v>72296</v>
      </c>
      <c r="G225" s="117">
        <v>16019.3</v>
      </c>
      <c r="H225" s="116">
        <f t="shared" si="17"/>
        <v>22.157934048910036</v>
      </c>
    </row>
    <row r="226" spans="1:8" x14ac:dyDescent="0.2">
      <c r="A226" s="13"/>
      <c r="B226" s="13"/>
      <c r="C226" s="13">
        <v>1122</v>
      </c>
      <c r="D226" s="13" t="s">
        <v>43</v>
      </c>
      <c r="E226" s="57">
        <v>16000</v>
      </c>
      <c r="F226" s="189">
        <v>16000</v>
      </c>
      <c r="G226" s="117">
        <v>9940</v>
      </c>
      <c r="H226" s="116">
        <f t="shared" si="17"/>
        <v>62.125</v>
      </c>
    </row>
    <row r="227" spans="1:8" x14ac:dyDescent="0.2">
      <c r="A227" s="13"/>
      <c r="B227" s="13"/>
      <c r="C227" s="13">
        <v>1211</v>
      </c>
      <c r="D227" s="13" t="s">
        <v>42</v>
      </c>
      <c r="E227" s="57">
        <v>173732</v>
      </c>
      <c r="F227" s="189">
        <v>173732</v>
      </c>
      <c r="G227" s="117">
        <v>44268.3</v>
      </c>
      <c r="H227" s="116">
        <f t="shared" si="17"/>
        <v>25.48079801072917</v>
      </c>
    </row>
    <row r="228" spans="1:8" x14ac:dyDescent="0.2">
      <c r="A228" s="13"/>
      <c r="B228" s="13"/>
      <c r="C228" s="13">
        <v>1340</v>
      </c>
      <c r="D228" s="13" t="s">
        <v>462</v>
      </c>
      <c r="E228" s="57">
        <v>13200</v>
      </c>
      <c r="F228" s="189">
        <v>13200</v>
      </c>
      <c r="G228" s="117">
        <v>2688</v>
      </c>
      <c r="H228" s="116">
        <f t="shared" si="17"/>
        <v>20.363636363636363</v>
      </c>
    </row>
    <row r="229" spans="1:8" x14ac:dyDescent="0.2">
      <c r="A229" s="13"/>
      <c r="B229" s="13"/>
      <c r="C229" s="13">
        <v>1341</v>
      </c>
      <c r="D229" s="13" t="s">
        <v>41</v>
      </c>
      <c r="E229" s="57">
        <v>850</v>
      </c>
      <c r="F229" s="189">
        <v>850</v>
      </c>
      <c r="G229" s="117">
        <v>275.10000000000002</v>
      </c>
      <c r="H229" s="116">
        <f t="shared" si="17"/>
        <v>32.364705882352943</v>
      </c>
    </row>
    <row r="230" spans="1:8" ht="15" customHeight="1" x14ac:dyDescent="0.25">
      <c r="A230" s="37"/>
      <c r="B230" s="34"/>
      <c r="C230" s="35">
        <v>1342</v>
      </c>
      <c r="D230" s="35" t="s">
        <v>40</v>
      </c>
      <c r="E230" s="57">
        <v>281</v>
      </c>
      <c r="F230" s="189">
        <v>281</v>
      </c>
      <c r="G230" s="117">
        <v>0.5</v>
      </c>
      <c r="H230" s="116">
        <f t="shared" si="17"/>
        <v>0.1779359430604982</v>
      </c>
    </row>
    <row r="231" spans="1:8" x14ac:dyDescent="0.2">
      <c r="A231" s="36"/>
      <c r="B231" s="35"/>
      <c r="C231" s="35">
        <v>1343</v>
      </c>
      <c r="D231" s="35" t="s">
        <v>39</v>
      </c>
      <c r="E231" s="57">
        <v>1200</v>
      </c>
      <c r="F231" s="189">
        <v>1200</v>
      </c>
      <c r="G231" s="117">
        <v>647.20000000000005</v>
      </c>
      <c r="H231" s="116">
        <f t="shared" si="17"/>
        <v>53.93333333333333</v>
      </c>
    </row>
    <row r="232" spans="1:8" hidden="1" x14ac:dyDescent="0.2">
      <c r="A232" s="12"/>
      <c r="B232" s="13"/>
      <c r="C232" s="13">
        <v>1345</v>
      </c>
      <c r="D232" s="13" t="s">
        <v>231</v>
      </c>
      <c r="E232" s="57">
        <v>0</v>
      </c>
      <c r="F232" s="189">
        <v>0</v>
      </c>
      <c r="G232" s="117">
        <v>0</v>
      </c>
      <c r="H232" s="116" t="e">
        <f t="shared" si="17"/>
        <v>#DIV/0!</v>
      </c>
    </row>
    <row r="233" spans="1:8" x14ac:dyDescent="0.2">
      <c r="A233" s="12"/>
      <c r="B233" s="13"/>
      <c r="C233" s="13">
        <v>1349</v>
      </c>
      <c r="D233" s="13" t="s">
        <v>503</v>
      </c>
      <c r="E233" s="57">
        <v>79</v>
      </c>
      <c r="F233" s="189">
        <v>79</v>
      </c>
      <c r="G233" s="117">
        <v>80.400000000000006</v>
      </c>
      <c r="H233" s="116">
        <f t="shared" si="17"/>
        <v>101.77215189873419</v>
      </c>
    </row>
    <row r="234" spans="1:8" x14ac:dyDescent="0.2">
      <c r="A234" s="13"/>
      <c r="B234" s="13"/>
      <c r="C234" s="13">
        <v>1361</v>
      </c>
      <c r="D234" s="13" t="s">
        <v>38</v>
      </c>
      <c r="E234" s="57">
        <v>0</v>
      </c>
      <c r="F234" s="189">
        <v>0</v>
      </c>
      <c r="G234" s="117">
        <v>0.5</v>
      </c>
      <c r="H234" s="116" t="e">
        <f t="shared" si="17"/>
        <v>#DIV/0!</v>
      </c>
    </row>
    <row r="235" spans="1:8" x14ac:dyDescent="0.2">
      <c r="A235" s="13"/>
      <c r="B235" s="13"/>
      <c r="C235" s="13">
        <v>1381</v>
      </c>
      <c r="D235" s="13" t="s">
        <v>410</v>
      </c>
      <c r="E235" s="57">
        <v>0</v>
      </c>
      <c r="F235" s="189">
        <v>0</v>
      </c>
      <c r="G235" s="117">
        <v>649</v>
      </c>
      <c r="H235" s="116" t="e">
        <f t="shared" si="17"/>
        <v>#DIV/0!</v>
      </c>
    </row>
    <row r="236" spans="1:8" hidden="1" x14ac:dyDescent="0.2">
      <c r="A236" s="13"/>
      <c r="B236" s="13"/>
      <c r="C236" s="13">
        <v>1382</v>
      </c>
      <c r="D236" s="13" t="s">
        <v>285</v>
      </c>
      <c r="E236" s="57">
        <v>0</v>
      </c>
      <c r="F236" s="189">
        <v>0</v>
      </c>
      <c r="G236" s="117">
        <v>0</v>
      </c>
      <c r="H236" s="116" t="e">
        <f t="shared" si="17"/>
        <v>#DIV/0!</v>
      </c>
    </row>
    <row r="237" spans="1:8" hidden="1" x14ac:dyDescent="0.2">
      <c r="A237" s="13"/>
      <c r="B237" s="13"/>
      <c r="C237" s="13">
        <v>1383</v>
      </c>
      <c r="D237" s="13" t="s">
        <v>237</v>
      </c>
      <c r="E237" s="57">
        <v>0</v>
      </c>
      <c r="F237" s="189"/>
      <c r="G237" s="117">
        <v>0</v>
      </c>
      <c r="H237" s="116" t="e">
        <f t="shared" si="17"/>
        <v>#DIV/0!</v>
      </c>
    </row>
    <row r="238" spans="1:8" x14ac:dyDescent="0.2">
      <c r="A238" s="13"/>
      <c r="B238" s="13"/>
      <c r="C238" s="13">
        <v>1511</v>
      </c>
      <c r="D238" s="13" t="s">
        <v>37</v>
      </c>
      <c r="E238" s="57">
        <v>23000</v>
      </c>
      <c r="F238" s="189">
        <v>23000</v>
      </c>
      <c r="G238" s="117">
        <v>524.70000000000005</v>
      </c>
      <c r="H238" s="116">
        <f t="shared" si="17"/>
        <v>2.281304347826087</v>
      </c>
    </row>
    <row r="239" spans="1:8" hidden="1" x14ac:dyDescent="0.2">
      <c r="A239" s="13"/>
      <c r="B239" s="13"/>
      <c r="C239" s="13">
        <v>2451</v>
      </c>
      <c r="D239" s="13" t="s">
        <v>416</v>
      </c>
      <c r="E239" s="57">
        <v>0</v>
      </c>
      <c r="F239" s="189">
        <v>0</v>
      </c>
      <c r="G239" s="117">
        <v>0</v>
      </c>
      <c r="H239" s="116" t="e">
        <f t="shared" si="17"/>
        <v>#DIV/0!</v>
      </c>
    </row>
    <row r="240" spans="1:8" hidden="1" x14ac:dyDescent="0.2">
      <c r="A240" s="13"/>
      <c r="B240" s="13"/>
      <c r="C240" s="13">
        <v>3201</v>
      </c>
      <c r="D240" s="13" t="s">
        <v>359</v>
      </c>
      <c r="E240" s="57">
        <v>0</v>
      </c>
      <c r="F240" s="189">
        <v>0</v>
      </c>
      <c r="G240" s="117">
        <v>0</v>
      </c>
      <c r="H240" s="116" t="e">
        <f t="shared" si="17"/>
        <v>#DIV/0!</v>
      </c>
    </row>
    <row r="241" spans="1:8" x14ac:dyDescent="0.2">
      <c r="A241" s="13"/>
      <c r="B241" s="13"/>
      <c r="C241" s="13">
        <v>4112</v>
      </c>
      <c r="D241" s="13" t="s">
        <v>36</v>
      </c>
      <c r="E241" s="57">
        <v>46164</v>
      </c>
      <c r="F241" s="189">
        <v>46164.4</v>
      </c>
      <c r="G241" s="117">
        <v>11541.1</v>
      </c>
      <c r="H241" s="116">
        <f t="shared" si="17"/>
        <v>25</v>
      </c>
    </row>
    <row r="242" spans="1:8" hidden="1" x14ac:dyDescent="0.2">
      <c r="A242" s="12">
        <v>33063</v>
      </c>
      <c r="B242" s="13"/>
      <c r="C242" s="13">
        <v>4116</v>
      </c>
      <c r="D242" s="13" t="s">
        <v>211</v>
      </c>
      <c r="E242" s="57">
        <v>0</v>
      </c>
      <c r="F242" s="189">
        <v>0</v>
      </c>
      <c r="G242" s="117">
        <v>0</v>
      </c>
      <c r="H242" s="116" t="e">
        <f t="shared" si="17"/>
        <v>#DIV/0!</v>
      </c>
    </row>
    <row r="243" spans="1:8" x14ac:dyDescent="0.2">
      <c r="A243" s="12">
        <v>13013</v>
      </c>
      <c r="B243" s="13"/>
      <c r="C243" s="13">
        <v>4116</v>
      </c>
      <c r="D243" s="13" t="s">
        <v>411</v>
      </c>
      <c r="E243" s="57">
        <v>0</v>
      </c>
      <c r="F243" s="189">
        <v>0</v>
      </c>
      <c r="G243" s="117">
        <v>337.3</v>
      </c>
      <c r="H243" s="116" t="e">
        <f t="shared" si="17"/>
        <v>#DIV/0!</v>
      </c>
    </row>
    <row r="244" spans="1:8" hidden="1" x14ac:dyDescent="0.2">
      <c r="A244" s="12">
        <v>34053</v>
      </c>
      <c r="B244" s="13"/>
      <c r="C244" s="13">
        <v>4116</v>
      </c>
      <c r="D244" s="13" t="s">
        <v>333</v>
      </c>
      <c r="E244" s="57">
        <v>0</v>
      </c>
      <c r="F244" s="189">
        <v>0</v>
      </c>
      <c r="G244" s="117">
        <v>0</v>
      </c>
      <c r="H244" s="116" t="e">
        <f t="shared" si="17"/>
        <v>#DIV/0!</v>
      </c>
    </row>
    <row r="245" spans="1:8" hidden="1" x14ac:dyDescent="0.2">
      <c r="A245" s="12">
        <v>34070</v>
      </c>
      <c r="B245" s="13"/>
      <c r="C245" s="13">
        <v>4116</v>
      </c>
      <c r="D245" s="13" t="s">
        <v>291</v>
      </c>
      <c r="E245" s="57">
        <v>0</v>
      </c>
      <c r="F245" s="189">
        <v>0</v>
      </c>
      <c r="G245" s="117">
        <v>0</v>
      </c>
      <c r="H245" s="116" t="e">
        <f t="shared" si="17"/>
        <v>#DIV/0!</v>
      </c>
    </row>
    <row r="246" spans="1:8" hidden="1" x14ac:dyDescent="0.2">
      <c r="A246" s="12">
        <v>341</v>
      </c>
      <c r="B246" s="13"/>
      <c r="C246" s="13">
        <v>4122</v>
      </c>
      <c r="D246" s="13" t="s">
        <v>303</v>
      </c>
      <c r="E246" s="57">
        <v>0</v>
      </c>
      <c r="F246" s="189">
        <v>0</v>
      </c>
      <c r="G246" s="117">
        <v>0</v>
      </c>
      <c r="H246" s="116" t="e">
        <f t="shared" si="17"/>
        <v>#DIV/0!</v>
      </c>
    </row>
    <row r="247" spans="1:8" hidden="1" x14ac:dyDescent="0.2">
      <c r="A247" s="13">
        <v>431</v>
      </c>
      <c r="B247" s="13"/>
      <c r="C247" s="13">
        <v>4122</v>
      </c>
      <c r="D247" s="13" t="s">
        <v>281</v>
      </c>
      <c r="E247" s="57">
        <v>0</v>
      </c>
      <c r="F247" s="189">
        <v>0</v>
      </c>
      <c r="G247" s="117">
        <v>0</v>
      </c>
      <c r="H247" s="116" t="e">
        <f t="shared" si="17"/>
        <v>#DIV/0!</v>
      </c>
    </row>
    <row r="248" spans="1:8" hidden="1" x14ac:dyDescent="0.2">
      <c r="A248" s="13">
        <v>341</v>
      </c>
      <c r="B248" s="13"/>
      <c r="C248" s="13">
        <v>4122</v>
      </c>
      <c r="D248" s="13" t="s">
        <v>438</v>
      </c>
      <c r="E248" s="57">
        <v>0</v>
      </c>
      <c r="F248" s="189">
        <v>0</v>
      </c>
      <c r="G248" s="117">
        <v>0</v>
      </c>
      <c r="H248" s="116" t="e">
        <f t="shared" si="17"/>
        <v>#DIV/0!</v>
      </c>
    </row>
    <row r="249" spans="1:8" x14ac:dyDescent="0.2">
      <c r="A249" s="13">
        <v>435</v>
      </c>
      <c r="B249" s="13"/>
      <c r="C249" s="13">
        <v>4122</v>
      </c>
      <c r="D249" s="13" t="s">
        <v>282</v>
      </c>
      <c r="E249" s="57">
        <v>0</v>
      </c>
      <c r="F249" s="189">
        <v>0</v>
      </c>
      <c r="G249" s="117">
        <v>2081.3000000000002</v>
      </c>
      <c r="H249" s="116" t="e">
        <f t="shared" si="17"/>
        <v>#DIV/0!</v>
      </c>
    </row>
    <row r="250" spans="1:8" hidden="1" x14ac:dyDescent="0.2">
      <c r="A250" s="13">
        <v>214</v>
      </c>
      <c r="B250" s="13"/>
      <c r="C250" s="13">
        <v>4122</v>
      </c>
      <c r="D250" s="13" t="s">
        <v>297</v>
      </c>
      <c r="E250" s="57">
        <v>0</v>
      </c>
      <c r="F250" s="189">
        <v>0</v>
      </c>
      <c r="G250" s="117">
        <v>0</v>
      </c>
      <c r="H250" s="116" t="e">
        <f t="shared" si="17"/>
        <v>#DIV/0!</v>
      </c>
    </row>
    <row r="251" spans="1:8" hidden="1" x14ac:dyDescent="0.2">
      <c r="A251" s="13">
        <v>331</v>
      </c>
      <c r="B251" s="13"/>
      <c r="C251" s="13">
        <v>4122</v>
      </c>
      <c r="D251" s="13" t="s">
        <v>298</v>
      </c>
      <c r="E251" s="57">
        <v>0</v>
      </c>
      <c r="F251" s="189">
        <v>0</v>
      </c>
      <c r="G251" s="117">
        <v>0</v>
      </c>
      <c r="H251" s="116" t="e">
        <f t="shared" si="17"/>
        <v>#DIV/0!</v>
      </c>
    </row>
    <row r="252" spans="1:8" x14ac:dyDescent="0.2">
      <c r="A252" s="12">
        <v>13305</v>
      </c>
      <c r="B252" s="13"/>
      <c r="C252" s="13">
        <v>4122</v>
      </c>
      <c r="D252" s="13" t="s">
        <v>284</v>
      </c>
      <c r="E252" s="57">
        <v>0</v>
      </c>
      <c r="F252" s="189">
        <v>0</v>
      </c>
      <c r="G252" s="117">
        <v>20834.5</v>
      </c>
      <c r="H252" s="116" t="e">
        <f t="shared" si="17"/>
        <v>#DIV/0!</v>
      </c>
    </row>
    <row r="253" spans="1:8" hidden="1" x14ac:dyDescent="0.2">
      <c r="A253" s="13">
        <v>13014</v>
      </c>
      <c r="B253" s="13"/>
      <c r="C253" s="13">
        <v>4122</v>
      </c>
      <c r="D253" s="13" t="s">
        <v>314</v>
      </c>
      <c r="E253" s="57">
        <v>0</v>
      </c>
      <c r="F253" s="189">
        <v>0</v>
      </c>
      <c r="G253" s="117">
        <v>0</v>
      </c>
      <c r="H253" s="116" t="e">
        <f t="shared" si="17"/>
        <v>#DIV/0!</v>
      </c>
    </row>
    <row r="254" spans="1:8" hidden="1" x14ac:dyDescent="0.2">
      <c r="A254" s="13">
        <v>33500</v>
      </c>
      <c r="B254" s="13"/>
      <c r="C254" s="13">
        <v>4216</v>
      </c>
      <c r="D254" s="13" t="s">
        <v>433</v>
      </c>
      <c r="E254" s="57">
        <v>0</v>
      </c>
      <c r="F254" s="189">
        <v>0</v>
      </c>
      <c r="G254" s="117">
        <v>0</v>
      </c>
      <c r="H254" s="116" t="e">
        <f t="shared" si="17"/>
        <v>#DIV/0!</v>
      </c>
    </row>
    <row r="255" spans="1:8" hidden="1" x14ac:dyDescent="0.2">
      <c r="A255" s="13"/>
      <c r="B255" s="13">
        <v>3111</v>
      </c>
      <c r="C255" s="13">
        <v>2229</v>
      </c>
      <c r="D255" s="13" t="s">
        <v>440</v>
      </c>
      <c r="E255" s="57">
        <v>0</v>
      </c>
      <c r="F255" s="189">
        <v>0</v>
      </c>
      <c r="G255" s="117">
        <v>0</v>
      </c>
      <c r="H255" s="116" t="e">
        <f t="shared" si="17"/>
        <v>#DIV/0!</v>
      </c>
    </row>
    <row r="256" spans="1:8" x14ac:dyDescent="0.2">
      <c r="A256" s="13"/>
      <c r="B256" s="13">
        <v>3113</v>
      </c>
      <c r="C256" s="13">
        <v>2119</v>
      </c>
      <c r="D256" s="13" t="s">
        <v>67</v>
      </c>
      <c r="E256" s="57">
        <v>144</v>
      </c>
      <c r="F256" s="189">
        <v>144</v>
      </c>
      <c r="G256" s="117">
        <v>0</v>
      </c>
      <c r="H256" s="116">
        <f t="shared" si="17"/>
        <v>0</v>
      </c>
    </row>
    <row r="257" spans="1:8" hidden="1" x14ac:dyDescent="0.2">
      <c r="A257" s="13"/>
      <c r="B257" s="13">
        <v>3113</v>
      </c>
      <c r="C257" s="13">
        <v>2122</v>
      </c>
      <c r="D257" s="13" t="s">
        <v>397</v>
      </c>
      <c r="E257" s="57">
        <v>0</v>
      </c>
      <c r="F257" s="189">
        <v>0</v>
      </c>
      <c r="G257" s="117">
        <v>0</v>
      </c>
      <c r="H257" s="116" t="e">
        <f t="shared" si="17"/>
        <v>#DIV/0!</v>
      </c>
    </row>
    <row r="258" spans="1:8" hidden="1" x14ac:dyDescent="0.2">
      <c r="A258" s="13"/>
      <c r="B258" s="13">
        <v>3113</v>
      </c>
      <c r="C258" s="13">
        <v>2229</v>
      </c>
      <c r="D258" s="13" t="s">
        <v>439</v>
      </c>
      <c r="E258" s="57">
        <v>0</v>
      </c>
      <c r="F258" s="189">
        <v>0</v>
      </c>
      <c r="G258" s="117">
        <v>0</v>
      </c>
      <c r="H258" s="116" t="e">
        <f t="shared" si="17"/>
        <v>#DIV/0!</v>
      </c>
    </row>
    <row r="259" spans="1:8" hidden="1" x14ac:dyDescent="0.2">
      <c r="A259" s="13"/>
      <c r="B259" s="13">
        <v>3313</v>
      </c>
      <c r="C259" s="13">
        <v>2132</v>
      </c>
      <c r="D259" s="13" t="s">
        <v>66</v>
      </c>
      <c r="E259" s="57">
        <v>0</v>
      </c>
      <c r="F259" s="189">
        <v>0</v>
      </c>
      <c r="G259" s="117">
        <v>0</v>
      </c>
      <c r="H259" s="116" t="e">
        <f t="shared" si="17"/>
        <v>#DIV/0!</v>
      </c>
    </row>
    <row r="260" spans="1:8" hidden="1" x14ac:dyDescent="0.2">
      <c r="A260" s="13"/>
      <c r="B260" s="13">
        <v>3313</v>
      </c>
      <c r="C260" s="13">
        <v>2133</v>
      </c>
      <c r="D260" s="13" t="s">
        <v>65</v>
      </c>
      <c r="E260" s="57">
        <v>0</v>
      </c>
      <c r="F260" s="189">
        <v>0</v>
      </c>
      <c r="G260" s="117">
        <v>0</v>
      </c>
      <c r="H260" s="116" t="e">
        <f t="shared" si="17"/>
        <v>#DIV/0!</v>
      </c>
    </row>
    <row r="261" spans="1:8" x14ac:dyDescent="0.2">
      <c r="A261" s="13"/>
      <c r="B261" s="13">
        <v>3412</v>
      </c>
      <c r="C261" s="13">
        <v>2324</v>
      </c>
      <c r="D261" s="13" t="s">
        <v>212</v>
      </c>
      <c r="E261" s="57">
        <v>0</v>
      </c>
      <c r="F261" s="189">
        <v>0</v>
      </c>
      <c r="G261" s="117">
        <v>5</v>
      </c>
      <c r="H261" s="116" t="e">
        <f t="shared" si="17"/>
        <v>#DIV/0!</v>
      </c>
    </row>
    <row r="262" spans="1:8" hidden="1" x14ac:dyDescent="0.2">
      <c r="A262" s="13"/>
      <c r="B262" s="13">
        <v>3412</v>
      </c>
      <c r="C262" s="13">
        <v>3113</v>
      </c>
      <c r="D262" s="13" t="s">
        <v>308</v>
      </c>
      <c r="E262" s="57">
        <v>0</v>
      </c>
      <c r="F262" s="189">
        <v>0</v>
      </c>
      <c r="G262" s="117">
        <v>0</v>
      </c>
      <c r="H262" s="116" t="e">
        <f t="shared" si="17"/>
        <v>#DIV/0!</v>
      </c>
    </row>
    <row r="263" spans="1:8" x14ac:dyDescent="0.2">
      <c r="A263" s="13"/>
      <c r="B263" s="13">
        <v>3612</v>
      </c>
      <c r="C263" s="13">
        <v>2132</v>
      </c>
      <c r="D263" s="13" t="s">
        <v>499</v>
      </c>
      <c r="E263" s="57">
        <v>0</v>
      </c>
      <c r="F263" s="189">
        <v>0</v>
      </c>
      <c r="G263" s="117">
        <v>187.3</v>
      </c>
      <c r="H263" s="116" t="e">
        <f t="shared" si="17"/>
        <v>#DIV/0!</v>
      </c>
    </row>
    <row r="264" spans="1:8" hidden="1" x14ac:dyDescent="0.2">
      <c r="A264" s="13"/>
      <c r="B264" s="13">
        <v>4359</v>
      </c>
      <c r="C264" s="13">
        <v>2122</v>
      </c>
      <c r="D264" s="13" t="s">
        <v>334</v>
      </c>
      <c r="E264" s="57">
        <v>0</v>
      </c>
      <c r="F264" s="189">
        <v>0</v>
      </c>
      <c r="G264" s="117">
        <v>0</v>
      </c>
      <c r="H264" s="116" t="e">
        <f>(#REF!/F264)*100</f>
        <v>#REF!</v>
      </c>
    </row>
    <row r="265" spans="1:8" ht="15.6" customHeight="1" x14ac:dyDescent="0.2">
      <c r="A265" s="13"/>
      <c r="B265" s="13">
        <v>6171</v>
      </c>
      <c r="C265" s="13">
        <v>2212</v>
      </c>
      <c r="D265" s="13" t="s">
        <v>232</v>
      </c>
      <c r="E265" s="57">
        <v>10</v>
      </c>
      <c r="F265" s="189">
        <v>10</v>
      </c>
      <c r="G265" s="117">
        <v>4</v>
      </c>
      <c r="H265" s="116">
        <f t="shared" ref="H265:H275" si="18">(G265/F265)*100</f>
        <v>40</v>
      </c>
    </row>
    <row r="266" spans="1:8" ht="15.6" hidden="1" customHeight="1" x14ac:dyDescent="0.2">
      <c r="A266" s="13"/>
      <c r="B266" s="13">
        <v>6171</v>
      </c>
      <c r="C266" s="13">
        <v>2310</v>
      </c>
      <c r="D266" s="13" t="s">
        <v>455</v>
      </c>
      <c r="E266" s="57">
        <v>0</v>
      </c>
      <c r="F266" s="189">
        <v>0</v>
      </c>
      <c r="G266" s="117">
        <v>0</v>
      </c>
      <c r="H266" s="116" t="e">
        <f t="shared" si="18"/>
        <v>#DIV/0!</v>
      </c>
    </row>
    <row r="267" spans="1:8" ht="15.6" hidden="1" customHeight="1" x14ac:dyDescent="0.2">
      <c r="A267" s="13"/>
      <c r="B267" s="13">
        <v>6171</v>
      </c>
      <c r="C267" s="13">
        <v>2324</v>
      </c>
      <c r="D267" s="13" t="s">
        <v>233</v>
      </c>
      <c r="E267" s="57"/>
      <c r="F267" s="189">
        <v>0</v>
      </c>
      <c r="G267" s="117">
        <v>0</v>
      </c>
      <c r="H267" s="116" t="e">
        <f t="shared" si="18"/>
        <v>#DIV/0!</v>
      </c>
    </row>
    <row r="268" spans="1:8" ht="15.6" customHeight="1" x14ac:dyDescent="0.2">
      <c r="A268" s="13"/>
      <c r="B268" s="13">
        <v>6310</v>
      </c>
      <c r="C268" s="13">
        <v>2141</v>
      </c>
      <c r="D268" s="13" t="s">
        <v>236</v>
      </c>
      <c r="E268" s="57">
        <v>10</v>
      </c>
      <c r="F268" s="189">
        <v>10</v>
      </c>
      <c r="G268" s="117">
        <v>0.7</v>
      </c>
      <c r="H268" s="116">
        <f t="shared" si="18"/>
        <v>6.9999999999999991</v>
      </c>
    </row>
    <row r="269" spans="1:8" hidden="1" x14ac:dyDescent="0.2">
      <c r="A269" s="13"/>
      <c r="B269" s="13">
        <v>6310</v>
      </c>
      <c r="C269" s="13">
        <v>2324</v>
      </c>
      <c r="D269" s="13" t="s">
        <v>35</v>
      </c>
      <c r="E269" s="57"/>
      <c r="F269" s="189">
        <v>0</v>
      </c>
      <c r="G269" s="117">
        <v>0</v>
      </c>
      <c r="H269" s="116" t="e">
        <f t="shared" si="18"/>
        <v>#DIV/0!</v>
      </c>
    </row>
    <row r="270" spans="1:8" hidden="1" x14ac:dyDescent="0.2">
      <c r="A270" s="13"/>
      <c r="B270" s="13">
        <v>6310</v>
      </c>
      <c r="C270" s="13">
        <v>2142</v>
      </c>
      <c r="D270" s="13" t="s">
        <v>234</v>
      </c>
      <c r="E270" s="57">
        <v>0</v>
      </c>
      <c r="F270" s="189">
        <v>0</v>
      </c>
      <c r="G270" s="117">
        <v>0</v>
      </c>
      <c r="H270" s="116" t="e">
        <f t="shared" si="18"/>
        <v>#DIV/0!</v>
      </c>
    </row>
    <row r="271" spans="1:8" hidden="1" x14ac:dyDescent="0.2">
      <c r="A271" s="13"/>
      <c r="B271" s="13">
        <v>6310</v>
      </c>
      <c r="C271" s="13">
        <v>2143</v>
      </c>
      <c r="D271" s="13" t="s">
        <v>34</v>
      </c>
      <c r="E271" s="57">
        <v>0</v>
      </c>
      <c r="F271" s="189">
        <v>0</v>
      </c>
      <c r="G271" s="117">
        <v>0</v>
      </c>
      <c r="H271" s="116" t="e">
        <f t="shared" si="18"/>
        <v>#DIV/0!</v>
      </c>
    </row>
    <row r="272" spans="1:8" hidden="1" x14ac:dyDescent="0.2">
      <c r="A272" s="13"/>
      <c r="B272" s="13">
        <v>6310</v>
      </c>
      <c r="C272" s="13">
        <v>2329</v>
      </c>
      <c r="D272" s="13" t="s">
        <v>33</v>
      </c>
      <c r="E272" s="57"/>
      <c r="F272" s="189">
        <v>0</v>
      </c>
      <c r="G272" s="117">
        <v>0</v>
      </c>
      <c r="H272" s="116" t="e">
        <f t="shared" si="18"/>
        <v>#DIV/0!</v>
      </c>
    </row>
    <row r="273" spans="1:8" hidden="1" x14ac:dyDescent="0.2">
      <c r="A273" s="13"/>
      <c r="B273" s="13">
        <v>6330</v>
      </c>
      <c r="C273" s="13">
        <v>4132</v>
      </c>
      <c r="D273" s="13" t="s">
        <v>32</v>
      </c>
      <c r="E273" s="57">
        <v>0</v>
      </c>
      <c r="F273" s="189">
        <v>0</v>
      </c>
      <c r="G273" s="117">
        <v>0</v>
      </c>
      <c r="H273" s="116" t="e">
        <f t="shared" si="18"/>
        <v>#DIV/0!</v>
      </c>
    </row>
    <row r="274" spans="1:8" x14ac:dyDescent="0.2">
      <c r="A274" s="13"/>
      <c r="B274" s="13">
        <v>6402</v>
      </c>
      <c r="C274" s="13">
        <v>2229</v>
      </c>
      <c r="D274" s="13" t="s">
        <v>500</v>
      </c>
      <c r="E274" s="57">
        <v>0</v>
      </c>
      <c r="F274" s="189">
        <v>0</v>
      </c>
      <c r="G274" s="117">
        <v>41.9</v>
      </c>
      <c r="H274" s="116" t="e">
        <f t="shared" si="18"/>
        <v>#DIV/0!</v>
      </c>
    </row>
    <row r="275" spans="1:8" x14ac:dyDescent="0.2">
      <c r="A275" s="13"/>
      <c r="B275" s="13">
        <v>6409</v>
      </c>
      <c r="C275" s="13">
        <v>2328</v>
      </c>
      <c r="D275" s="13" t="s">
        <v>235</v>
      </c>
      <c r="E275" s="57">
        <v>0</v>
      </c>
      <c r="F275" s="189">
        <v>0</v>
      </c>
      <c r="G275" s="117">
        <v>140.5</v>
      </c>
      <c r="H275" s="116" t="e">
        <f t="shared" si="18"/>
        <v>#DIV/0!</v>
      </c>
    </row>
    <row r="276" spans="1:8" hidden="1" x14ac:dyDescent="0.2">
      <c r="A276" s="33"/>
      <c r="B276" s="13">
        <v>6402</v>
      </c>
      <c r="C276" s="13">
        <v>2229</v>
      </c>
      <c r="D276" s="13" t="s">
        <v>62</v>
      </c>
      <c r="E276" s="57">
        <v>0</v>
      </c>
      <c r="F276" s="189">
        <v>0</v>
      </c>
      <c r="G276" s="117">
        <v>0</v>
      </c>
      <c r="H276" s="116" t="e">
        <f>(#REF!/F276)*100</f>
        <v>#REF!</v>
      </c>
    </row>
    <row r="277" spans="1:8" hidden="1" x14ac:dyDescent="0.2">
      <c r="A277" s="33"/>
      <c r="B277" s="13">
        <v>6409</v>
      </c>
      <c r="C277" s="13">
        <v>2328</v>
      </c>
      <c r="D277" s="13" t="s">
        <v>398</v>
      </c>
      <c r="E277" s="57">
        <v>0</v>
      </c>
      <c r="F277" s="189">
        <v>0</v>
      </c>
      <c r="G277" s="117">
        <v>0</v>
      </c>
      <c r="H277" s="116" t="e">
        <f>(#REF!/F277)*100</f>
        <v>#REF!</v>
      </c>
    </row>
    <row r="278" spans="1:8" hidden="1" x14ac:dyDescent="0.2">
      <c r="A278" s="33"/>
      <c r="B278" s="13">
        <v>6409</v>
      </c>
      <c r="C278" s="13">
        <v>2329</v>
      </c>
      <c r="D278" s="13" t="s">
        <v>19</v>
      </c>
      <c r="E278" s="57">
        <v>0</v>
      </c>
      <c r="F278" s="189">
        <v>0</v>
      </c>
      <c r="G278" s="117">
        <v>0</v>
      </c>
      <c r="H278" s="116" t="e">
        <f>(#REF!/F278)*100</f>
        <v>#REF!</v>
      </c>
    </row>
    <row r="279" spans="1:8" ht="15.75" customHeight="1" thickBot="1" x14ac:dyDescent="0.3">
      <c r="A279" s="11"/>
      <c r="B279" s="11"/>
      <c r="C279" s="11"/>
      <c r="D279" s="11"/>
      <c r="E279" s="233"/>
      <c r="F279" s="206"/>
      <c r="G279" s="220"/>
      <c r="H279" s="132"/>
    </row>
    <row r="280" spans="1:8" s="6" customFormat="1" ht="21.75" customHeight="1" thickTop="1" thickBot="1" x14ac:dyDescent="0.3">
      <c r="A280" s="9"/>
      <c r="B280" s="9"/>
      <c r="C280" s="9"/>
      <c r="D280" s="28" t="s">
        <v>31</v>
      </c>
      <c r="E280" s="222">
        <f t="shared" ref="E280:G280" si="19">SUM(E222:E279)</f>
        <v>455258</v>
      </c>
      <c r="F280" s="201">
        <f t="shared" si="19"/>
        <v>455258.4</v>
      </c>
      <c r="G280" s="221">
        <f t="shared" si="19"/>
        <v>138482.70000000001</v>
      </c>
      <c r="H280" s="123">
        <f t="shared" ref="H280" si="20">(G280/F280)*100</f>
        <v>30.418483217443104</v>
      </c>
    </row>
    <row r="281" spans="1:8" ht="30.4" customHeight="1" thickBot="1" x14ac:dyDescent="0.3">
      <c r="A281" s="7"/>
      <c r="B281" s="7"/>
      <c r="C281" s="7"/>
      <c r="D281" s="8"/>
      <c r="E281" s="207"/>
      <c r="F281" s="207"/>
    </row>
    <row r="282" spans="1:8" ht="0.75" hidden="1" customHeight="1" thickBot="1" x14ac:dyDescent="0.25">
      <c r="A282" s="6"/>
      <c r="B282" s="7"/>
      <c r="C282" s="7"/>
      <c r="D282" s="7"/>
      <c r="E282" s="59"/>
      <c r="F282" s="59"/>
    </row>
    <row r="283" spans="1:8" ht="15.75" hidden="1" thickBot="1" x14ac:dyDescent="0.25">
      <c r="A283" s="6"/>
      <c r="B283" s="7"/>
      <c r="C283" s="7"/>
      <c r="D283" s="7"/>
      <c r="E283" s="59"/>
      <c r="F283" s="59"/>
    </row>
    <row r="284" spans="1:8" ht="15" hidden="1" customHeight="1" thickBot="1" x14ac:dyDescent="0.25">
      <c r="A284" s="6"/>
      <c r="B284" s="7"/>
      <c r="C284" s="7"/>
      <c r="D284" s="7"/>
      <c r="E284" s="59"/>
      <c r="F284" s="59"/>
    </row>
    <row r="285" spans="1:8" ht="15.75" x14ac:dyDescent="0.25">
      <c r="A285" s="24" t="s">
        <v>14</v>
      </c>
      <c r="B285" s="24" t="s">
        <v>428</v>
      </c>
      <c r="C285" s="24" t="s">
        <v>429</v>
      </c>
      <c r="D285" s="23" t="s">
        <v>12</v>
      </c>
      <c r="E285" s="22" t="s">
        <v>11</v>
      </c>
      <c r="F285" s="22" t="s">
        <v>11</v>
      </c>
      <c r="G285" s="22" t="s">
        <v>0</v>
      </c>
      <c r="H285" s="118" t="s">
        <v>370</v>
      </c>
    </row>
    <row r="286" spans="1:8" ht="15.75" customHeight="1" thickBot="1" x14ac:dyDescent="0.3">
      <c r="A286" s="21"/>
      <c r="B286" s="21"/>
      <c r="C286" s="21"/>
      <c r="D286" s="20"/>
      <c r="E286" s="197" t="s">
        <v>10</v>
      </c>
      <c r="F286" s="199" t="s">
        <v>9</v>
      </c>
      <c r="G286" s="235" t="s">
        <v>467</v>
      </c>
      <c r="H286" s="126" t="s">
        <v>371</v>
      </c>
    </row>
    <row r="287" spans="1:8" ht="16.5" customHeight="1" thickTop="1" x14ac:dyDescent="0.25">
      <c r="A287" s="30">
        <v>120</v>
      </c>
      <c r="B287" s="30"/>
      <c r="C287" s="30"/>
      <c r="D287" s="34" t="s">
        <v>30</v>
      </c>
      <c r="E287" s="56"/>
      <c r="F287" s="202"/>
      <c r="G287" s="217"/>
      <c r="H287" s="130"/>
    </row>
    <row r="288" spans="1:8" ht="16.5" customHeight="1" x14ac:dyDescent="0.25">
      <c r="A288" s="34"/>
      <c r="B288" s="34"/>
      <c r="C288" s="34"/>
      <c r="D288" s="34"/>
      <c r="E288" s="57"/>
      <c r="F288" s="189"/>
      <c r="G288" s="214"/>
      <c r="H288" s="120"/>
    </row>
    <row r="289" spans="1:8" hidden="1" x14ac:dyDescent="0.2">
      <c r="A289" s="13"/>
      <c r="B289" s="13"/>
      <c r="C289" s="13">
        <v>1361</v>
      </c>
      <c r="D289" s="13" t="s">
        <v>29</v>
      </c>
      <c r="E289" s="232">
        <v>0</v>
      </c>
      <c r="F289" s="205">
        <v>0</v>
      </c>
      <c r="G289" s="117">
        <v>0</v>
      </c>
      <c r="H289" s="116" t="e">
        <f>(#REF!/F289)*100</f>
        <v>#REF!</v>
      </c>
    </row>
    <row r="290" spans="1:8" ht="15" hidden="1" customHeight="1" x14ac:dyDescent="0.25">
      <c r="A290" s="47"/>
      <c r="B290" s="30"/>
      <c r="C290" s="49">
        <v>4116</v>
      </c>
      <c r="D290" s="35" t="s">
        <v>350</v>
      </c>
      <c r="E290" s="57">
        <v>0</v>
      </c>
      <c r="F290" s="189">
        <v>0</v>
      </c>
      <c r="G290" s="117">
        <v>0</v>
      </c>
      <c r="H290" s="116" t="e">
        <f>(#REF!/F290)*100</f>
        <v>#REF!</v>
      </c>
    </row>
    <row r="291" spans="1:8" ht="15" hidden="1" customHeight="1" x14ac:dyDescent="0.25">
      <c r="A291" s="47">
        <v>17015</v>
      </c>
      <c r="B291" s="30"/>
      <c r="C291" s="49">
        <v>4116</v>
      </c>
      <c r="D291" s="35" t="s">
        <v>351</v>
      </c>
      <c r="E291" s="57">
        <v>0</v>
      </c>
      <c r="F291" s="189">
        <v>0</v>
      </c>
      <c r="G291" s="117">
        <v>0</v>
      </c>
      <c r="H291" s="116" t="e">
        <f>(#REF!/F291)*100</f>
        <v>#REF!</v>
      </c>
    </row>
    <row r="292" spans="1:8" ht="15" hidden="1" customHeight="1" x14ac:dyDescent="0.25">
      <c r="A292" s="47">
        <v>17016</v>
      </c>
      <c r="B292" s="30"/>
      <c r="C292" s="49">
        <v>4116</v>
      </c>
      <c r="D292" s="35" t="s">
        <v>352</v>
      </c>
      <c r="E292" s="57">
        <v>0</v>
      </c>
      <c r="F292" s="189">
        <v>0</v>
      </c>
      <c r="G292" s="117">
        <v>0</v>
      </c>
      <c r="H292" s="116" t="e">
        <f>(#REF!/F292)*100</f>
        <v>#REF!</v>
      </c>
    </row>
    <row r="293" spans="1:8" ht="15.75" hidden="1" customHeight="1" x14ac:dyDescent="0.25">
      <c r="A293" s="47">
        <v>415</v>
      </c>
      <c r="B293" s="30"/>
      <c r="C293" s="49">
        <v>4152</v>
      </c>
      <c r="D293" s="48" t="s">
        <v>445</v>
      </c>
      <c r="E293" s="57">
        <v>0</v>
      </c>
      <c r="F293" s="189">
        <v>0</v>
      </c>
      <c r="G293" s="117">
        <v>0</v>
      </c>
      <c r="H293" s="116" t="e">
        <f>(#REF!/F293)*100</f>
        <v>#REF!</v>
      </c>
    </row>
    <row r="294" spans="1:8" ht="12.75" hidden="1" customHeight="1" x14ac:dyDescent="0.25">
      <c r="A294" s="47"/>
      <c r="B294" s="30"/>
      <c r="C294" s="49">
        <v>4213</v>
      </c>
      <c r="D294" s="48" t="s">
        <v>353</v>
      </c>
      <c r="E294" s="57">
        <v>0</v>
      </c>
      <c r="F294" s="189">
        <v>0</v>
      </c>
      <c r="G294" s="117">
        <v>0</v>
      </c>
      <c r="H294" s="116" t="e">
        <f>(#REF!/F294)*100</f>
        <v>#REF!</v>
      </c>
    </row>
    <row r="295" spans="1:8" ht="15" customHeight="1" x14ac:dyDescent="0.25">
      <c r="A295" s="47">
        <v>90992</v>
      </c>
      <c r="B295" s="30"/>
      <c r="C295" s="49">
        <v>4213</v>
      </c>
      <c r="D295" s="48" t="s">
        <v>354</v>
      </c>
      <c r="E295" s="57">
        <v>0</v>
      </c>
      <c r="F295" s="189">
        <v>0</v>
      </c>
      <c r="G295" s="117">
        <v>432.9</v>
      </c>
      <c r="H295" s="116" t="e">
        <f t="shared" ref="H295:H354" si="21">(G295/F295)*100</f>
        <v>#DIV/0!</v>
      </c>
    </row>
    <row r="296" spans="1:8" ht="15" hidden="1" customHeight="1" x14ac:dyDescent="0.25">
      <c r="A296" s="47"/>
      <c r="B296" s="30"/>
      <c r="C296" s="49"/>
      <c r="D296" s="48"/>
      <c r="E296" s="57">
        <v>0</v>
      </c>
      <c r="F296" s="189">
        <v>0</v>
      </c>
      <c r="G296" s="117">
        <v>0</v>
      </c>
      <c r="H296" s="116" t="e">
        <f t="shared" si="21"/>
        <v>#DIV/0!</v>
      </c>
    </row>
    <row r="297" spans="1:8" ht="15" customHeight="1" x14ac:dyDescent="0.2">
      <c r="A297" s="46">
        <v>107517969</v>
      </c>
      <c r="B297" s="45"/>
      <c r="C297" s="43">
        <v>4216</v>
      </c>
      <c r="D297" s="48" t="s">
        <v>501</v>
      </c>
      <c r="E297" s="57">
        <v>4750</v>
      </c>
      <c r="F297" s="189">
        <v>4750</v>
      </c>
      <c r="G297" s="117">
        <v>0</v>
      </c>
      <c r="H297" s="116">
        <f t="shared" si="21"/>
        <v>0</v>
      </c>
    </row>
    <row r="298" spans="1:8" ht="15" hidden="1" customHeight="1" x14ac:dyDescent="0.2">
      <c r="A298" s="46">
        <v>13419</v>
      </c>
      <c r="B298" s="45"/>
      <c r="C298" s="43">
        <v>4216</v>
      </c>
      <c r="D298" s="48" t="s">
        <v>412</v>
      </c>
      <c r="E298" s="57">
        <v>0</v>
      </c>
      <c r="F298" s="189">
        <v>0</v>
      </c>
      <c r="G298" s="117">
        <v>0</v>
      </c>
      <c r="H298" s="116" t="e">
        <f t="shared" si="21"/>
        <v>#DIV/0!</v>
      </c>
    </row>
    <row r="299" spans="1:8" ht="15" customHeight="1" x14ac:dyDescent="0.2">
      <c r="A299" s="46">
        <v>13501</v>
      </c>
      <c r="B299" s="45"/>
      <c r="C299" s="43">
        <v>4216</v>
      </c>
      <c r="D299" s="48" t="s">
        <v>412</v>
      </c>
      <c r="E299" s="57">
        <v>41659</v>
      </c>
      <c r="F299" s="189">
        <v>41659</v>
      </c>
      <c r="G299" s="117">
        <v>0</v>
      </c>
      <c r="H299" s="116">
        <f t="shared" si="21"/>
        <v>0</v>
      </c>
    </row>
    <row r="300" spans="1:8" ht="15" hidden="1" customHeight="1" x14ac:dyDescent="0.2">
      <c r="A300" s="46"/>
      <c r="B300" s="45"/>
      <c r="C300" s="43">
        <v>4152</v>
      </c>
      <c r="D300" s="48" t="s">
        <v>356</v>
      </c>
      <c r="E300" s="57">
        <v>0</v>
      </c>
      <c r="F300" s="189">
        <v>0</v>
      </c>
      <c r="G300" s="117">
        <v>0</v>
      </c>
      <c r="H300" s="116" t="e">
        <f t="shared" si="21"/>
        <v>#DIV/0!</v>
      </c>
    </row>
    <row r="301" spans="1:8" ht="15" hidden="1" customHeight="1" x14ac:dyDescent="0.2">
      <c r="A301" s="46"/>
      <c r="B301" s="45"/>
      <c r="C301" s="43">
        <v>4232</v>
      </c>
      <c r="D301" s="48" t="s">
        <v>355</v>
      </c>
      <c r="E301" s="57">
        <v>0</v>
      </c>
      <c r="F301" s="189">
        <v>0</v>
      </c>
      <c r="G301" s="117">
        <v>0</v>
      </c>
      <c r="H301" s="116" t="e">
        <f t="shared" si="21"/>
        <v>#DIV/0!</v>
      </c>
    </row>
    <row r="302" spans="1:8" ht="15" hidden="1" customHeight="1" x14ac:dyDescent="0.2">
      <c r="A302" s="46">
        <v>22500</v>
      </c>
      <c r="B302" s="45"/>
      <c r="C302" s="43">
        <v>4216</v>
      </c>
      <c r="D302" s="48" t="s">
        <v>441</v>
      </c>
      <c r="E302" s="57">
        <v>0</v>
      </c>
      <c r="F302" s="189">
        <v>0</v>
      </c>
      <c r="G302" s="117">
        <v>0</v>
      </c>
      <c r="H302" s="116" t="e">
        <f t="shared" si="21"/>
        <v>#DIV/0!</v>
      </c>
    </row>
    <row r="303" spans="1:8" ht="15" hidden="1" customHeight="1" x14ac:dyDescent="0.2">
      <c r="A303" s="46">
        <v>221</v>
      </c>
      <c r="B303" s="45"/>
      <c r="C303" s="43">
        <v>4222</v>
      </c>
      <c r="D303" s="48" t="s">
        <v>456</v>
      </c>
      <c r="E303" s="57">
        <v>0</v>
      </c>
      <c r="F303" s="189">
        <v>0</v>
      </c>
      <c r="G303" s="117">
        <v>0</v>
      </c>
      <c r="H303" s="116" t="e">
        <f t="shared" si="21"/>
        <v>#DIV/0!</v>
      </c>
    </row>
    <row r="304" spans="1:8" ht="15" hidden="1" customHeight="1" x14ac:dyDescent="0.25">
      <c r="A304" s="271">
        <v>342</v>
      </c>
      <c r="B304" s="19"/>
      <c r="C304" s="49">
        <v>4222</v>
      </c>
      <c r="D304" s="35" t="s">
        <v>457</v>
      </c>
      <c r="E304" s="57">
        <v>0</v>
      </c>
      <c r="F304" s="189">
        <v>0</v>
      </c>
      <c r="G304" s="117">
        <v>0</v>
      </c>
      <c r="H304" s="116" t="e">
        <f t="shared" si="21"/>
        <v>#DIV/0!</v>
      </c>
    </row>
    <row r="305" spans="1:8" ht="15" hidden="1" customHeight="1" x14ac:dyDescent="0.25">
      <c r="A305" s="271">
        <v>332</v>
      </c>
      <c r="B305" s="19"/>
      <c r="C305" s="49">
        <v>4222</v>
      </c>
      <c r="D305" s="35" t="s">
        <v>463</v>
      </c>
      <c r="E305" s="57">
        <v>0</v>
      </c>
      <c r="F305" s="189">
        <v>0</v>
      </c>
      <c r="G305" s="117">
        <v>0</v>
      </c>
      <c r="H305" s="116" t="e">
        <f t="shared" si="21"/>
        <v>#DIV/0!</v>
      </c>
    </row>
    <row r="306" spans="1:8" ht="15.75" hidden="1" customHeight="1" x14ac:dyDescent="0.25">
      <c r="A306" s="271">
        <v>415</v>
      </c>
      <c r="B306" s="19"/>
      <c r="C306" s="49">
        <v>4232</v>
      </c>
      <c r="D306" s="48" t="s">
        <v>444</v>
      </c>
      <c r="E306" s="57">
        <v>0</v>
      </c>
      <c r="F306" s="189">
        <v>0</v>
      </c>
      <c r="G306" s="117">
        <v>0</v>
      </c>
      <c r="H306" s="116" t="e">
        <f t="shared" si="21"/>
        <v>#DIV/0!</v>
      </c>
    </row>
    <row r="307" spans="1:8" ht="16.5" customHeight="1" x14ac:dyDescent="0.2">
      <c r="A307" s="13"/>
      <c r="B307" s="13">
        <v>1014</v>
      </c>
      <c r="C307" s="13">
        <v>2132</v>
      </c>
      <c r="D307" s="54" t="s">
        <v>295</v>
      </c>
      <c r="E307" s="57">
        <v>25</v>
      </c>
      <c r="F307" s="189">
        <v>25</v>
      </c>
      <c r="G307" s="117">
        <v>6.5</v>
      </c>
      <c r="H307" s="116">
        <f t="shared" si="21"/>
        <v>26</v>
      </c>
    </row>
    <row r="308" spans="1:8" ht="16.5" hidden="1" customHeight="1" x14ac:dyDescent="0.2">
      <c r="A308" s="46"/>
      <c r="B308" s="45">
        <v>2212</v>
      </c>
      <c r="C308" s="43">
        <v>2212</v>
      </c>
      <c r="D308" s="42" t="s">
        <v>344</v>
      </c>
      <c r="E308" s="57">
        <v>0</v>
      </c>
      <c r="F308" s="189">
        <v>0</v>
      </c>
      <c r="G308" s="117">
        <v>0</v>
      </c>
      <c r="H308" s="116" t="e">
        <f t="shared" si="21"/>
        <v>#DIV/0!</v>
      </c>
    </row>
    <row r="309" spans="1:8" ht="16.5" hidden="1" customHeight="1" x14ac:dyDescent="0.2">
      <c r="A309" s="44"/>
      <c r="B309" s="43">
        <v>2212</v>
      </c>
      <c r="C309" s="13">
        <v>2324</v>
      </c>
      <c r="D309" s="13" t="s">
        <v>345</v>
      </c>
      <c r="E309" s="57">
        <v>0</v>
      </c>
      <c r="F309" s="189">
        <v>0</v>
      </c>
      <c r="G309" s="117">
        <v>0</v>
      </c>
      <c r="H309" s="116" t="e">
        <f t="shared" si="21"/>
        <v>#DIV/0!</v>
      </c>
    </row>
    <row r="310" spans="1:8" ht="16.5" hidden="1" customHeight="1" x14ac:dyDescent="0.2">
      <c r="A310" s="44"/>
      <c r="B310" s="43">
        <v>2219</v>
      </c>
      <c r="C310" s="13">
        <v>2324</v>
      </c>
      <c r="D310" s="13" t="s">
        <v>464</v>
      </c>
      <c r="E310" s="57">
        <v>0</v>
      </c>
      <c r="F310" s="189">
        <v>0</v>
      </c>
      <c r="G310" s="117">
        <v>0</v>
      </c>
      <c r="H310" s="116" t="e">
        <f t="shared" si="21"/>
        <v>#DIV/0!</v>
      </c>
    </row>
    <row r="311" spans="1:8" ht="16.5" hidden="1" customHeight="1" x14ac:dyDescent="0.2">
      <c r="A311" s="12"/>
      <c r="B311" s="13">
        <v>2221</v>
      </c>
      <c r="C311" s="13">
        <v>2329</v>
      </c>
      <c r="D311" s="13" t="s">
        <v>446</v>
      </c>
      <c r="E311" s="57">
        <v>0</v>
      </c>
      <c r="F311" s="189">
        <v>0</v>
      </c>
      <c r="G311" s="117">
        <v>0</v>
      </c>
      <c r="H311" s="116" t="e">
        <f t="shared" si="21"/>
        <v>#DIV/0!</v>
      </c>
    </row>
    <row r="312" spans="1:8" x14ac:dyDescent="0.2">
      <c r="A312" s="13"/>
      <c r="B312" s="13">
        <v>3313</v>
      </c>
      <c r="C312" s="13">
        <v>2132</v>
      </c>
      <c r="D312" s="54" t="s">
        <v>480</v>
      </c>
      <c r="E312" s="57">
        <v>350</v>
      </c>
      <c r="F312" s="189">
        <v>350</v>
      </c>
      <c r="G312" s="117">
        <v>0</v>
      </c>
      <c r="H312" s="116">
        <f t="shared" si="21"/>
        <v>0</v>
      </c>
    </row>
    <row r="313" spans="1:8" ht="14.25" hidden="1" customHeight="1" x14ac:dyDescent="0.2">
      <c r="A313" s="12"/>
      <c r="B313" s="13">
        <v>3326</v>
      </c>
      <c r="C313" s="13">
        <v>2324</v>
      </c>
      <c r="D313" s="13" t="s">
        <v>449</v>
      </c>
      <c r="E313" s="57">
        <v>0</v>
      </c>
      <c r="F313" s="189">
        <v>0</v>
      </c>
      <c r="G313" s="117">
        <v>0</v>
      </c>
      <c r="H313" s="116" t="e">
        <f t="shared" si="21"/>
        <v>#DIV/0!</v>
      </c>
    </row>
    <row r="314" spans="1:8" ht="15.75" hidden="1" customHeight="1" x14ac:dyDescent="0.2">
      <c r="A314" s="12"/>
      <c r="B314" s="13">
        <v>3326</v>
      </c>
      <c r="C314" s="13">
        <v>3122</v>
      </c>
      <c r="D314" s="13" t="s">
        <v>450</v>
      </c>
      <c r="E314" s="57">
        <v>0</v>
      </c>
      <c r="F314" s="189">
        <v>0</v>
      </c>
      <c r="G314" s="117">
        <v>0</v>
      </c>
      <c r="H314" s="116" t="e">
        <f t="shared" si="21"/>
        <v>#DIV/0!</v>
      </c>
    </row>
    <row r="315" spans="1:8" ht="23.25" hidden="1" customHeight="1" x14ac:dyDescent="0.2">
      <c r="A315" s="12"/>
      <c r="B315" s="13">
        <v>3326</v>
      </c>
      <c r="C315" s="13">
        <v>3121</v>
      </c>
      <c r="D315" s="13" t="s">
        <v>340</v>
      </c>
      <c r="E315" s="57">
        <v>0</v>
      </c>
      <c r="F315" s="189">
        <v>0</v>
      </c>
      <c r="G315" s="117">
        <v>0</v>
      </c>
      <c r="H315" s="116" t="e">
        <f t="shared" si="21"/>
        <v>#DIV/0!</v>
      </c>
    </row>
    <row r="316" spans="1:8" x14ac:dyDescent="0.2">
      <c r="A316" s="13"/>
      <c r="B316" s="13">
        <v>3612</v>
      </c>
      <c r="C316" s="13">
        <v>2111</v>
      </c>
      <c r="D316" s="13" t="s">
        <v>238</v>
      </c>
      <c r="E316" s="57">
        <v>1610</v>
      </c>
      <c r="F316" s="189">
        <v>1610</v>
      </c>
      <c r="G316" s="117">
        <v>405.2</v>
      </c>
      <c r="H316" s="116">
        <f t="shared" si="21"/>
        <v>25.167701863354036</v>
      </c>
    </row>
    <row r="317" spans="1:8" x14ac:dyDescent="0.2">
      <c r="A317" s="13"/>
      <c r="B317" s="13">
        <v>3612</v>
      </c>
      <c r="C317" s="13">
        <v>2132</v>
      </c>
      <c r="D317" s="13" t="s">
        <v>239</v>
      </c>
      <c r="E317" s="57">
        <v>6300</v>
      </c>
      <c r="F317" s="189">
        <v>6300</v>
      </c>
      <c r="G317" s="117">
        <v>1829.7</v>
      </c>
      <c r="H317" s="116">
        <f t="shared" si="21"/>
        <v>29.042857142857141</v>
      </c>
    </row>
    <row r="318" spans="1:8" hidden="1" x14ac:dyDescent="0.2">
      <c r="A318" s="13"/>
      <c r="B318" s="13">
        <v>3612</v>
      </c>
      <c r="C318" s="13">
        <v>2322</v>
      </c>
      <c r="D318" s="13" t="s">
        <v>28</v>
      </c>
      <c r="E318" s="57">
        <v>0</v>
      </c>
      <c r="F318" s="189">
        <v>0</v>
      </c>
      <c r="G318" s="117">
        <v>0</v>
      </c>
      <c r="H318" s="116" t="e">
        <f t="shared" si="21"/>
        <v>#DIV/0!</v>
      </c>
    </row>
    <row r="319" spans="1:8" x14ac:dyDescent="0.2">
      <c r="A319" s="13"/>
      <c r="B319" s="13">
        <v>3612</v>
      </c>
      <c r="C319" s="13">
        <v>2324</v>
      </c>
      <c r="D319" s="13" t="s">
        <v>240</v>
      </c>
      <c r="E319" s="57">
        <v>130</v>
      </c>
      <c r="F319" s="189">
        <v>130</v>
      </c>
      <c r="G319" s="117">
        <v>72.8</v>
      </c>
      <c r="H319" s="116">
        <f t="shared" si="21"/>
        <v>55.999999999999993</v>
      </c>
    </row>
    <row r="320" spans="1:8" hidden="1" x14ac:dyDescent="0.2">
      <c r="A320" s="13"/>
      <c r="B320" s="13">
        <v>3612</v>
      </c>
      <c r="C320" s="13">
        <v>2329</v>
      </c>
      <c r="D320" s="13" t="s">
        <v>27</v>
      </c>
      <c r="E320" s="57">
        <v>0</v>
      </c>
      <c r="F320" s="189">
        <v>0</v>
      </c>
      <c r="G320" s="117">
        <v>0</v>
      </c>
      <c r="H320" s="116" t="e">
        <f t="shared" si="21"/>
        <v>#DIV/0!</v>
      </c>
    </row>
    <row r="321" spans="1:8" x14ac:dyDescent="0.2">
      <c r="A321" s="13"/>
      <c r="B321" s="13">
        <v>3612</v>
      </c>
      <c r="C321" s="13">
        <v>3112</v>
      </c>
      <c r="D321" s="13" t="s">
        <v>241</v>
      </c>
      <c r="E321" s="57">
        <v>14606</v>
      </c>
      <c r="F321" s="189">
        <v>14606</v>
      </c>
      <c r="G321" s="117">
        <v>918.7</v>
      </c>
      <c r="H321" s="116">
        <f t="shared" si="21"/>
        <v>6.2898808708749838</v>
      </c>
    </row>
    <row r="322" spans="1:8" x14ac:dyDescent="0.2">
      <c r="A322" s="13"/>
      <c r="B322" s="13">
        <v>3613</v>
      </c>
      <c r="C322" s="13">
        <v>2111</v>
      </c>
      <c r="D322" s="13" t="s">
        <v>242</v>
      </c>
      <c r="E322" s="57">
        <v>2700</v>
      </c>
      <c r="F322" s="189">
        <v>2700</v>
      </c>
      <c r="G322" s="117">
        <v>672.4</v>
      </c>
      <c r="H322" s="116">
        <f t="shared" si="21"/>
        <v>24.903703703703702</v>
      </c>
    </row>
    <row r="323" spans="1:8" x14ac:dyDescent="0.2">
      <c r="A323" s="13"/>
      <c r="B323" s="13">
        <v>3613</v>
      </c>
      <c r="C323" s="13">
        <v>2132</v>
      </c>
      <c r="D323" s="13" t="s">
        <v>243</v>
      </c>
      <c r="E323" s="57">
        <v>5600</v>
      </c>
      <c r="F323" s="189">
        <v>5600</v>
      </c>
      <c r="G323" s="117">
        <v>1476.8</v>
      </c>
      <c r="H323" s="116">
        <f t="shared" si="21"/>
        <v>26.371428571428567</v>
      </c>
    </row>
    <row r="324" spans="1:8" hidden="1" x14ac:dyDescent="0.2">
      <c r="A324" s="33"/>
      <c r="B324" s="13">
        <v>3613</v>
      </c>
      <c r="C324" s="13">
        <v>2133</v>
      </c>
      <c r="D324" s="13" t="s">
        <v>26</v>
      </c>
      <c r="E324" s="57"/>
      <c r="F324" s="189">
        <v>0</v>
      </c>
      <c r="G324" s="117">
        <v>0</v>
      </c>
      <c r="H324" s="116" t="e">
        <f t="shared" si="21"/>
        <v>#DIV/0!</v>
      </c>
    </row>
    <row r="325" spans="1:8" hidden="1" x14ac:dyDescent="0.2">
      <c r="A325" s="33"/>
      <c r="B325" s="13">
        <v>3613</v>
      </c>
      <c r="C325" s="13">
        <v>2310</v>
      </c>
      <c r="D325" s="13" t="s">
        <v>25</v>
      </c>
      <c r="E325" s="57"/>
      <c r="F325" s="189">
        <v>0</v>
      </c>
      <c r="G325" s="117">
        <v>0</v>
      </c>
      <c r="H325" s="116" t="e">
        <f t="shared" si="21"/>
        <v>#DIV/0!</v>
      </c>
    </row>
    <row r="326" spans="1:8" x14ac:dyDescent="0.2">
      <c r="A326" s="33"/>
      <c r="B326" s="13">
        <v>3613</v>
      </c>
      <c r="C326" s="13">
        <v>2324</v>
      </c>
      <c r="D326" s="13" t="s">
        <v>502</v>
      </c>
      <c r="E326" s="57">
        <v>300</v>
      </c>
      <c r="F326" s="189">
        <v>300</v>
      </c>
      <c r="G326" s="117">
        <v>81.099999999999994</v>
      </c>
      <c r="H326" s="116">
        <f t="shared" si="21"/>
        <v>27.033333333333331</v>
      </c>
    </row>
    <row r="327" spans="1:8" hidden="1" x14ac:dyDescent="0.2">
      <c r="A327" s="33"/>
      <c r="B327" s="13">
        <v>3613</v>
      </c>
      <c r="C327" s="13">
        <v>2322</v>
      </c>
      <c r="D327" s="13" t="s">
        <v>24</v>
      </c>
      <c r="E327" s="57">
        <v>0</v>
      </c>
      <c r="F327" s="189">
        <v>0</v>
      </c>
      <c r="G327" s="117">
        <v>0</v>
      </c>
      <c r="H327" s="116" t="e">
        <f t="shared" si="21"/>
        <v>#DIV/0!</v>
      </c>
    </row>
    <row r="328" spans="1:8" hidden="1" x14ac:dyDescent="0.2">
      <c r="A328" s="33"/>
      <c r="B328" s="13">
        <v>3613</v>
      </c>
      <c r="C328" s="13">
        <v>2324</v>
      </c>
      <c r="D328" s="13" t="s">
        <v>244</v>
      </c>
      <c r="E328" s="57">
        <v>0</v>
      </c>
      <c r="F328" s="189">
        <v>0</v>
      </c>
      <c r="G328" s="117">
        <v>0</v>
      </c>
      <c r="H328" s="116" t="e">
        <f t="shared" si="21"/>
        <v>#DIV/0!</v>
      </c>
    </row>
    <row r="329" spans="1:8" hidden="1" x14ac:dyDescent="0.2">
      <c r="A329" s="33"/>
      <c r="B329" s="13">
        <v>3613</v>
      </c>
      <c r="C329" s="13">
        <v>3112</v>
      </c>
      <c r="D329" s="13" t="s">
        <v>245</v>
      </c>
      <c r="E329" s="57">
        <v>0</v>
      </c>
      <c r="F329" s="189">
        <v>0</v>
      </c>
      <c r="G329" s="117">
        <v>0</v>
      </c>
      <c r="H329" s="116" t="e">
        <f t="shared" si="21"/>
        <v>#DIV/0!</v>
      </c>
    </row>
    <row r="330" spans="1:8" hidden="1" x14ac:dyDescent="0.2">
      <c r="A330" s="33"/>
      <c r="B330" s="13">
        <v>3631</v>
      </c>
      <c r="C330" s="13">
        <v>2133</v>
      </c>
      <c r="D330" s="13" t="s">
        <v>246</v>
      </c>
      <c r="E330" s="57">
        <v>0</v>
      </c>
      <c r="F330" s="189">
        <v>0</v>
      </c>
      <c r="G330" s="117">
        <v>0</v>
      </c>
      <c r="H330" s="116" t="e">
        <f t="shared" si="21"/>
        <v>#DIV/0!</v>
      </c>
    </row>
    <row r="331" spans="1:8" x14ac:dyDescent="0.2">
      <c r="A331" s="33"/>
      <c r="B331" s="13">
        <v>3632</v>
      </c>
      <c r="C331" s="13">
        <v>2111</v>
      </c>
      <c r="D331" s="13" t="s">
        <v>247</v>
      </c>
      <c r="E331" s="57">
        <v>500</v>
      </c>
      <c r="F331" s="189">
        <v>500</v>
      </c>
      <c r="G331" s="117">
        <v>298.89999999999998</v>
      </c>
      <c r="H331" s="116">
        <f t="shared" si="21"/>
        <v>59.78</v>
      </c>
    </row>
    <row r="332" spans="1:8" x14ac:dyDescent="0.2">
      <c r="A332" s="33"/>
      <c r="B332" s="13">
        <v>3632</v>
      </c>
      <c r="C332" s="13">
        <v>2132</v>
      </c>
      <c r="D332" s="13" t="s">
        <v>248</v>
      </c>
      <c r="E332" s="57">
        <v>120</v>
      </c>
      <c r="F332" s="189">
        <v>120</v>
      </c>
      <c r="G332" s="117">
        <v>177</v>
      </c>
      <c r="H332" s="116">
        <f t="shared" si="21"/>
        <v>147.5</v>
      </c>
    </row>
    <row r="333" spans="1:8" x14ac:dyDescent="0.2">
      <c r="A333" s="33"/>
      <c r="B333" s="13">
        <v>3632</v>
      </c>
      <c r="C333" s="13">
        <v>2133</v>
      </c>
      <c r="D333" s="13" t="s">
        <v>249</v>
      </c>
      <c r="E333" s="57">
        <v>10</v>
      </c>
      <c r="F333" s="189">
        <v>10</v>
      </c>
      <c r="G333" s="117">
        <v>10</v>
      </c>
      <c r="H333" s="116">
        <f t="shared" si="21"/>
        <v>100</v>
      </c>
    </row>
    <row r="334" spans="1:8" x14ac:dyDescent="0.2">
      <c r="A334" s="33"/>
      <c r="B334" s="13">
        <v>3632</v>
      </c>
      <c r="C334" s="13">
        <v>2324</v>
      </c>
      <c r="D334" s="13" t="s">
        <v>250</v>
      </c>
      <c r="E334" s="57">
        <v>0</v>
      </c>
      <c r="F334" s="189">
        <v>0</v>
      </c>
      <c r="G334" s="117">
        <v>85.6</v>
      </c>
      <c r="H334" s="116" t="e">
        <f t="shared" si="21"/>
        <v>#DIV/0!</v>
      </c>
    </row>
    <row r="335" spans="1:8" x14ac:dyDescent="0.2">
      <c r="A335" s="33"/>
      <c r="B335" s="13">
        <v>3632</v>
      </c>
      <c r="C335" s="13">
        <v>2329</v>
      </c>
      <c r="D335" s="13" t="s">
        <v>251</v>
      </c>
      <c r="E335" s="57">
        <v>50</v>
      </c>
      <c r="F335" s="189">
        <v>50</v>
      </c>
      <c r="G335" s="117">
        <v>5.0999999999999996</v>
      </c>
      <c r="H335" s="116">
        <f t="shared" si="21"/>
        <v>10.199999999999999</v>
      </c>
    </row>
    <row r="336" spans="1:8" x14ac:dyDescent="0.2">
      <c r="A336" s="33"/>
      <c r="B336" s="13">
        <v>3634</v>
      </c>
      <c r="C336" s="13">
        <v>2132</v>
      </c>
      <c r="D336" s="13" t="s">
        <v>23</v>
      </c>
      <c r="E336" s="57">
        <v>4175</v>
      </c>
      <c r="F336" s="189">
        <v>4175</v>
      </c>
      <c r="G336" s="117">
        <v>4175.3999999999996</v>
      </c>
      <c r="H336" s="116">
        <f t="shared" si="21"/>
        <v>100.00958083832334</v>
      </c>
    </row>
    <row r="337" spans="1:8" x14ac:dyDescent="0.2">
      <c r="A337" s="33"/>
      <c r="B337" s="13">
        <v>3636</v>
      </c>
      <c r="C337" s="13">
        <v>2131</v>
      </c>
      <c r="D337" s="13" t="s">
        <v>22</v>
      </c>
      <c r="E337" s="57">
        <v>0</v>
      </c>
      <c r="F337" s="205">
        <v>0</v>
      </c>
      <c r="G337" s="117">
        <v>0</v>
      </c>
      <c r="H337" s="116" t="e">
        <f t="shared" si="21"/>
        <v>#DIV/0!</v>
      </c>
    </row>
    <row r="338" spans="1:8" hidden="1" x14ac:dyDescent="0.2">
      <c r="A338" s="12"/>
      <c r="B338" s="13">
        <v>3639</v>
      </c>
      <c r="C338" s="13">
        <v>2111</v>
      </c>
      <c r="D338" s="13" t="s">
        <v>252</v>
      </c>
      <c r="E338" s="57">
        <v>0</v>
      </c>
      <c r="F338" s="189">
        <v>0</v>
      </c>
      <c r="G338" s="117">
        <v>0</v>
      </c>
      <c r="H338" s="116" t="e">
        <f t="shared" si="21"/>
        <v>#DIV/0!</v>
      </c>
    </row>
    <row r="339" spans="1:8" x14ac:dyDescent="0.2">
      <c r="A339" s="33"/>
      <c r="B339" s="13">
        <v>3639</v>
      </c>
      <c r="C339" s="13">
        <v>2119</v>
      </c>
      <c r="D339" s="13" t="s">
        <v>254</v>
      </c>
      <c r="E339" s="57">
        <v>600</v>
      </c>
      <c r="F339" s="189">
        <v>600</v>
      </c>
      <c r="G339" s="117">
        <v>464</v>
      </c>
      <c r="H339" s="116">
        <f t="shared" si="21"/>
        <v>77.333333333333329</v>
      </c>
    </row>
    <row r="340" spans="1:8" x14ac:dyDescent="0.2">
      <c r="A340" s="13"/>
      <c r="B340" s="13">
        <v>3639</v>
      </c>
      <c r="C340" s="13">
        <v>2131</v>
      </c>
      <c r="D340" s="13" t="s">
        <v>255</v>
      </c>
      <c r="E340" s="57">
        <v>2300</v>
      </c>
      <c r="F340" s="189">
        <v>2300</v>
      </c>
      <c r="G340" s="117">
        <v>550.4</v>
      </c>
      <c r="H340" s="116">
        <f t="shared" si="21"/>
        <v>23.930434782608696</v>
      </c>
    </row>
    <row r="341" spans="1:8" x14ac:dyDescent="0.2">
      <c r="A341" s="13"/>
      <c r="B341" s="13">
        <v>3639</v>
      </c>
      <c r="C341" s="13">
        <v>2132</v>
      </c>
      <c r="D341" s="13" t="s">
        <v>256</v>
      </c>
      <c r="E341" s="57">
        <v>30</v>
      </c>
      <c r="F341" s="189">
        <v>30</v>
      </c>
      <c r="G341" s="117">
        <v>13</v>
      </c>
      <c r="H341" s="116">
        <f t="shared" si="21"/>
        <v>43.333333333333336</v>
      </c>
    </row>
    <row r="342" spans="1:8" ht="15" hidden="1" customHeight="1" x14ac:dyDescent="0.2">
      <c r="A342" s="13"/>
      <c r="B342" s="13">
        <v>3639</v>
      </c>
      <c r="C342" s="13">
        <v>2212</v>
      </c>
      <c r="D342" s="13" t="s">
        <v>257</v>
      </c>
      <c r="E342" s="57">
        <v>0</v>
      </c>
      <c r="F342" s="189">
        <v>0</v>
      </c>
      <c r="G342" s="117">
        <v>0</v>
      </c>
      <c r="H342" s="116" t="e">
        <f t="shared" si="21"/>
        <v>#DIV/0!</v>
      </c>
    </row>
    <row r="343" spans="1:8" x14ac:dyDescent="0.2">
      <c r="A343" s="13"/>
      <c r="B343" s="13">
        <v>3639</v>
      </c>
      <c r="C343" s="13">
        <v>2324</v>
      </c>
      <c r="D343" s="13" t="s">
        <v>21</v>
      </c>
      <c r="E343" s="57">
        <v>0</v>
      </c>
      <c r="F343" s="189">
        <v>0</v>
      </c>
      <c r="G343" s="117">
        <v>46.9</v>
      </c>
      <c r="H343" s="116" t="e">
        <f t="shared" si="21"/>
        <v>#DIV/0!</v>
      </c>
    </row>
    <row r="344" spans="1:8" hidden="1" x14ac:dyDescent="0.2">
      <c r="A344" s="13"/>
      <c r="B344" s="13">
        <v>3639</v>
      </c>
      <c r="C344" s="13">
        <v>2328</v>
      </c>
      <c r="D344" s="13" t="s">
        <v>20</v>
      </c>
      <c r="E344" s="57">
        <v>0</v>
      </c>
      <c r="F344" s="189">
        <v>0</v>
      </c>
      <c r="G344" s="117">
        <v>0</v>
      </c>
      <c r="H344" s="116" t="e">
        <f t="shared" si="21"/>
        <v>#DIV/0!</v>
      </c>
    </row>
    <row r="345" spans="1:8" ht="15" customHeight="1" x14ac:dyDescent="0.2">
      <c r="A345" s="32"/>
      <c r="B345" s="32">
        <v>3639</v>
      </c>
      <c r="C345" s="32">
        <v>2329</v>
      </c>
      <c r="D345" s="32" t="s">
        <v>19</v>
      </c>
      <c r="E345" s="57">
        <v>0</v>
      </c>
      <c r="F345" s="189">
        <v>0</v>
      </c>
      <c r="G345" s="117">
        <v>0.4</v>
      </c>
      <c r="H345" s="116" t="e">
        <f t="shared" si="21"/>
        <v>#DIV/0!</v>
      </c>
    </row>
    <row r="346" spans="1:8" x14ac:dyDescent="0.2">
      <c r="A346" s="13"/>
      <c r="B346" s="13">
        <v>3639</v>
      </c>
      <c r="C346" s="13">
        <v>3111</v>
      </c>
      <c r="D346" s="13" t="s">
        <v>18</v>
      </c>
      <c r="E346" s="57">
        <v>4844</v>
      </c>
      <c r="F346" s="189">
        <v>4844</v>
      </c>
      <c r="G346" s="117">
        <v>1790.9</v>
      </c>
      <c r="H346" s="116">
        <f t="shared" si="21"/>
        <v>36.971511147811725</v>
      </c>
    </row>
    <row r="347" spans="1:8" hidden="1" x14ac:dyDescent="0.2">
      <c r="A347" s="13"/>
      <c r="B347" s="13">
        <v>3639</v>
      </c>
      <c r="C347" s="13">
        <v>3112</v>
      </c>
      <c r="D347" s="13" t="s">
        <v>258</v>
      </c>
      <c r="E347" s="57">
        <v>0</v>
      </c>
      <c r="F347" s="189">
        <v>0</v>
      </c>
      <c r="G347" s="117">
        <v>0</v>
      </c>
      <c r="H347" s="116" t="e">
        <f t="shared" si="21"/>
        <v>#DIV/0!</v>
      </c>
    </row>
    <row r="348" spans="1:8" ht="15" hidden="1" customHeight="1" x14ac:dyDescent="0.2">
      <c r="A348" s="32"/>
      <c r="B348" s="32">
        <v>6310</v>
      </c>
      <c r="C348" s="32">
        <v>2141</v>
      </c>
      <c r="D348" s="32" t="s">
        <v>17</v>
      </c>
      <c r="E348" s="57">
        <v>0</v>
      </c>
      <c r="F348" s="189">
        <v>0</v>
      </c>
      <c r="G348" s="117">
        <v>0</v>
      </c>
      <c r="H348" s="116" t="e">
        <f t="shared" si="21"/>
        <v>#DIV/0!</v>
      </c>
    </row>
    <row r="349" spans="1:8" ht="15" hidden="1" customHeight="1" x14ac:dyDescent="0.2">
      <c r="A349" s="44"/>
      <c r="B349" s="43">
        <v>4357</v>
      </c>
      <c r="C349" s="13">
        <v>2324</v>
      </c>
      <c r="D349" s="13" t="s">
        <v>339</v>
      </c>
      <c r="E349" s="57">
        <v>0</v>
      </c>
      <c r="F349" s="189">
        <v>0</v>
      </c>
      <c r="G349" s="117">
        <v>0</v>
      </c>
      <c r="H349" s="116" t="e">
        <f t="shared" si="21"/>
        <v>#DIV/0!</v>
      </c>
    </row>
    <row r="350" spans="1:8" ht="15" hidden="1" customHeight="1" x14ac:dyDescent="0.2">
      <c r="A350" s="32"/>
      <c r="B350" s="32">
        <v>4374</v>
      </c>
      <c r="C350" s="32">
        <v>2322</v>
      </c>
      <c r="D350" s="32" t="s">
        <v>322</v>
      </c>
      <c r="E350" s="57">
        <v>0</v>
      </c>
      <c r="F350" s="189">
        <v>0</v>
      </c>
      <c r="G350" s="117">
        <v>0</v>
      </c>
      <c r="H350" s="116" t="e">
        <f t="shared" si="21"/>
        <v>#DIV/0!</v>
      </c>
    </row>
    <row r="351" spans="1:8" ht="15" customHeight="1" x14ac:dyDescent="0.2">
      <c r="A351" s="32"/>
      <c r="B351" s="32">
        <v>5512</v>
      </c>
      <c r="C351" s="32">
        <v>2324</v>
      </c>
      <c r="D351" s="32" t="s">
        <v>91</v>
      </c>
      <c r="E351" s="57">
        <v>0</v>
      </c>
      <c r="F351" s="189">
        <v>0</v>
      </c>
      <c r="G351" s="117">
        <v>7.6</v>
      </c>
      <c r="H351" s="116" t="e">
        <f t="shared" si="21"/>
        <v>#DIV/0!</v>
      </c>
    </row>
    <row r="352" spans="1:8" ht="15" hidden="1" customHeight="1" x14ac:dyDescent="0.2">
      <c r="A352" s="32"/>
      <c r="B352" s="32">
        <v>6171</v>
      </c>
      <c r="C352" s="32">
        <v>2324</v>
      </c>
      <c r="D352" s="32" t="s">
        <v>310</v>
      </c>
      <c r="E352" s="57">
        <v>0</v>
      </c>
      <c r="F352" s="189">
        <v>0</v>
      </c>
      <c r="G352" s="117">
        <v>0</v>
      </c>
      <c r="H352" s="116" t="e">
        <f t="shared" si="21"/>
        <v>#DIV/0!</v>
      </c>
    </row>
    <row r="353" spans="1:8" ht="15" hidden="1" customHeight="1" x14ac:dyDescent="0.2">
      <c r="A353" s="32"/>
      <c r="B353" s="32">
        <v>6402</v>
      </c>
      <c r="C353" s="32">
        <v>2229</v>
      </c>
      <c r="D353" s="32" t="s">
        <v>447</v>
      </c>
      <c r="E353" s="57">
        <v>0</v>
      </c>
      <c r="F353" s="189">
        <v>0</v>
      </c>
      <c r="G353" s="117">
        <v>0</v>
      </c>
      <c r="H353" s="116" t="e">
        <f t="shared" si="21"/>
        <v>#DIV/0!</v>
      </c>
    </row>
    <row r="354" spans="1:8" ht="15" customHeight="1" x14ac:dyDescent="0.2">
      <c r="A354" s="32"/>
      <c r="B354" s="32">
        <v>6409</v>
      </c>
      <c r="C354" s="32">
        <v>2328</v>
      </c>
      <c r="D354" s="32" t="s">
        <v>253</v>
      </c>
      <c r="E354" s="57">
        <v>0</v>
      </c>
      <c r="F354" s="189">
        <v>0</v>
      </c>
      <c r="G354" s="117">
        <v>106.3</v>
      </c>
      <c r="H354" s="116" t="e">
        <f t="shared" si="21"/>
        <v>#DIV/0!</v>
      </c>
    </row>
    <row r="355" spans="1:8" ht="15.75" customHeight="1" thickBot="1" x14ac:dyDescent="0.25">
      <c r="A355" s="31"/>
      <c r="B355" s="31"/>
      <c r="C355" s="31"/>
      <c r="D355" s="15"/>
      <c r="E355" s="234"/>
      <c r="F355" s="208"/>
      <c r="G355" s="220"/>
      <c r="H355" s="132"/>
    </row>
    <row r="356" spans="1:8" s="6" customFormat="1" ht="22.5" customHeight="1" thickTop="1" thickBot="1" x14ac:dyDescent="0.3">
      <c r="A356" s="9"/>
      <c r="B356" s="9"/>
      <c r="C356" s="9"/>
      <c r="D356" s="40" t="s">
        <v>16</v>
      </c>
      <c r="E356" s="222">
        <f t="shared" ref="E356:G356" si="22">SUM(E288:E355)</f>
        <v>90659</v>
      </c>
      <c r="F356" s="201">
        <f t="shared" si="22"/>
        <v>90659</v>
      </c>
      <c r="G356" s="221">
        <f t="shared" si="22"/>
        <v>13627.599999999999</v>
      </c>
      <c r="H356" s="123">
        <f t="shared" ref="H356" si="23">(G356/F356)*100</f>
        <v>15.031712240373265</v>
      </c>
    </row>
    <row r="357" spans="1:8" ht="15" customHeight="1" x14ac:dyDescent="0.2">
      <c r="A357" s="6"/>
      <c r="B357" s="7"/>
      <c r="C357" s="7"/>
      <c r="D357" s="7"/>
      <c r="E357" s="59"/>
      <c r="F357" s="59"/>
    </row>
    <row r="358" spans="1:8" ht="15" customHeight="1" thickBot="1" x14ac:dyDescent="0.25">
      <c r="A358" s="6"/>
      <c r="B358" s="7"/>
      <c r="C358" s="7"/>
      <c r="D358" s="7"/>
      <c r="E358" s="59"/>
      <c r="F358" s="59"/>
    </row>
    <row r="359" spans="1:8" s="65" customFormat="1" ht="15.75" x14ac:dyDescent="0.25">
      <c r="A359" s="24" t="s">
        <v>14</v>
      </c>
      <c r="B359" s="24" t="s">
        <v>428</v>
      </c>
      <c r="C359" s="24" t="s">
        <v>429</v>
      </c>
      <c r="D359" s="23" t="s">
        <v>12</v>
      </c>
      <c r="E359" s="22" t="s">
        <v>11</v>
      </c>
      <c r="F359" s="22" t="s">
        <v>11</v>
      </c>
      <c r="G359" s="22" t="s">
        <v>0</v>
      </c>
      <c r="H359" s="22" t="s">
        <v>399</v>
      </c>
    </row>
    <row r="360" spans="1:8" s="65" customFormat="1" ht="15.75" customHeight="1" thickBot="1" x14ac:dyDescent="0.3">
      <c r="A360" s="21"/>
      <c r="B360" s="21"/>
      <c r="C360" s="21"/>
      <c r="D360" s="20"/>
      <c r="E360" s="197" t="s">
        <v>10</v>
      </c>
      <c r="F360" s="197" t="s">
        <v>9</v>
      </c>
      <c r="G360" s="235" t="s">
        <v>467</v>
      </c>
      <c r="H360" s="197" t="s">
        <v>379</v>
      </c>
    </row>
    <row r="361" spans="1:8" s="65" customFormat="1" ht="16.5" thickTop="1" x14ac:dyDescent="0.25">
      <c r="A361" s="30"/>
      <c r="B361" s="30"/>
      <c r="C361" s="30"/>
      <c r="D361" s="29"/>
      <c r="E361" s="236"/>
      <c r="F361" s="237"/>
      <c r="G361" s="238"/>
      <c r="H361" s="236"/>
    </row>
    <row r="362" spans="1:8" s="65" customFormat="1" ht="15.75" x14ac:dyDescent="0.25">
      <c r="A362" s="239">
        <v>8888</v>
      </c>
      <c r="B362" s="13">
        <v>6171</v>
      </c>
      <c r="C362" s="13">
        <v>2329</v>
      </c>
      <c r="D362" s="13" t="s">
        <v>400</v>
      </c>
      <c r="E362" s="240">
        <v>0</v>
      </c>
      <c r="F362" s="241">
        <v>0</v>
      </c>
      <c r="G362" s="117">
        <v>0</v>
      </c>
      <c r="H362" s="116" t="e">
        <f t="shared" ref="H362" si="24">(G362/F362)*100</f>
        <v>#DIV/0!</v>
      </c>
    </row>
    <row r="363" spans="1:8" s="65" customFormat="1" x14ac:dyDescent="0.2">
      <c r="A363" s="13"/>
      <c r="B363" s="13"/>
      <c r="C363" s="13"/>
      <c r="D363" s="13" t="s">
        <v>401</v>
      </c>
      <c r="E363" s="242"/>
      <c r="F363" s="241"/>
      <c r="G363" s="117"/>
      <c r="H363" s="242"/>
    </row>
    <row r="364" spans="1:8" s="65" customFormat="1" x14ac:dyDescent="0.2">
      <c r="A364" s="33"/>
      <c r="B364" s="33"/>
      <c r="C364" s="33"/>
      <c r="D364" s="33" t="s">
        <v>402</v>
      </c>
      <c r="E364" s="242"/>
      <c r="F364" s="244"/>
      <c r="G364" s="124"/>
      <c r="H364" s="243"/>
    </row>
    <row r="365" spans="1:8" s="65" customFormat="1" ht="16.5" thickBot="1" x14ac:dyDescent="0.3">
      <c r="A365" s="239">
        <v>9999</v>
      </c>
      <c r="B365" s="13">
        <v>6171</v>
      </c>
      <c r="C365" s="13">
        <v>2329</v>
      </c>
      <c r="D365" s="13" t="s">
        <v>403</v>
      </c>
      <c r="E365" s="240">
        <v>0</v>
      </c>
      <c r="F365" s="241">
        <v>0</v>
      </c>
      <c r="G365" s="117">
        <v>0</v>
      </c>
      <c r="H365" s="116" t="e">
        <f t="shared" ref="H365:H366" si="25">(G365/F365)*100</f>
        <v>#DIV/0!</v>
      </c>
    </row>
    <row r="366" spans="1:8" s="6" customFormat="1" ht="22.5" customHeight="1" thickTop="1" thickBot="1" x14ac:dyDescent="0.3">
      <c r="A366" s="9"/>
      <c r="B366" s="9"/>
      <c r="C366" s="9"/>
      <c r="D366" s="28" t="s">
        <v>404</v>
      </c>
      <c r="E366" s="245">
        <f t="shared" ref="E366:G366" si="26">SUM(E362,E365)</f>
        <v>0</v>
      </c>
      <c r="F366" s="247">
        <f t="shared" si="26"/>
        <v>0</v>
      </c>
      <c r="G366" s="246">
        <f t="shared" si="26"/>
        <v>0</v>
      </c>
      <c r="H366" s="123" t="e">
        <f t="shared" si="25"/>
        <v>#DIV/0!</v>
      </c>
    </row>
    <row r="367" spans="1:8" ht="15" customHeight="1" x14ac:dyDescent="0.2">
      <c r="A367" s="6"/>
      <c r="B367" s="7"/>
      <c r="C367" s="7"/>
      <c r="D367" s="7"/>
      <c r="E367" s="193"/>
      <c r="F367" s="193"/>
    </row>
    <row r="368" spans="1:8" ht="15" customHeight="1" x14ac:dyDescent="0.2">
      <c r="A368" s="6"/>
      <c r="B368" s="7"/>
      <c r="C368" s="7"/>
      <c r="D368" s="7"/>
      <c r="E368" s="59"/>
      <c r="F368" s="59"/>
    </row>
    <row r="369" spans="1:8" ht="10.5" customHeight="1" thickBot="1" x14ac:dyDescent="0.25">
      <c r="A369" s="6"/>
      <c r="B369" s="6"/>
      <c r="C369" s="6"/>
      <c r="D369" s="6"/>
    </row>
    <row r="370" spans="1:8" ht="15.75" x14ac:dyDescent="0.25">
      <c r="A370" s="24" t="s">
        <v>14</v>
      </c>
      <c r="B370" s="24" t="s">
        <v>428</v>
      </c>
      <c r="C370" s="24" t="s">
        <v>429</v>
      </c>
      <c r="D370" s="23" t="s">
        <v>12</v>
      </c>
      <c r="E370" s="22" t="s">
        <v>11</v>
      </c>
      <c r="F370" s="22" t="s">
        <v>11</v>
      </c>
      <c r="G370" s="22" t="s">
        <v>0</v>
      </c>
      <c r="H370" s="118" t="s">
        <v>370</v>
      </c>
    </row>
    <row r="371" spans="1:8" ht="15.75" customHeight="1" thickBot="1" x14ac:dyDescent="0.3">
      <c r="A371" s="21"/>
      <c r="B371" s="21"/>
      <c r="C371" s="21"/>
      <c r="D371" s="20"/>
      <c r="E371" s="197" t="s">
        <v>10</v>
      </c>
      <c r="F371" s="199" t="s">
        <v>9</v>
      </c>
      <c r="G371" s="235" t="s">
        <v>467</v>
      </c>
      <c r="H371" s="126" t="s">
        <v>371</v>
      </c>
    </row>
    <row r="372" spans="1:8" s="261" customFormat="1" ht="30.75" customHeight="1" thickTop="1" thickBot="1" x14ac:dyDescent="0.3">
      <c r="A372" s="257"/>
      <c r="B372" s="258"/>
      <c r="C372" s="259"/>
      <c r="D372" s="256" t="s">
        <v>15</v>
      </c>
      <c r="E372" s="260">
        <f t="shared" ref="E372:G372" si="27">SUM(E21,E36,E103,E144,E178,E213,E280,E356,E366)</f>
        <v>616843</v>
      </c>
      <c r="F372" s="284">
        <f t="shared" si="27"/>
        <v>618854</v>
      </c>
      <c r="G372" s="260">
        <f t="shared" si="27"/>
        <v>168692.30000000002</v>
      </c>
      <c r="H372" s="123">
        <f t="shared" ref="H372" si="28">(G372/F372)*100</f>
        <v>27.258820335652679</v>
      </c>
    </row>
    <row r="373" spans="1:8" ht="12" customHeight="1" x14ac:dyDescent="0.25">
      <c r="A373" s="8"/>
      <c r="B373" s="27"/>
      <c r="C373" s="26"/>
      <c r="D373" s="25"/>
      <c r="E373" s="209"/>
      <c r="F373" s="209"/>
    </row>
    <row r="374" spans="1:8" ht="15" hidden="1" customHeight="1" x14ac:dyDescent="0.25">
      <c r="A374" s="8"/>
      <c r="B374" s="27"/>
      <c r="C374" s="26"/>
      <c r="D374" s="25"/>
      <c r="E374" s="209"/>
      <c r="F374" s="209"/>
    </row>
    <row r="375" spans="1:8" ht="12.75" hidden="1" customHeight="1" x14ac:dyDescent="0.25">
      <c r="A375" s="8"/>
      <c r="B375" s="27"/>
      <c r="C375" s="26"/>
      <c r="D375" s="25"/>
      <c r="E375" s="209"/>
      <c r="F375" s="209"/>
    </row>
    <row r="376" spans="1:8" ht="12.75" hidden="1" customHeight="1" x14ac:dyDescent="0.25">
      <c r="A376" s="8"/>
      <c r="B376" s="27"/>
      <c r="C376" s="26"/>
      <c r="D376" s="25"/>
      <c r="E376" s="209"/>
      <c r="F376" s="209"/>
    </row>
    <row r="377" spans="1:8" ht="12.75" hidden="1" customHeight="1" x14ac:dyDescent="0.25">
      <c r="A377" s="8"/>
      <c r="B377" s="27"/>
      <c r="C377" s="26"/>
      <c r="D377" s="25"/>
      <c r="E377" s="209"/>
      <c r="F377" s="209"/>
    </row>
    <row r="378" spans="1:8" ht="12.75" hidden="1" customHeight="1" x14ac:dyDescent="0.25">
      <c r="A378" s="8"/>
      <c r="B378" s="27"/>
      <c r="C378" s="26"/>
      <c r="D378" s="25"/>
      <c r="E378" s="209"/>
      <c r="F378" s="209"/>
    </row>
    <row r="379" spans="1:8" ht="12.75" hidden="1" customHeight="1" x14ac:dyDescent="0.25">
      <c r="A379" s="8"/>
      <c r="B379" s="27"/>
      <c r="C379" s="26"/>
      <c r="D379" s="25"/>
      <c r="E379" s="209"/>
      <c r="F379" s="209"/>
    </row>
    <row r="380" spans="1:8" ht="12.75" hidden="1" customHeight="1" x14ac:dyDescent="0.25">
      <c r="A380" s="8"/>
      <c r="B380" s="27"/>
      <c r="C380" s="26"/>
      <c r="D380" s="25"/>
      <c r="E380" s="209"/>
      <c r="F380" s="209"/>
    </row>
    <row r="381" spans="1:8" ht="15" hidden="1" customHeight="1" x14ac:dyDescent="0.25">
      <c r="A381" s="8"/>
      <c r="B381" s="27"/>
      <c r="C381" s="26"/>
      <c r="D381" s="25"/>
      <c r="E381" s="209"/>
      <c r="F381" s="209"/>
    </row>
    <row r="382" spans="1:8" ht="11.25" customHeight="1" thickBot="1" x14ac:dyDescent="0.3">
      <c r="A382" s="8"/>
      <c r="B382" s="27"/>
      <c r="C382" s="26"/>
      <c r="D382" s="25"/>
      <c r="E382" s="209"/>
      <c r="F382" s="209"/>
    </row>
    <row r="383" spans="1:8" ht="15.75" x14ac:dyDescent="0.25">
      <c r="A383" s="24" t="s">
        <v>14</v>
      </c>
      <c r="B383" s="24" t="s">
        <v>428</v>
      </c>
      <c r="C383" s="24" t="s">
        <v>429</v>
      </c>
      <c r="D383" s="23" t="s">
        <v>12</v>
      </c>
      <c r="E383" s="22" t="s">
        <v>11</v>
      </c>
      <c r="F383" s="22" t="s">
        <v>11</v>
      </c>
      <c r="G383" s="22" t="s">
        <v>0</v>
      </c>
      <c r="H383" s="118" t="s">
        <v>370</v>
      </c>
    </row>
    <row r="384" spans="1:8" ht="15.75" customHeight="1" thickBot="1" x14ac:dyDescent="0.3">
      <c r="A384" s="21"/>
      <c r="B384" s="21"/>
      <c r="C384" s="21"/>
      <c r="D384" s="20"/>
      <c r="E384" s="197" t="s">
        <v>10</v>
      </c>
      <c r="F384" s="199" t="s">
        <v>9</v>
      </c>
      <c r="G384" s="235" t="s">
        <v>467</v>
      </c>
      <c r="H384" s="126" t="s">
        <v>371</v>
      </c>
    </row>
    <row r="385" spans="1:8" ht="16.5" customHeight="1" thickTop="1" x14ac:dyDescent="0.25">
      <c r="A385" s="19">
        <v>110</v>
      </c>
      <c r="B385" s="19"/>
      <c r="C385" s="19"/>
      <c r="D385" s="18" t="s">
        <v>8</v>
      </c>
      <c r="E385" s="186"/>
      <c r="F385" s="187"/>
      <c r="G385" s="218"/>
      <c r="H385" s="134"/>
    </row>
    <row r="386" spans="1:8" ht="14.25" customHeight="1" x14ac:dyDescent="0.25">
      <c r="A386" s="17"/>
      <c r="B386" s="17"/>
      <c r="C386" s="17"/>
      <c r="D386" s="8"/>
      <c r="E386" s="186"/>
      <c r="F386" s="188"/>
      <c r="G386" s="214"/>
      <c r="H386" s="120"/>
    </row>
    <row r="387" spans="1:8" ht="15" customHeight="1" x14ac:dyDescent="0.2">
      <c r="A387" s="13"/>
      <c r="B387" s="13"/>
      <c r="C387" s="13">
        <v>8115</v>
      </c>
      <c r="D387" s="12" t="s">
        <v>7</v>
      </c>
      <c r="E387" s="57">
        <v>97901</v>
      </c>
      <c r="F387" s="189">
        <v>103564.6</v>
      </c>
      <c r="G387" s="117">
        <v>-243.4</v>
      </c>
      <c r="H387" s="116">
        <f t="shared" ref="H387:H390" si="29">(G387/F387)*100</f>
        <v>-0.23502239182114351</v>
      </c>
    </row>
    <row r="388" spans="1:8" ht="15" hidden="1" customHeight="1" x14ac:dyDescent="0.2">
      <c r="A388" s="13"/>
      <c r="B388" s="13"/>
      <c r="C388" s="13">
        <v>8118</v>
      </c>
      <c r="D388" s="16" t="s">
        <v>393</v>
      </c>
      <c r="E388" s="57">
        <v>0</v>
      </c>
      <c r="F388" s="189">
        <v>0</v>
      </c>
      <c r="G388" s="117">
        <v>0</v>
      </c>
      <c r="H388" s="116" t="e">
        <f t="shared" si="29"/>
        <v>#DIV/0!</v>
      </c>
    </row>
    <row r="389" spans="1:8" hidden="1" x14ac:dyDescent="0.2">
      <c r="A389" s="13"/>
      <c r="B389" s="13"/>
      <c r="C389" s="13">
        <v>8123</v>
      </c>
      <c r="D389" s="16" t="s">
        <v>6</v>
      </c>
      <c r="E389" s="57">
        <v>0</v>
      </c>
      <c r="F389" s="189">
        <v>0</v>
      </c>
      <c r="G389" s="117">
        <v>0</v>
      </c>
      <c r="H389" s="116" t="e">
        <f>(#REF!/F389)*100</f>
        <v>#REF!</v>
      </c>
    </row>
    <row r="390" spans="1:8" ht="15" customHeight="1" thickBot="1" x14ac:dyDescent="0.25">
      <c r="A390" s="13"/>
      <c r="B390" s="13"/>
      <c r="C390" s="13">
        <v>8124</v>
      </c>
      <c r="D390" s="12" t="s">
        <v>5</v>
      </c>
      <c r="E390" s="57">
        <v>-12000</v>
      </c>
      <c r="F390" s="189">
        <v>-12000</v>
      </c>
      <c r="G390" s="117">
        <v>-3000</v>
      </c>
      <c r="H390" s="116">
        <f t="shared" si="29"/>
        <v>25</v>
      </c>
    </row>
    <row r="391" spans="1:8" ht="17.25" hidden="1" customHeight="1" x14ac:dyDescent="0.2">
      <c r="A391" s="15"/>
      <c r="B391" s="15"/>
      <c r="C391" s="15">
        <v>8902</v>
      </c>
      <c r="D391" s="14" t="s">
        <v>4</v>
      </c>
      <c r="E391" s="145"/>
      <c r="F391" s="190"/>
      <c r="G391" s="117">
        <v>0</v>
      </c>
      <c r="H391" s="116" t="e">
        <f>(#REF!/F391)*100</f>
        <v>#REF!</v>
      </c>
    </row>
    <row r="392" spans="1:8" ht="18.600000000000001" hidden="1" customHeight="1" x14ac:dyDescent="0.2">
      <c r="A392" s="13"/>
      <c r="B392" s="13"/>
      <c r="C392" s="13">
        <v>8905</v>
      </c>
      <c r="D392" s="12" t="s">
        <v>3</v>
      </c>
      <c r="E392" s="57">
        <v>0</v>
      </c>
      <c r="F392" s="189">
        <v>0</v>
      </c>
      <c r="G392" s="117">
        <v>0</v>
      </c>
      <c r="H392" s="116" t="e">
        <f>(#REF!/F392)*100</f>
        <v>#REF!</v>
      </c>
    </row>
    <row r="393" spans="1:8" ht="19.899999999999999" hidden="1" customHeight="1" thickBot="1" x14ac:dyDescent="0.25">
      <c r="A393" s="33"/>
      <c r="B393" s="33"/>
      <c r="C393" s="33">
        <v>8901</v>
      </c>
      <c r="D393" s="16" t="s">
        <v>2</v>
      </c>
      <c r="E393" s="58"/>
      <c r="F393" s="191"/>
      <c r="G393" s="223"/>
    </row>
    <row r="394" spans="1:8" s="6" customFormat="1" ht="22.5" customHeight="1" thickTop="1" thickBot="1" x14ac:dyDescent="0.3">
      <c r="A394" s="41"/>
      <c r="B394" s="41"/>
      <c r="C394" s="41"/>
      <c r="D394" s="135" t="s">
        <v>1</v>
      </c>
      <c r="E394" s="92">
        <f t="shared" ref="E394:G394" si="30">SUM(E387:E393)</f>
        <v>85901</v>
      </c>
      <c r="F394" s="192">
        <f t="shared" si="30"/>
        <v>91564.6</v>
      </c>
      <c r="G394" s="216">
        <f t="shared" si="30"/>
        <v>-3243.4</v>
      </c>
      <c r="H394" s="123">
        <f t="shared" ref="H394" si="31">(G394/F394)*100</f>
        <v>-3.5421986226117954</v>
      </c>
    </row>
    <row r="395" spans="1:8" s="6" customFormat="1" ht="22.5" customHeight="1" x14ac:dyDescent="0.25">
      <c r="A395" s="7"/>
      <c r="B395" s="7"/>
      <c r="C395" s="7"/>
      <c r="D395" s="8"/>
      <c r="E395" s="100"/>
      <c r="F395" s="100"/>
      <c r="G395" s="224"/>
    </row>
    <row r="396" spans="1:8" ht="15" customHeight="1" x14ac:dyDescent="0.25">
      <c r="A396" s="6"/>
      <c r="B396" s="6"/>
      <c r="C396" s="6"/>
      <c r="D396" s="8"/>
      <c r="E396" s="100"/>
      <c r="F396" s="100"/>
    </row>
    <row r="397" spans="1:8" x14ac:dyDescent="0.2">
      <c r="A397" s="7"/>
      <c r="B397" s="6"/>
      <c r="C397" s="7"/>
      <c r="D397" s="6"/>
    </row>
    <row r="398" spans="1:8" x14ac:dyDescent="0.2">
      <c r="A398" s="7"/>
      <c r="B398" s="7"/>
      <c r="C398" s="7"/>
      <c r="D398" s="6"/>
    </row>
    <row r="399" spans="1:8" hidden="1" x14ac:dyDescent="0.2">
      <c r="A399" s="4"/>
      <c r="B399" s="4"/>
      <c r="C399" s="4"/>
      <c r="D399" s="2"/>
    </row>
    <row r="400" spans="1:8" x14ac:dyDescent="0.2">
      <c r="A400" s="4"/>
      <c r="B400" s="4"/>
      <c r="C400" s="4"/>
      <c r="D400" s="5"/>
      <c r="E400" s="59"/>
      <c r="F400" s="59"/>
    </row>
    <row r="401" spans="1:6" hidden="1" x14ac:dyDescent="0.2">
      <c r="A401" s="4"/>
      <c r="B401" s="4"/>
      <c r="C401" s="4"/>
      <c r="D401" s="5"/>
      <c r="E401" s="59"/>
      <c r="F401" s="59"/>
    </row>
    <row r="402" spans="1:6" hidden="1" x14ac:dyDescent="0.2">
      <c r="A402" s="4"/>
      <c r="B402" s="4"/>
      <c r="C402" s="4"/>
      <c r="D402" s="4"/>
      <c r="E402" s="210"/>
      <c r="F402" s="210"/>
    </row>
    <row r="403" spans="1:6" hidden="1" x14ac:dyDescent="0.2">
      <c r="A403" s="2"/>
      <c r="B403" s="2"/>
      <c r="C403" s="2"/>
      <c r="D403" s="2"/>
    </row>
    <row r="404" spans="1:6" hidden="1" x14ac:dyDescent="0.2">
      <c r="A404" s="2"/>
      <c r="B404" s="2"/>
      <c r="C404" s="2"/>
      <c r="D404" s="2"/>
    </row>
    <row r="405" spans="1:6" hidden="1" x14ac:dyDescent="0.2">
      <c r="A405" s="2"/>
      <c r="B405" s="2"/>
      <c r="C405" s="2"/>
      <c r="D405" s="2"/>
    </row>
    <row r="406" spans="1:6" hidden="1" x14ac:dyDescent="0.2">
      <c r="A406" s="2"/>
      <c r="B406" s="2"/>
      <c r="C406" s="2"/>
      <c r="D406" s="2"/>
    </row>
    <row r="407" spans="1:6" hidden="1" x14ac:dyDescent="0.2">
      <c r="A407" s="2"/>
      <c r="B407" s="2"/>
      <c r="C407" s="2"/>
      <c r="D407" s="2"/>
    </row>
    <row r="408" spans="1:6" hidden="1" x14ac:dyDescent="0.2">
      <c r="A408" s="2"/>
      <c r="B408" s="2"/>
      <c r="C408" s="2"/>
      <c r="D408" s="2"/>
    </row>
    <row r="409" spans="1:6" ht="15.75" hidden="1" x14ac:dyDescent="0.25">
      <c r="A409" s="2"/>
      <c r="B409" s="2"/>
      <c r="C409" s="2"/>
      <c r="D409" s="3"/>
      <c r="E409" s="211"/>
      <c r="F409" s="211"/>
    </row>
    <row r="410" spans="1:6" hidden="1" x14ac:dyDescent="0.2">
      <c r="A410" s="2"/>
      <c r="B410" s="2"/>
      <c r="C410" s="2"/>
      <c r="D410" s="2"/>
    </row>
    <row r="411" spans="1:6" hidden="1" x14ac:dyDescent="0.2">
      <c r="A411" s="2"/>
      <c r="B411" s="2"/>
      <c r="C411" s="2"/>
      <c r="D411" s="2"/>
    </row>
    <row r="412" spans="1:6" x14ac:dyDescent="0.2">
      <c r="A412" s="2"/>
      <c r="B412" s="2"/>
      <c r="C412" s="2"/>
      <c r="D412" s="2"/>
    </row>
    <row r="413" spans="1:6" x14ac:dyDescent="0.2">
      <c r="A413" s="2"/>
      <c r="B413" s="2"/>
      <c r="C413" s="2"/>
      <c r="D413" s="64"/>
    </row>
    <row r="414" spans="1:6" ht="15.75" hidden="1" x14ac:dyDescent="0.25">
      <c r="A414" s="2"/>
      <c r="B414" s="2"/>
      <c r="C414" s="2"/>
      <c r="D414" s="2"/>
      <c r="E414" s="211"/>
      <c r="F414" s="211"/>
    </row>
    <row r="415" spans="1:6" hidden="1" x14ac:dyDescent="0.2">
      <c r="A415" s="2"/>
      <c r="B415" s="2"/>
      <c r="C415" s="2"/>
      <c r="D415" s="2"/>
    </row>
    <row r="416" spans="1:6" hidden="1" x14ac:dyDescent="0.2">
      <c r="A416" s="2"/>
      <c r="B416" s="2"/>
      <c r="C416" s="2"/>
      <c r="D416" s="2"/>
    </row>
    <row r="417" spans="1:6" hidden="1" x14ac:dyDescent="0.2">
      <c r="A417" s="2"/>
      <c r="B417" s="2"/>
      <c r="C417" s="2"/>
      <c r="D417" s="2"/>
    </row>
    <row r="418" spans="1:6" hidden="1" x14ac:dyDescent="0.2">
      <c r="A418" s="2"/>
      <c r="B418" s="2"/>
      <c r="C418" s="2"/>
      <c r="D418" s="2"/>
      <c r="E418" s="212"/>
      <c r="F418" s="212"/>
    </row>
    <row r="419" spans="1:6" hidden="1" x14ac:dyDescent="0.2">
      <c r="A419" s="2"/>
      <c r="B419" s="2"/>
      <c r="C419" s="2"/>
      <c r="D419" s="2"/>
      <c r="E419" s="212"/>
      <c r="F419" s="212"/>
    </row>
    <row r="420" spans="1:6" hidden="1" x14ac:dyDescent="0.2">
      <c r="A420" s="2"/>
      <c r="B420" s="2"/>
      <c r="C420" s="2"/>
      <c r="D420" s="2"/>
      <c r="E420" s="212"/>
      <c r="F420" s="212"/>
    </row>
    <row r="421" spans="1:6" hidden="1" x14ac:dyDescent="0.2">
      <c r="A421" s="2"/>
      <c r="B421" s="2"/>
      <c r="C421" s="2"/>
      <c r="D421" s="2"/>
      <c r="E421" s="212"/>
      <c r="F421" s="212"/>
    </row>
    <row r="422" spans="1:6" hidden="1" x14ac:dyDescent="0.2">
      <c r="A422" s="2"/>
      <c r="B422" s="2"/>
      <c r="C422" s="2"/>
      <c r="D422" s="2"/>
      <c r="E422" s="212"/>
      <c r="F422" s="212"/>
    </row>
    <row r="423" spans="1:6" hidden="1" x14ac:dyDescent="0.2">
      <c r="A423" s="2"/>
      <c r="B423" s="2"/>
      <c r="C423" s="2"/>
      <c r="D423" s="2"/>
      <c r="E423" s="212"/>
      <c r="F423" s="212"/>
    </row>
    <row r="424" spans="1:6" hidden="1" x14ac:dyDescent="0.2">
      <c r="A424" s="2"/>
      <c r="B424" s="2"/>
      <c r="C424" s="2"/>
      <c r="D424" s="2"/>
      <c r="E424" s="212"/>
      <c r="F424" s="212"/>
    </row>
    <row r="425" spans="1:6" hidden="1" x14ac:dyDescent="0.2">
      <c r="A425" s="2"/>
      <c r="B425" s="2"/>
      <c r="C425" s="2"/>
      <c r="D425" s="2"/>
      <c r="E425" s="212"/>
      <c r="F425" s="212"/>
    </row>
    <row r="426" spans="1:6" hidden="1" x14ac:dyDescent="0.2">
      <c r="A426" s="2"/>
      <c r="B426" s="2"/>
      <c r="C426" s="2"/>
      <c r="D426" s="2"/>
      <c r="E426" s="212"/>
      <c r="F426" s="212"/>
    </row>
    <row r="427" spans="1:6" hidden="1" x14ac:dyDescent="0.2">
      <c r="A427" s="2"/>
      <c r="B427" s="2"/>
      <c r="C427" s="2"/>
      <c r="D427" s="2"/>
      <c r="E427" s="212"/>
      <c r="F427" s="212"/>
    </row>
    <row r="428" spans="1:6" hidden="1" x14ac:dyDescent="0.2">
      <c r="A428" s="2"/>
      <c r="B428" s="2"/>
      <c r="C428" s="2"/>
      <c r="D428" s="2"/>
      <c r="E428" s="212"/>
      <c r="F428" s="212"/>
    </row>
    <row r="429" spans="1:6" hidden="1" x14ac:dyDescent="0.2">
      <c r="A429" s="2"/>
      <c r="B429" s="2"/>
      <c r="C429" s="2"/>
      <c r="D429" s="2"/>
      <c r="E429" s="212"/>
      <c r="F429" s="212"/>
    </row>
    <row r="430" spans="1:6" x14ac:dyDescent="0.2">
      <c r="A430" s="2"/>
      <c r="B430" s="2"/>
      <c r="C430" s="2"/>
      <c r="D430" s="2"/>
      <c r="E430" s="212"/>
      <c r="F430" s="212"/>
    </row>
    <row r="431" spans="1:6" x14ac:dyDescent="0.2">
      <c r="A431" s="2"/>
      <c r="B431" s="2"/>
      <c r="C431" s="2"/>
      <c r="D431" s="2"/>
      <c r="E431" s="212"/>
      <c r="F431" s="212"/>
    </row>
    <row r="432" spans="1:6" x14ac:dyDescent="0.2">
      <c r="A432" s="2"/>
      <c r="B432" s="2"/>
      <c r="C432" s="2"/>
      <c r="D432" s="2"/>
      <c r="E432" s="212"/>
      <c r="F432" s="212"/>
    </row>
    <row r="433" spans="1:6" x14ac:dyDescent="0.2">
      <c r="A433" s="2"/>
      <c r="B433" s="2"/>
      <c r="C433" s="2"/>
      <c r="D433" s="2"/>
      <c r="E433" s="212"/>
      <c r="F433" s="212"/>
    </row>
    <row r="434" spans="1:6" x14ac:dyDescent="0.2">
      <c r="A434" s="2"/>
      <c r="B434" s="2"/>
      <c r="C434" s="2"/>
      <c r="D434" s="2"/>
    </row>
    <row r="435" spans="1:6" x14ac:dyDescent="0.2">
      <c r="A435" s="2"/>
      <c r="B435" s="2"/>
      <c r="C435" s="2"/>
      <c r="D435" s="2"/>
    </row>
    <row r="436" spans="1:6" x14ac:dyDescent="0.2">
      <c r="A436" s="2"/>
      <c r="B436" s="2"/>
      <c r="C436" s="2"/>
      <c r="D436" s="2"/>
    </row>
    <row r="437" spans="1:6" x14ac:dyDescent="0.2">
      <c r="A437" s="2"/>
      <c r="B437" s="2"/>
      <c r="C437" s="2"/>
      <c r="D437" s="2"/>
    </row>
    <row r="438" spans="1:6" x14ac:dyDescent="0.2">
      <c r="A438" s="2"/>
      <c r="B438" s="2"/>
      <c r="C438" s="2"/>
      <c r="D438" s="2"/>
    </row>
    <row r="439" spans="1:6" x14ac:dyDescent="0.2">
      <c r="A439" s="2"/>
      <c r="B439" s="2"/>
      <c r="C439" s="2"/>
      <c r="D439" s="2"/>
    </row>
    <row r="440" spans="1:6" ht="15.75" x14ac:dyDescent="0.25">
      <c r="A440" s="2"/>
      <c r="B440" s="2"/>
      <c r="C440" s="2"/>
      <c r="D440" s="2"/>
      <c r="E440" s="211"/>
      <c r="F440" s="211"/>
    </row>
    <row r="441" spans="1:6" x14ac:dyDescent="0.2">
      <c r="A441" s="2"/>
      <c r="B441" s="2"/>
      <c r="C441" s="2"/>
      <c r="D441" s="2"/>
    </row>
    <row r="442" spans="1:6" x14ac:dyDescent="0.2">
      <c r="A442" s="2"/>
      <c r="B442" s="2"/>
      <c r="C442" s="2"/>
      <c r="D442" s="2"/>
    </row>
    <row r="443" spans="1:6" x14ac:dyDescent="0.2">
      <c r="A443" s="2"/>
      <c r="B443" s="2"/>
      <c r="C443" s="2"/>
      <c r="D443" s="2"/>
    </row>
    <row r="444" spans="1:6" x14ac:dyDescent="0.2">
      <c r="A444" s="2"/>
      <c r="B444" s="2"/>
      <c r="C444" s="2"/>
      <c r="D444" s="2"/>
    </row>
    <row r="445" spans="1:6" x14ac:dyDescent="0.2">
      <c r="A445" s="2"/>
      <c r="B445" s="2"/>
      <c r="C445" s="2"/>
      <c r="D445" s="2"/>
    </row>
    <row r="446" spans="1:6" x14ac:dyDescent="0.2">
      <c r="A446" s="2"/>
      <c r="B446" s="2"/>
      <c r="C446" s="2"/>
      <c r="D446" s="2"/>
    </row>
    <row r="447" spans="1:6" x14ac:dyDescent="0.2">
      <c r="A447" s="2"/>
      <c r="B447" s="2"/>
      <c r="C447" s="2"/>
      <c r="D447" s="2"/>
    </row>
    <row r="448" spans="1:6" x14ac:dyDescent="0.2">
      <c r="A448" s="2"/>
      <c r="B448" s="2"/>
      <c r="C448" s="2"/>
      <c r="D448" s="2"/>
    </row>
    <row r="449" spans="1:6" x14ac:dyDescent="0.2">
      <c r="A449" s="2"/>
      <c r="B449" s="2"/>
      <c r="C449" s="2"/>
      <c r="D449" s="2"/>
    </row>
    <row r="450" spans="1:6" x14ac:dyDescent="0.2">
      <c r="A450" s="2"/>
      <c r="B450" s="2"/>
      <c r="C450" s="2"/>
      <c r="D450" s="2"/>
    </row>
    <row r="451" spans="1:6" x14ac:dyDescent="0.2">
      <c r="A451" s="2"/>
      <c r="B451" s="2"/>
      <c r="C451" s="2"/>
      <c r="D451" s="2"/>
    </row>
    <row r="452" spans="1:6" x14ac:dyDescent="0.2">
      <c r="A452" s="2"/>
      <c r="B452" s="2"/>
      <c r="C452" s="2"/>
      <c r="D452" s="2"/>
    </row>
    <row r="453" spans="1:6" ht="15.75" x14ac:dyDescent="0.25">
      <c r="A453" s="2"/>
      <c r="B453" s="2"/>
      <c r="C453" s="2"/>
      <c r="D453" s="2"/>
      <c r="E453" s="211"/>
      <c r="F453" s="211"/>
    </row>
    <row r="454" spans="1:6" x14ac:dyDescent="0.2">
      <c r="A454" s="2"/>
      <c r="B454" s="2"/>
      <c r="C454" s="2"/>
      <c r="D454" s="2"/>
    </row>
    <row r="455" spans="1:6" x14ac:dyDescent="0.2">
      <c r="A455" s="2"/>
      <c r="B455" s="2"/>
      <c r="C455" s="2"/>
      <c r="D455" s="2"/>
    </row>
    <row r="456" spans="1:6" x14ac:dyDescent="0.2">
      <c r="A456" s="2"/>
      <c r="B456" s="2"/>
      <c r="C456" s="2"/>
      <c r="D456" s="2"/>
    </row>
    <row r="457" spans="1:6" x14ac:dyDescent="0.2">
      <c r="A457" s="2"/>
      <c r="B457" s="2"/>
      <c r="C457" s="2"/>
      <c r="D457" s="2"/>
    </row>
    <row r="458" spans="1:6" x14ac:dyDescent="0.2">
      <c r="A458" s="2"/>
      <c r="B458" s="2"/>
      <c r="C458" s="2"/>
      <c r="D458" s="2"/>
    </row>
    <row r="459" spans="1:6" x14ac:dyDescent="0.2">
      <c r="A459" s="2"/>
      <c r="B459" s="2"/>
      <c r="C459" s="2"/>
      <c r="D459" s="2"/>
    </row>
    <row r="460" spans="1:6" x14ac:dyDescent="0.2">
      <c r="A460" s="2"/>
      <c r="B460" s="2"/>
      <c r="C460" s="2"/>
      <c r="D460" s="2"/>
    </row>
    <row r="461" spans="1:6" x14ac:dyDescent="0.2">
      <c r="A461" s="2"/>
      <c r="B461" s="2"/>
      <c r="C461" s="2"/>
      <c r="D461" s="2"/>
    </row>
    <row r="462" spans="1:6" x14ac:dyDescent="0.2">
      <c r="A462" s="2"/>
      <c r="B462" s="2"/>
      <c r="C462" s="2"/>
      <c r="D462" s="2"/>
    </row>
    <row r="463" spans="1:6" x14ac:dyDescent="0.2">
      <c r="A463" s="2"/>
      <c r="B463" s="2"/>
      <c r="C463" s="2"/>
      <c r="D463" s="2"/>
    </row>
    <row r="464" spans="1:6" x14ac:dyDescent="0.2">
      <c r="A464" s="2"/>
      <c r="B464" s="2"/>
      <c r="C464" s="2"/>
      <c r="D464" s="2"/>
    </row>
    <row r="465" spans="1:6" x14ac:dyDescent="0.2">
      <c r="A465" s="2"/>
      <c r="B465" s="2"/>
      <c r="C465" s="2"/>
      <c r="D465" s="2"/>
    </row>
    <row r="466" spans="1:6" x14ac:dyDescent="0.2">
      <c r="A466" s="2"/>
      <c r="B466" s="2"/>
      <c r="C466" s="2"/>
      <c r="D466" s="2"/>
      <c r="E466" s="212"/>
      <c r="F466" s="212"/>
    </row>
  </sheetData>
  <sortState ref="A86:K128">
    <sortCondition ref="A86"/>
  </sortState>
  <dataConsolidate/>
  <mergeCells count="3">
    <mergeCell ref="A1:C1"/>
    <mergeCell ref="B190:D190"/>
    <mergeCell ref="A3:D3"/>
  </mergeCells>
  <pageMargins left="0.19685039370078741" right="0.19685039370078741" top="0.19685039370078741" bottom="0.19685039370078741" header="3.937007874015748E-2" footer="7.874015748031496E-2"/>
  <pageSetup paperSize="9" scale="70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9"/>
  <sheetViews>
    <sheetView zoomScale="75" zoomScaleNormal="75" workbookViewId="0">
      <selection activeCell="I41" sqref="I41"/>
    </sheetView>
  </sheetViews>
  <sheetFormatPr defaultColWidth="8.7109375" defaultRowHeight="12.75" x14ac:dyDescent="0.2"/>
  <cols>
    <col min="1" max="1" width="37.7109375" style="1345" customWidth="1"/>
    <col min="2" max="2" width="13.5703125" style="393" hidden="1" customWidth="1"/>
    <col min="3" max="4" width="10.85546875" style="393" hidden="1" customWidth="1"/>
    <col min="5" max="5" width="7.28515625" style="565" customWidth="1"/>
    <col min="6" max="7" width="11.5703125" style="393" customWidth="1"/>
    <col min="8" max="8" width="11.5703125" style="365" customWidth="1"/>
    <col min="9" max="9" width="11.42578125" style="365" customWidth="1"/>
    <col min="10" max="10" width="9.85546875" style="365" customWidth="1"/>
    <col min="11" max="11" width="9.140625" style="365" customWidth="1"/>
    <col min="12" max="12" width="9.28515625" style="365" customWidth="1"/>
    <col min="13" max="13" width="9.140625" style="365" customWidth="1"/>
    <col min="14" max="14" width="14.85546875" style="393" customWidth="1"/>
    <col min="15" max="15" width="8.7109375" style="393"/>
    <col min="16" max="16" width="11.85546875" style="393" customWidth="1"/>
    <col min="17" max="17" width="12.5703125" style="393" customWidth="1"/>
    <col min="18" max="18" width="11.85546875" style="393" customWidth="1"/>
    <col min="19" max="19" width="12" style="393" customWidth="1"/>
    <col min="20" max="16384" width="8.7109375" style="393"/>
  </cols>
  <sheetData>
    <row r="1" spans="1:19" ht="24" customHeight="1" x14ac:dyDescent="0.35">
      <c r="A1" s="359"/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361"/>
    </row>
    <row r="2" spans="1:19" x14ac:dyDescent="0.2">
      <c r="R2" s="367"/>
    </row>
    <row r="3" spans="1:19" ht="18.75" x14ac:dyDescent="0.3">
      <c r="A3" s="368" t="s">
        <v>542</v>
      </c>
      <c r="I3" s="369"/>
      <c r="J3" s="369"/>
    </row>
    <row r="4" spans="1:19" ht="21.75" customHeight="1" x14ac:dyDescent="0.25">
      <c r="A4" s="370"/>
      <c r="B4" s="417"/>
      <c r="I4" s="369"/>
      <c r="J4" s="369"/>
    </row>
    <row r="5" spans="1:19" x14ac:dyDescent="0.2">
      <c r="A5" s="372"/>
      <c r="I5" s="369"/>
      <c r="J5" s="369"/>
    </row>
    <row r="6" spans="1:19" ht="6" customHeight="1" x14ac:dyDescent="0.2">
      <c r="B6" s="709"/>
      <c r="C6" s="709"/>
      <c r="D6" s="709"/>
      <c r="E6" s="710"/>
      <c r="F6" s="709"/>
      <c r="I6" s="369"/>
      <c r="J6" s="369"/>
    </row>
    <row r="7" spans="1:19" ht="24.75" customHeight="1" x14ac:dyDescent="0.25">
      <c r="A7" s="375" t="s">
        <v>543</v>
      </c>
      <c r="B7" s="376"/>
      <c r="C7" s="712"/>
      <c r="D7" s="712"/>
      <c r="E7" s="713"/>
      <c r="F7" s="1112" t="s">
        <v>707</v>
      </c>
      <c r="G7" s="1112"/>
      <c r="H7" s="1112"/>
      <c r="I7" s="1112"/>
      <c r="J7" s="1218"/>
      <c r="K7" s="1218"/>
      <c r="L7" s="1218"/>
      <c r="M7" s="1218"/>
      <c r="N7" s="1218"/>
      <c r="O7" s="1218"/>
      <c r="P7" s="1218"/>
      <c r="Q7" s="1218"/>
      <c r="R7" s="1218"/>
    </row>
    <row r="8" spans="1:19" ht="23.25" customHeight="1" thickBot="1" x14ac:dyDescent="0.25">
      <c r="A8" s="372" t="s">
        <v>545</v>
      </c>
      <c r="I8" s="369"/>
      <c r="J8" s="369"/>
    </row>
    <row r="9" spans="1:19" ht="13.5" thickBot="1" x14ac:dyDescent="0.25">
      <c r="A9" s="382"/>
      <c r="B9" s="383"/>
      <c r="C9" s="383"/>
      <c r="D9" s="383"/>
      <c r="E9" s="384"/>
      <c r="F9" s="385" t="s">
        <v>0</v>
      </c>
      <c r="G9" s="386" t="s">
        <v>546</v>
      </c>
      <c r="H9" s="387" t="s">
        <v>547</v>
      </c>
      <c r="I9" s="388" t="s">
        <v>548</v>
      </c>
      <c r="J9" s="389"/>
      <c r="K9" s="389"/>
      <c r="L9" s="390"/>
      <c r="M9" s="391" t="s">
        <v>649</v>
      </c>
      <c r="N9" s="392" t="s">
        <v>550</v>
      </c>
      <c r="P9" s="384" t="s">
        <v>551</v>
      </c>
      <c r="Q9" s="384" t="s">
        <v>552</v>
      </c>
      <c r="R9" s="384" t="s">
        <v>551</v>
      </c>
    </row>
    <row r="10" spans="1:19" ht="13.5" thickBot="1" x14ac:dyDescent="0.25">
      <c r="A10" s="394" t="s">
        <v>553</v>
      </c>
      <c r="B10" s="395" t="s">
        <v>554</v>
      </c>
      <c r="C10" s="395" t="s">
        <v>555</v>
      </c>
      <c r="D10" s="395" t="s">
        <v>556</v>
      </c>
      <c r="E10" s="395" t="s">
        <v>557</v>
      </c>
      <c r="F10" s="585" t="s">
        <v>650</v>
      </c>
      <c r="G10" s="397">
        <v>2020</v>
      </c>
      <c r="H10" s="398">
        <v>2020</v>
      </c>
      <c r="I10" s="399" t="s">
        <v>559</v>
      </c>
      <c r="J10" s="400" t="s">
        <v>560</v>
      </c>
      <c r="K10" s="400" t="s">
        <v>561</v>
      </c>
      <c r="L10" s="401" t="s">
        <v>562</v>
      </c>
      <c r="M10" s="402" t="s">
        <v>563</v>
      </c>
      <c r="N10" s="403" t="s">
        <v>564</v>
      </c>
      <c r="P10" s="404" t="s">
        <v>565</v>
      </c>
      <c r="Q10" s="395" t="s">
        <v>566</v>
      </c>
      <c r="R10" s="395" t="s">
        <v>567</v>
      </c>
    </row>
    <row r="11" spans="1:19" x14ac:dyDescent="0.2">
      <c r="A11" s="405" t="s">
        <v>568</v>
      </c>
      <c r="B11" s="406"/>
      <c r="C11" s="407">
        <v>104</v>
      </c>
      <c r="D11" s="407">
        <v>104</v>
      </c>
      <c r="E11" s="1292"/>
      <c r="F11" s="1187">
        <v>81</v>
      </c>
      <c r="G11" s="410">
        <v>83</v>
      </c>
      <c r="H11" s="410">
        <v>86</v>
      </c>
      <c r="I11" s="411">
        <v>89</v>
      </c>
      <c r="J11" s="412"/>
      <c r="K11" s="413"/>
      <c r="L11" s="414"/>
      <c r="M11" s="415" t="s">
        <v>569</v>
      </c>
      <c r="N11" s="416" t="s">
        <v>569</v>
      </c>
      <c r="O11" s="417"/>
      <c r="P11" s="418"/>
      <c r="Q11" s="419"/>
      <c r="R11" s="419"/>
    </row>
    <row r="12" spans="1:19" ht="13.5" thickBot="1" x14ac:dyDescent="0.25">
      <c r="A12" s="420" t="s">
        <v>570</v>
      </c>
      <c r="B12" s="421"/>
      <c r="C12" s="422">
        <v>101</v>
      </c>
      <c r="D12" s="422">
        <v>104</v>
      </c>
      <c r="E12" s="423"/>
      <c r="F12" s="725">
        <v>77</v>
      </c>
      <c r="G12" s="425">
        <v>81</v>
      </c>
      <c r="H12" s="425">
        <v>82</v>
      </c>
      <c r="I12" s="426">
        <v>83</v>
      </c>
      <c r="J12" s="427"/>
      <c r="K12" s="428"/>
      <c r="L12" s="429"/>
      <c r="M12" s="430"/>
      <c r="N12" s="431" t="s">
        <v>569</v>
      </c>
      <c r="O12" s="417"/>
      <c r="P12" s="724"/>
      <c r="Q12" s="725"/>
      <c r="R12" s="725"/>
    </row>
    <row r="13" spans="1:19" x14ac:dyDescent="0.2">
      <c r="A13" s="434" t="s">
        <v>651</v>
      </c>
      <c r="B13" s="435" t="s">
        <v>572</v>
      </c>
      <c r="C13" s="436">
        <v>37915</v>
      </c>
      <c r="D13" s="436">
        <v>39774</v>
      </c>
      <c r="E13" s="437" t="s">
        <v>573</v>
      </c>
      <c r="F13" s="444">
        <v>28208</v>
      </c>
      <c r="G13" s="410" t="s">
        <v>569</v>
      </c>
      <c r="H13" s="410" t="s">
        <v>569</v>
      </c>
      <c r="I13" s="1158">
        <v>28287</v>
      </c>
      <c r="J13" s="440"/>
      <c r="K13" s="441"/>
      <c r="L13" s="440"/>
      <c r="M13" s="442" t="s">
        <v>569</v>
      </c>
      <c r="N13" s="443" t="s">
        <v>569</v>
      </c>
      <c r="O13" s="417"/>
      <c r="P13" s="418"/>
      <c r="Q13" s="444"/>
      <c r="R13" s="444"/>
    </row>
    <row r="14" spans="1:19" x14ac:dyDescent="0.2">
      <c r="A14" s="445" t="s">
        <v>652</v>
      </c>
      <c r="B14" s="446" t="s">
        <v>575</v>
      </c>
      <c r="C14" s="447">
        <v>-16164</v>
      </c>
      <c r="D14" s="447">
        <v>-17825</v>
      </c>
      <c r="E14" s="437" t="s">
        <v>576</v>
      </c>
      <c r="F14" s="444">
        <v>25115</v>
      </c>
      <c r="G14" s="448" t="s">
        <v>569</v>
      </c>
      <c r="H14" s="448" t="s">
        <v>569</v>
      </c>
      <c r="I14" s="660">
        <v>25252</v>
      </c>
      <c r="J14" s="440"/>
      <c r="K14" s="441"/>
      <c r="L14" s="440"/>
      <c r="M14" s="442" t="s">
        <v>569</v>
      </c>
      <c r="N14" s="443" t="s">
        <v>569</v>
      </c>
      <c r="O14" s="417"/>
      <c r="P14" s="450"/>
      <c r="Q14" s="444"/>
      <c r="R14" s="444"/>
    </row>
    <row r="15" spans="1:19" x14ac:dyDescent="0.2">
      <c r="A15" s="445" t="s">
        <v>577</v>
      </c>
      <c r="B15" s="446" t="s">
        <v>578</v>
      </c>
      <c r="C15" s="447">
        <v>604</v>
      </c>
      <c r="D15" s="447">
        <v>619</v>
      </c>
      <c r="E15" s="437" t="s">
        <v>579</v>
      </c>
      <c r="F15" s="444">
        <v>161</v>
      </c>
      <c r="G15" s="448" t="s">
        <v>569</v>
      </c>
      <c r="H15" s="448" t="s">
        <v>569</v>
      </c>
      <c r="I15" s="660">
        <v>231</v>
      </c>
      <c r="J15" s="440"/>
      <c r="K15" s="441"/>
      <c r="L15" s="440"/>
      <c r="M15" s="442" t="s">
        <v>569</v>
      </c>
      <c r="N15" s="443" t="s">
        <v>569</v>
      </c>
      <c r="O15" s="417"/>
      <c r="P15" s="450"/>
      <c r="Q15" s="444"/>
      <c r="R15" s="444"/>
    </row>
    <row r="16" spans="1:19" x14ac:dyDescent="0.2">
      <c r="A16" s="445" t="s">
        <v>580</v>
      </c>
      <c r="B16" s="446" t="s">
        <v>581</v>
      </c>
      <c r="C16" s="447">
        <v>221</v>
      </c>
      <c r="D16" s="447">
        <v>610</v>
      </c>
      <c r="E16" s="437" t="s">
        <v>569</v>
      </c>
      <c r="F16" s="444">
        <v>8208</v>
      </c>
      <c r="G16" s="448" t="s">
        <v>569</v>
      </c>
      <c r="H16" s="448" t="s">
        <v>569</v>
      </c>
      <c r="I16" s="660">
        <v>24138</v>
      </c>
      <c r="J16" s="440"/>
      <c r="K16" s="441"/>
      <c r="L16" s="440"/>
      <c r="M16" s="442" t="s">
        <v>569</v>
      </c>
      <c r="N16" s="443" t="s">
        <v>569</v>
      </c>
      <c r="O16" s="417"/>
      <c r="P16" s="450"/>
      <c r="Q16" s="444"/>
      <c r="R16" s="444"/>
    </row>
    <row r="17" spans="1:18" ht="13.5" thickBot="1" x14ac:dyDescent="0.25">
      <c r="A17" s="405" t="s">
        <v>582</v>
      </c>
      <c r="B17" s="451" t="s">
        <v>583</v>
      </c>
      <c r="C17" s="452">
        <v>2021</v>
      </c>
      <c r="D17" s="452">
        <v>852</v>
      </c>
      <c r="E17" s="453" t="s">
        <v>584</v>
      </c>
      <c r="F17" s="461">
        <v>9793</v>
      </c>
      <c r="G17" s="455" t="s">
        <v>569</v>
      </c>
      <c r="H17" s="455" t="s">
        <v>569</v>
      </c>
      <c r="I17" s="1159">
        <v>13605</v>
      </c>
      <c r="J17" s="412"/>
      <c r="K17" s="457"/>
      <c r="L17" s="458"/>
      <c r="M17" s="459" t="s">
        <v>569</v>
      </c>
      <c r="N17" s="416" t="s">
        <v>569</v>
      </c>
      <c r="O17" s="417"/>
      <c r="P17" s="460"/>
      <c r="Q17" s="461"/>
      <c r="R17" s="461"/>
    </row>
    <row r="18" spans="1:18" ht="13.5" thickBot="1" x14ac:dyDescent="0.25">
      <c r="A18" s="462" t="s">
        <v>585</v>
      </c>
      <c r="B18" s="463"/>
      <c r="C18" s="464">
        <v>24618</v>
      </c>
      <c r="D18" s="464">
        <v>24087</v>
      </c>
      <c r="E18" s="533"/>
      <c r="F18" s="1346">
        <f>F13-F14+F15+F16+F17</f>
        <v>21255</v>
      </c>
      <c r="G18" s="467" t="s">
        <v>569</v>
      </c>
      <c r="H18" s="467" t="s">
        <v>569</v>
      </c>
      <c r="I18" s="1347">
        <f>I13-I14+I15+I16+I17</f>
        <v>41009</v>
      </c>
      <c r="J18" s="1348"/>
      <c r="K18" s="1349"/>
      <c r="L18" s="1350"/>
      <c r="M18" s="472" t="s">
        <v>569</v>
      </c>
      <c r="N18" s="473" t="s">
        <v>569</v>
      </c>
      <c r="O18" s="417"/>
      <c r="P18" s="1351"/>
      <c r="Q18" s="1346"/>
      <c r="R18" s="1346"/>
    </row>
    <row r="19" spans="1:18" x14ac:dyDescent="0.2">
      <c r="A19" s="405" t="s">
        <v>586</v>
      </c>
      <c r="B19" s="435" t="s">
        <v>587</v>
      </c>
      <c r="C19" s="436">
        <v>7043</v>
      </c>
      <c r="D19" s="436">
        <v>7240</v>
      </c>
      <c r="E19" s="453">
        <v>401</v>
      </c>
      <c r="F19" s="461">
        <v>3093</v>
      </c>
      <c r="G19" s="410" t="s">
        <v>569</v>
      </c>
      <c r="H19" s="1352" t="s">
        <v>569</v>
      </c>
      <c r="I19" s="1159">
        <v>3035</v>
      </c>
      <c r="J19" s="412"/>
      <c r="K19" s="479"/>
      <c r="L19" s="480"/>
      <c r="M19" s="459" t="s">
        <v>569</v>
      </c>
      <c r="N19" s="416" t="s">
        <v>569</v>
      </c>
      <c r="O19" s="417"/>
      <c r="P19" s="481"/>
      <c r="Q19" s="461"/>
      <c r="R19" s="461"/>
    </row>
    <row r="20" spans="1:18" x14ac:dyDescent="0.2">
      <c r="A20" s="445" t="s">
        <v>588</v>
      </c>
      <c r="B20" s="446" t="s">
        <v>589</v>
      </c>
      <c r="C20" s="447">
        <v>1001</v>
      </c>
      <c r="D20" s="447">
        <v>820</v>
      </c>
      <c r="E20" s="437" t="s">
        <v>590</v>
      </c>
      <c r="F20" s="444">
        <v>4036</v>
      </c>
      <c r="G20" s="448" t="s">
        <v>569</v>
      </c>
      <c r="H20" s="1353" t="s">
        <v>569</v>
      </c>
      <c r="I20" s="660">
        <v>3724</v>
      </c>
      <c r="J20" s="440"/>
      <c r="K20" s="441"/>
      <c r="L20" s="440"/>
      <c r="M20" s="442" t="s">
        <v>569</v>
      </c>
      <c r="N20" s="443" t="s">
        <v>569</v>
      </c>
      <c r="O20" s="417"/>
      <c r="P20" s="450"/>
      <c r="Q20" s="444"/>
      <c r="R20" s="444"/>
    </row>
    <row r="21" spans="1:18" x14ac:dyDescent="0.2">
      <c r="A21" s="445" t="s">
        <v>591</v>
      </c>
      <c r="B21" s="446" t="s">
        <v>592</v>
      </c>
      <c r="C21" s="447">
        <v>14718</v>
      </c>
      <c r="D21" s="447">
        <v>14718</v>
      </c>
      <c r="E21" s="437" t="s">
        <v>569</v>
      </c>
      <c r="F21" s="444">
        <v>6824</v>
      </c>
      <c r="G21" s="448" t="s">
        <v>569</v>
      </c>
      <c r="H21" s="1353" t="s">
        <v>569</v>
      </c>
      <c r="I21" s="660">
        <v>6824</v>
      </c>
      <c r="J21" s="440"/>
      <c r="K21" s="441"/>
      <c r="L21" s="440"/>
      <c r="M21" s="442" t="s">
        <v>569</v>
      </c>
      <c r="N21" s="443" t="s">
        <v>569</v>
      </c>
      <c r="O21" s="417"/>
      <c r="P21" s="450"/>
      <c r="Q21" s="444"/>
      <c r="R21" s="444"/>
    </row>
    <row r="22" spans="1:18" x14ac:dyDescent="0.2">
      <c r="A22" s="445" t="s">
        <v>593</v>
      </c>
      <c r="B22" s="446" t="s">
        <v>594</v>
      </c>
      <c r="C22" s="447">
        <v>1758</v>
      </c>
      <c r="D22" s="447">
        <v>1762</v>
      </c>
      <c r="E22" s="437" t="s">
        <v>569</v>
      </c>
      <c r="F22" s="444">
        <v>6976</v>
      </c>
      <c r="G22" s="448" t="s">
        <v>569</v>
      </c>
      <c r="H22" s="448" t="s">
        <v>569</v>
      </c>
      <c r="I22" s="660">
        <v>27101</v>
      </c>
      <c r="J22" s="440"/>
      <c r="K22" s="441"/>
      <c r="L22" s="440"/>
      <c r="M22" s="442" t="s">
        <v>569</v>
      </c>
      <c r="N22" s="443" t="s">
        <v>569</v>
      </c>
      <c r="O22" s="417"/>
      <c r="P22" s="450"/>
      <c r="Q22" s="444"/>
      <c r="R22" s="444"/>
    </row>
    <row r="23" spans="1:18" ht="13.5" thickBot="1" x14ac:dyDescent="0.25">
      <c r="A23" s="420" t="s">
        <v>595</v>
      </c>
      <c r="B23" s="484" t="s">
        <v>596</v>
      </c>
      <c r="C23" s="485">
        <v>0</v>
      </c>
      <c r="D23" s="485">
        <v>0</v>
      </c>
      <c r="E23" s="487" t="s">
        <v>569</v>
      </c>
      <c r="F23" s="491">
        <v>0</v>
      </c>
      <c r="G23" s="455" t="s">
        <v>569</v>
      </c>
      <c r="H23" s="455" t="s">
        <v>569</v>
      </c>
      <c r="I23" s="1162">
        <v>0</v>
      </c>
      <c r="J23" s="458"/>
      <c r="K23" s="457"/>
      <c r="L23" s="458"/>
      <c r="M23" s="489" t="s">
        <v>569</v>
      </c>
      <c r="N23" s="490" t="s">
        <v>569</v>
      </c>
      <c r="O23" s="417"/>
      <c r="P23" s="432"/>
      <c r="Q23" s="491"/>
      <c r="R23" s="491"/>
    </row>
    <row r="24" spans="1:18" ht="15" x14ac:dyDescent="0.25">
      <c r="A24" s="492" t="s">
        <v>597</v>
      </c>
      <c r="B24" s="435" t="s">
        <v>598</v>
      </c>
      <c r="C24" s="436">
        <v>12472</v>
      </c>
      <c r="D24" s="436">
        <v>13728</v>
      </c>
      <c r="E24" s="646" t="s">
        <v>569</v>
      </c>
      <c r="F24" s="1354">
        <v>51278</v>
      </c>
      <c r="G24" s="733">
        <v>51492</v>
      </c>
      <c r="H24" s="733">
        <v>55540</v>
      </c>
      <c r="I24" s="734">
        <v>17874</v>
      </c>
      <c r="J24" s="497"/>
      <c r="K24" s="498"/>
      <c r="L24" s="497"/>
      <c r="M24" s="735">
        <f t="shared" ref="M24:M47" si="0">SUM(I24:L24)</f>
        <v>17874</v>
      </c>
      <c r="N24" s="736">
        <f t="shared" ref="N24:N47" si="1">(M24/H24)*100</f>
        <v>32.182211019085344</v>
      </c>
      <c r="O24" s="417"/>
      <c r="P24" s="418"/>
      <c r="Q24" s="737"/>
      <c r="R24" s="695"/>
    </row>
    <row r="25" spans="1:18" ht="15" x14ac:dyDescent="0.25">
      <c r="A25" s="445" t="s">
        <v>599</v>
      </c>
      <c r="B25" s="446" t="s">
        <v>600</v>
      </c>
      <c r="C25" s="447">
        <v>0</v>
      </c>
      <c r="D25" s="447">
        <v>0</v>
      </c>
      <c r="E25" s="653" t="s">
        <v>569</v>
      </c>
      <c r="F25" s="444">
        <v>84</v>
      </c>
      <c r="G25" s="738">
        <v>0</v>
      </c>
      <c r="H25" s="738">
        <v>0</v>
      </c>
      <c r="I25" s="739">
        <v>0</v>
      </c>
      <c r="J25" s="440"/>
      <c r="K25" s="441"/>
      <c r="L25" s="440"/>
      <c r="M25" s="740">
        <f t="shared" si="0"/>
        <v>0</v>
      </c>
      <c r="N25" s="741" t="e">
        <f t="shared" si="1"/>
        <v>#DIV/0!</v>
      </c>
      <c r="O25" s="417"/>
      <c r="P25" s="450"/>
      <c r="Q25" s="742"/>
      <c r="R25" s="743"/>
    </row>
    <row r="26" spans="1:18" ht="15.75" thickBot="1" x14ac:dyDescent="0.3">
      <c r="A26" s="420" t="s">
        <v>601</v>
      </c>
      <c r="B26" s="484" t="s">
        <v>600</v>
      </c>
      <c r="C26" s="485">
        <v>0</v>
      </c>
      <c r="D26" s="485">
        <v>1215</v>
      </c>
      <c r="E26" s="662">
        <v>672</v>
      </c>
      <c r="F26" s="433">
        <v>7750</v>
      </c>
      <c r="G26" s="744">
        <v>7700</v>
      </c>
      <c r="H26" s="744">
        <v>7700</v>
      </c>
      <c r="I26" s="745">
        <v>1925</v>
      </c>
      <c r="J26" s="513"/>
      <c r="K26" s="514"/>
      <c r="L26" s="515"/>
      <c r="M26" s="746">
        <f t="shared" si="0"/>
        <v>1925</v>
      </c>
      <c r="N26" s="747">
        <f t="shared" si="1"/>
        <v>25</v>
      </c>
      <c r="O26" s="417"/>
      <c r="P26" s="460"/>
      <c r="Q26" s="748"/>
      <c r="R26" s="749"/>
    </row>
    <row r="27" spans="1:18" ht="15" x14ac:dyDescent="0.25">
      <c r="A27" s="434" t="s">
        <v>602</v>
      </c>
      <c r="B27" s="435" t="s">
        <v>603</v>
      </c>
      <c r="C27" s="436">
        <v>6341</v>
      </c>
      <c r="D27" s="436">
        <v>6960</v>
      </c>
      <c r="E27" s="671">
        <v>501</v>
      </c>
      <c r="F27" s="1355">
        <v>4327</v>
      </c>
      <c r="G27" s="1054">
        <v>4690</v>
      </c>
      <c r="H27" s="1054">
        <v>4690</v>
      </c>
      <c r="I27" s="751">
        <v>958</v>
      </c>
      <c r="J27" s="480"/>
      <c r="K27" s="479"/>
      <c r="L27" s="480"/>
      <c r="M27" s="735">
        <f t="shared" si="0"/>
        <v>958</v>
      </c>
      <c r="N27" s="736">
        <f t="shared" si="1"/>
        <v>20.426439232409383</v>
      </c>
      <c r="O27" s="417"/>
      <c r="P27" s="481"/>
      <c r="Q27" s="752"/>
      <c r="R27" s="753"/>
    </row>
    <row r="28" spans="1:18" ht="15" x14ac:dyDescent="0.25">
      <c r="A28" s="445" t="s">
        <v>604</v>
      </c>
      <c r="B28" s="446" t="s">
        <v>605</v>
      </c>
      <c r="C28" s="447">
        <v>1745</v>
      </c>
      <c r="D28" s="447">
        <v>2223</v>
      </c>
      <c r="E28" s="675">
        <v>502</v>
      </c>
      <c r="F28" s="444">
        <v>2168</v>
      </c>
      <c r="G28" s="1062">
        <v>1934</v>
      </c>
      <c r="H28" s="1062">
        <v>1934</v>
      </c>
      <c r="I28" s="754">
        <v>598</v>
      </c>
      <c r="J28" s="440"/>
      <c r="K28" s="441"/>
      <c r="L28" s="440"/>
      <c r="M28" s="740">
        <f t="shared" si="0"/>
        <v>598</v>
      </c>
      <c r="N28" s="741">
        <f t="shared" si="1"/>
        <v>30.920372285418825</v>
      </c>
      <c r="O28" s="417"/>
      <c r="P28" s="450"/>
      <c r="Q28" s="742"/>
      <c r="R28" s="743"/>
    </row>
    <row r="29" spans="1:18" ht="15" x14ac:dyDescent="0.25">
      <c r="A29" s="445" t="s">
        <v>606</v>
      </c>
      <c r="B29" s="446" t="s">
        <v>607</v>
      </c>
      <c r="C29" s="447">
        <v>0</v>
      </c>
      <c r="D29" s="447">
        <v>0</v>
      </c>
      <c r="E29" s="675">
        <v>504</v>
      </c>
      <c r="F29" s="444">
        <v>0</v>
      </c>
      <c r="G29" s="1062">
        <v>0</v>
      </c>
      <c r="H29" s="1062">
        <v>0</v>
      </c>
      <c r="I29" s="754">
        <v>0</v>
      </c>
      <c r="J29" s="440"/>
      <c r="K29" s="441"/>
      <c r="L29" s="440"/>
      <c r="M29" s="740">
        <f t="shared" si="0"/>
        <v>0</v>
      </c>
      <c r="N29" s="741" t="e">
        <f t="shared" si="1"/>
        <v>#DIV/0!</v>
      </c>
      <c r="O29" s="417"/>
      <c r="P29" s="450"/>
      <c r="Q29" s="742"/>
      <c r="R29" s="743"/>
    </row>
    <row r="30" spans="1:18" ht="15" x14ac:dyDescent="0.25">
      <c r="A30" s="445" t="s">
        <v>608</v>
      </c>
      <c r="B30" s="446" t="s">
        <v>609</v>
      </c>
      <c r="C30" s="447">
        <v>428</v>
      </c>
      <c r="D30" s="447">
        <v>253</v>
      </c>
      <c r="E30" s="675">
        <v>511</v>
      </c>
      <c r="F30" s="444">
        <v>837</v>
      </c>
      <c r="G30" s="1062">
        <v>730</v>
      </c>
      <c r="H30" s="1062">
        <v>730</v>
      </c>
      <c r="I30" s="754">
        <v>62</v>
      </c>
      <c r="J30" s="440"/>
      <c r="K30" s="441"/>
      <c r="L30" s="440"/>
      <c r="M30" s="740">
        <f t="shared" si="0"/>
        <v>62</v>
      </c>
      <c r="N30" s="741">
        <f t="shared" si="1"/>
        <v>8.493150684931507</v>
      </c>
      <c r="O30" s="417"/>
      <c r="P30" s="450"/>
      <c r="Q30" s="742"/>
      <c r="R30" s="743"/>
    </row>
    <row r="31" spans="1:18" ht="15" x14ac:dyDescent="0.25">
      <c r="A31" s="445" t="s">
        <v>610</v>
      </c>
      <c r="B31" s="446" t="s">
        <v>611</v>
      </c>
      <c r="C31" s="447">
        <v>1057</v>
      </c>
      <c r="D31" s="447">
        <v>1451</v>
      </c>
      <c r="E31" s="675">
        <v>518</v>
      </c>
      <c r="F31" s="444">
        <v>2831</v>
      </c>
      <c r="G31" s="1062">
        <v>2680</v>
      </c>
      <c r="H31" s="1062">
        <v>2680</v>
      </c>
      <c r="I31" s="754">
        <v>571</v>
      </c>
      <c r="J31" s="440"/>
      <c r="K31" s="441"/>
      <c r="L31" s="440"/>
      <c r="M31" s="740">
        <f t="shared" si="0"/>
        <v>571</v>
      </c>
      <c r="N31" s="741">
        <f t="shared" si="1"/>
        <v>21.305970149253731</v>
      </c>
      <c r="O31" s="417"/>
      <c r="P31" s="450"/>
      <c r="Q31" s="742"/>
      <c r="R31" s="743"/>
    </row>
    <row r="32" spans="1:18" ht="15" x14ac:dyDescent="0.25">
      <c r="A32" s="445" t="s">
        <v>612</v>
      </c>
      <c r="B32" s="524" t="s">
        <v>613</v>
      </c>
      <c r="C32" s="447">
        <v>10408</v>
      </c>
      <c r="D32" s="447">
        <v>11792</v>
      </c>
      <c r="E32" s="675">
        <v>521</v>
      </c>
      <c r="F32" s="444">
        <v>31899</v>
      </c>
      <c r="G32" s="1062">
        <v>32017</v>
      </c>
      <c r="H32" s="1062">
        <v>35832</v>
      </c>
      <c r="I32" s="754">
        <v>8501</v>
      </c>
      <c r="J32" s="440"/>
      <c r="K32" s="441"/>
      <c r="L32" s="440"/>
      <c r="M32" s="740">
        <f t="shared" si="0"/>
        <v>8501</v>
      </c>
      <c r="N32" s="741">
        <f t="shared" si="1"/>
        <v>23.724603706184418</v>
      </c>
      <c r="O32" s="417"/>
      <c r="P32" s="450"/>
      <c r="Q32" s="742"/>
      <c r="R32" s="743"/>
    </row>
    <row r="33" spans="1:18" ht="15" x14ac:dyDescent="0.25">
      <c r="A33" s="445" t="s">
        <v>614</v>
      </c>
      <c r="B33" s="524" t="s">
        <v>615</v>
      </c>
      <c r="C33" s="447">
        <v>3640</v>
      </c>
      <c r="D33" s="447">
        <v>4174</v>
      </c>
      <c r="E33" s="675" t="s">
        <v>616</v>
      </c>
      <c r="F33" s="444">
        <v>11861</v>
      </c>
      <c r="G33" s="1062">
        <v>11761</v>
      </c>
      <c r="H33" s="1062">
        <v>12104</v>
      </c>
      <c r="I33" s="754">
        <v>3027</v>
      </c>
      <c r="J33" s="440"/>
      <c r="K33" s="441"/>
      <c r="L33" s="440"/>
      <c r="M33" s="740">
        <f t="shared" si="0"/>
        <v>3027</v>
      </c>
      <c r="N33" s="741">
        <f t="shared" si="1"/>
        <v>25.008261731658955</v>
      </c>
      <c r="O33" s="417"/>
      <c r="P33" s="450"/>
      <c r="Q33" s="742"/>
      <c r="R33" s="743"/>
    </row>
    <row r="34" spans="1:18" ht="15" x14ac:dyDescent="0.25">
      <c r="A34" s="445" t="s">
        <v>617</v>
      </c>
      <c r="B34" s="446" t="s">
        <v>618</v>
      </c>
      <c r="C34" s="447">
        <v>0</v>
      </c>
      <c r="D34" s="447">
        <v>0</v>
      </c>
      <c r="E34" s="675">
        <v>557</v>
      </c>
      <c r="F34" s="444">
        <v>0</v>
      </c>
      <c r="G34" s="1062">
        <v>0</v>
      </c>
      <c r="H34" s="1062">
        <v>0</v>
      </c>
      <c r="I34" s="754">
        <v>0</v>
      </c>
      <c r="J34" s="440"/>
      <c r="K34" s="441"/>
      <c r="L34" s="440"/>
      <c r="M34" s="740">
        <f t="shared" si="0"/>
        <v>0</v>
      </c>
      <c r="N34" s="741" t="e">
        <f t="shared" si="1"/>
        <v>#DIV/0!</v>
      </c>
      <c r="O34" s="417"/>
      <c r="P34" s="450"/>
      <c r="Q34" s="742"/>
      <c r="R34" s="743"/>
    </row>
    <row r="35" spans="1:18" ht="15" x14ac:dyDescent="0.25">
      <c r="A35" s="445" t="s">
        <v>619</v>
      </c>
      <c r="B35" s="446" t="s">
        <v>620</v>
      </c>
      <c r="C35" s="447">
        <v>1711</v>
      </c>
      <c r="D35" s="447">
        <v>1801</v>
      </c>
      <c r="E35" s="675">
        <v>551</v>
      </c>
      <c r="F35" s="444">
        <v>232</v>
      </c>
      <c r="G35" s="1062">
        <v>231</v>
      </c>
      <c r="H35" s="1062">
        <v>231</v>
      </c>
      <c r="I35" s="754">
        <v>58</v>
      </c>
      <c r="J35" s="440"/>
      <c r="K35" s="441"/>
      <c r="L35" s="440"/>
      <c r="M35" s="740">
        <f t="shared" si="0"/>
        <v>58</v>
      </c>
      <c r="N35" s="741">
        <f t="shared" si="1"/>
        <v>25.108225108225106</v>
      </c>
      <c r="O35" s="417"/>
      <c r="P35" s="450"/>
      <c r="Q35" s="742"/>
      <c r="R35" s="743"/>
    </row>
    <row r="36" spans="1:18" ht="15.75" thickBot="1" x14ac:dyDescent="0.3">
      <c r="A36" s="405" t="s">
        <v>621</v>
      </c>
      <c r="B36" s="451"/>
      <c r="C36" s="452">
        <v>569</v>
      </c>
      <c r="D36" s="452">
        <v>614</v>
      </c>
      <c r="E36" s="679" t="s">
        <v>622</v>
      </c>
      <c r="F36" s="491">
        <v>1023</v>
      </c>
      <c r="G36" s="1068">
        <v>1459</v>
      </c>
      <c r="H36" s="1068">
        <v>1349</v>
      </c>
      <c r="I36" s="756">
        <v>191</v>
      </c>
      <c r="J36" s="412"/>
      <c r="K36" s="457"/>
      <c r="L36" s="440"/>
      <c r="M36" s="746">
        <f t="shared" si="0"/>
        <v>191</v>
      </c>
      <c r="N36" s="747">
        <f t="shared" si="1"/>
        <v>14.158636026686434</v>
      </c>
      <c r="O36" s="417"/>
      <c r="P36" s="432"/>
      <c r="Q36" s="757"/>
      <c r="R36" s="758"/>
    </row>
    <row r="37" spans="1:18" ht="15.75" thickBot="1" x14ac:dyDescent="0.3">
      <c r="A37" s="1140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1346">
        <f>SUM(F27:F36)</f>
        <v>55178</v>
      </c>
      <c r="G37" s="760">
        <f t="shared" ref="G37:L37" si="2">SUM(G27:G36)</f>
        <v>55502</v>
      </c>
      <c r="H37" s="760">
        <f t="shared" si="2"/>
        <v>59550</v>
      </c>
      <c r="I37" s="688">
        <f t="shared" si="2"/>
        <v>13966</v>
      </c>
      <c r="J37" s="761">
        <f t="shared" si="2"/>
        <v>0</v>
      </c>
      <c r="K37" s="688">
        <f t="shared" si="2"/>
        <v>0</v>
      </c>
      <c r="L37" s="761">
        <f t="shared" si="2"/>
        <v>0</v>
      </c>
      <c r="M37" s="688">
        <f t="shared" si="0"/>
        <v>13966</v>
      </c>
      <c r="N37" s="762">
        <f t="shared" si="1"/>
        <v>23.452560873215784</v>
      </c>
      <c r="O37" s="417"/>
      <c r="P37" s="687">
        <f>SUM(P27:P36)</f>
        <v>0</v>
      </c>
      <c r="Q37" s="762">
        <f>SUM(Q27:Q36)</f>
        <v>0</v>
      </c>
      <c r="R37" s="687">
        <f>SUM(R27:R36)</f>
        <v>0</v>
      </c>
    </row>
    <row r="38" spans="1:18" ht="15" x14ac:dyDescent="0.25">
      <c r="A38" s="434" t="s">
        <v>625</v>
      </c>
      <c r="B38" s="435" t="s">
        <v>626</v>
      </c>
      <c r="C38" s="436">
        <v>0</v>
      </c>
      <c r="D38" s="436">
        <v>0</v>
      </c>
      <c r="E38" s="671">
        <v>601</v>
      </c>
      <c r="F38" s="1355">
        <v>0</v>
      </c>
      <c r="G38" s="1054">
        <v>0</v>
      </c>
      <c r="H38" s="1054">
        <v>0</v>
      </c>
      <c r="I38" s="763">
        <v>0</v>
      </c>
      <c r="J38" s="480"/>
      <c r="K38" s="479"/>
      <c r="L38" s="440"/>
      <c r="M38" s="735">
        <f t="shared" si="0"/>
        <v>0</v>
      </c>
      <c r="N38" s="736" t="e">
        <f t="shared" si="1"/>
        <v>#DIV/0!</v>
      </c>
      <c r="O38" s="417"/>
      <c r="P38" s="481"/>
      <c r="Q38" s="752"/>
      <c r="R38" s="753"/>
    </row>
    <row r="39" spans="1:18" ht="15" x14ac:dyDescent="0.25">
      <c r="A39" s="445" t="s">
        <v>627</v>
      </c>
      <c r="B39" s="446" t="s">
        <v>628</v>
      </c>
      <c r="C39" s="447">
        <v>1190</v>
      </c>
      <c r="D39" s="447">
        <v>1857</v>
      </c>
      <c r="E39" s="675">
        <v>602</v>
      </c>
      <c r="F39" s="444">
        <v>3635</v>
      </c>
      <c r="G39" s="1062">
        <v>3530</v>
      </c>
      <c r="H39" s="1062">
        <v>3530</v>
      </c>
      <c r="I39" s="754">
        <v>782</v>
      </c>
      <c r="J39" s="440"/>
      <c r="K39" s="441"/>
      <c r="L39" s="440"/>
      <c r="M39" s="740">
        <f t="shared" si="0"/>
        <v>782</v>
      </c>
      <c r="N39" s="741">
        <f t="shared" si="1"/>
        <v>22.152974504249293</v>
      </c>
      <c r="O39" s="417"/>
      <c r="P39" s="450"/>
      <c r="Q39" s="742"/>
      <c r="R39" s="743"/>
    </row>
    <row r="40" spans="1:18" ht="15" x14ac:dyDescent="0.25">
      <c r="A40" s="445" t="s">
        <v>629</v>
      </c>
      <c r="B40" s="446" t="s">
        <v>630</v>
      </c>
      <c r="C40" s="447">
        <v>0</v>
      </c>
      <c r="D40" s="447">
        <v>0</v>
      </c>
      <c r="E40" s="675">
        <v>604</v>
      </c>
      <c r="F40" s="444">
        <v>0</v>
      </c>
      <c r="G40" s="1062">
        <v>0</v>
      </c>
      <c r="H40" s="1062">
        <v>0</v>
      </c>
      <c r="I40" s="754">
        <v>0</v>
      </c>
      <c r="J40" s="440"/>
      <c r="K40" s="441"/>
      <c r="L40" s="440"/>
      <c r="M40" s="740">
        <f t="shared" si="0"/>
        <v>0</v>
      </c>
      <c r="N40" s="741" t="e">
        <f t="shared" si="1"/>
        <v>#DIV/0!</v>
      </c>
      <c r="O40" s="417"/>
      <c r="P40" s="450"/>
      <c r="Q40" s="742"/>
      <c r="R40" s="743"/>
    </row>
    <row r="41" spans="1:18" ht="15" x14ac:dyDescent="0.25">
      <c r="A41" s="445" t="s">
        <v>631</v>
      </c>
      <c r="B41" s="446" t="s">
        <v>632</v>
      </c>
      <c r="C41" s="447">
        <v>12472</v>
      </c>
      <c r="D41" s="447">
        <v>13728</v>
      </c>
      <c r="E41" s="675" t="s">
        <v>633</v>
      </c>
      <c r="F41" s="444">
        <v>51278</v>
      </c>
      <c r="G41" s="1062">
        <v>51492</v>
      </c>
      <c r="H41" s="1062">
        <v>55540</v>
      </c>
      <c r="I41" s="754">
        <v>13022</v>
      </c>
      <c r="J41" s="440"/>
      <c r="K41" s="441"/>
      <c r="L41" s="440"/>
      <c r="M41" s="740">
        <f t="shared" si="0"/>
        <v>13022</v>
      </c>
      <c r="N41" s="741">
        <f t="shared" si="1"/>
        <v>23.446164926179332</v>
      </c>
      <c r="O41" s="417"/>
      <c r="P41" s="450"/>
      <c r="Q41" s="742"/>
      <c r="R41" s="743"/>
    </row>
    <row r="42" spans="1:18" ht="15.75" thickBot="1" x14ac:dyDescent="0.3">
      <c r="A42" s="405" t="s">
        <v>634</v>
      </c>
      <c r="B42" s="451"/>
      <c r="C42" s="452">
        <v>12330</v>
      </c>
      <c r="D42" s="452">
        <v>13218</v>
      </c>
      <c r="E42" s="679" t="s">
        <v>635</v>
      </c>
      <c r="F42" s="491">
        <v>591</v>
      </c>
      <c r="G42" s="1068">
        <v>590</v>
      </c>
      <c r="H42" s="1068">
        <v>590</v>
      </c>
      <c r="I42" s="756">
        <v>162</v>
      </c>
      <c r="J42" s="412"/>
      <c r="K42" s="457"/>
      <c r="L42" s="440"/>
      <c r="M42" s="746">
        <f t="shared" si="0"/>
        <v>162</v>
      </c>
      <c r="N42" s="747">
        <f t="shared" si="1"/>
        <v>27.457627118644069</v>
      </c>
      <c r="O42" s="417"/>
      <c r="P42" s="432"/>
      <c r="Q42" s="757"/>
      <c r="R42" s="758"/>
    </row>
    <row r="43" spans="1:18" ht="15.75" thickBot="1" x14ac:dyDescent="0.3">
      <c r="A43" s="1140" t="s">
        <v>636</v>
      </c>
      <c r="B43" s="684" t="s">
        <v>637</v>
      </c>
      <c r="C43" s="685">
        <f>SUM(C38:C42)</f>
        <v>25992</v>
      </c>
      <c r="D43" s="685">
        <f>SUM(D38:D42)</f>
        <v>28803</v>
      </c>
      <c r="E43" s="686" t="s">
        <v>569</v>
      </c>
      <c r="F43" s="1346">
        <f>SUM(F38:F42)</f>
        <v>55504</v>
      </c>
      <c r="G43" s="760">
        <f t="shared" ref="G43:L43" si="3">SUM(G38:G42)</f>
        <v>55612</v>
      </c>
      <c r="H43" s="760">
        <f t="shared" si="3"/>
        <v>59660</v>
      </c>
      <c r="I43" s="688">
        <f t="shared" si="3"/>
        <v>13966</v>
      </c>
      <c r="J43" s="761">
        <f t="shared" si="3"/>
        <v>0</v>
      </c>
      <c r="K43" s="688">
        <f t="shared" si="3"/>
        <v>0</v>
      </c>
      <c r="L43" s="764">
        <f t="shared" si="3"/>
        <v>0</v>
      </c>
      <c r="M43" s="1141">
        <f t="shared" si="0"/>
        <v>13966</v>
      </c>
      <c r="N43" s="1142">
        <f t="shared" si="1"/>
        <v>23.40931947703654</v>
      </c>
      <c r="O43" s="417"/>
      <c r="P43" s="687">
        <f>SUM(P38:P42)</f>
        <v>0</v>
      </c>
      <c r="Q43" s="762">
        <f>SUM(Q38:Q42)</f>
        <v>0</v>
      </c>
      <c r="R43" s="687">
        <f>SUM(R38:R42)</f>
        <v>0</v>
      </c>
    </row>
    <row r="44" spans="1:18" s="770" customFormat="1" ht="5.25" customHeight="1" thickBot="1" x14ac:dyDescent="0.3">
      <c r="A44" s="546"/>
      <c r="B44" s="547"/>
      <c r="C44" s="548"/>
      <c r="D44" s="548"/>
      <c r="E44" s="694"/>
      <c r="F44" s="732"/>
      <c r="G44" s="767"/>
      <c r="H44" s="767"/>
      <c r="I44" s="551"/>
      <c r="J44" s="478"/>
      <c r="K44" s="413"/>
      <c r="L44" s="478"/>
      <c r="M44" s="768"/>
      <c r="N44" s="695"/>
      <c r="O44" s="553"/>
      <c r="P44" s="554"/>
      <c r="Q44" s="769"/>
      <c r="R44" s="769"/>
    </row>
    <row r="45" spans="1:18" ht="15.75" thickBot="1" x14ac:dyDescent="0.3">
      <c r="A45" s="1146" t="s">
        <v>638</v>
      </c>
      <c r="B45" s="684" t="s">
        <v>600</v>
      </c>
      <c r="C45" s="685">
        <f>+C43-C41</f>
        <v>13520</v>
      </c>
      <c r="D45" s="685">
        <f>+D43-D41</f>
        <v>15075</v>
      </c>
      <c r="E45" s="686" t="s">
        <v>569</v>
      </c>
      <c r="F45" s="1346">
        <f>F43-F41</f>
        <v>4226</v>
      </c>
      <c r="G45" s="759">
        <f t="shared" ref="G45:L45" si="4">G43-G41</f>
        <v>4120</v>
      </c>
      <c r="H45" s="759">
        <f t="shared" si="4"/>
        <v>4120</v>
      </c>
      <c r="I45" s="688">
        <f t="shared" si="4"/>
        <v>944</v>
      </c>
      <c r="J45" s="761">
        <f t="shared" si="4"/>
        <v>0</v>
      </c>
      <c r="K45" s="688">
        <f t="shared" si="4"/>
        <v>0</v>
      </c>
      <c r="L45" s="689">
        <f t="shared" si="4"/>
        <v>0</v>
      </c>
      <c r="M45" s="771">
        <f t="shared" si="0"/>
        <v>944</v>
      </c>
      <c r="N45" s="650">
        <f t="shared" si="1"/>
        <v>22.912621359223301</v>
      </c>
      <c r="O45" s="417"/>
      <c r="P45" s="687">
        <f>P43-P41</f>
        <v>0</v>
      </c>
      <c r="Q45" s="762">
        <f>Q43-Q41</f>
        <v>0</v>
      </c>
      <c r="R45" s="687">
        <f>R43-R41</f>
        <v>0</v>
      </c>
    </row>
    <row r="46" spans="1:18" ht="15.75" thickBot="1" x14ac:dyDescent="0.3">
      <c r="A46" s="1140" t="s">
        <v>639</v>
      </c>
      <c r="B46" s="684" t="s">
        <v>640</v>
      </c>
      <c r="C46" s="685">
        <f>+C43-C37</f>
        <v>93</v>
      </c>
      <c r="D46" s="685">
        <f>+D43-D37</f>
        <v>-465</v>
      </c>
      <c r="E46" s="686" t="s">
        <v>569</v>
      </c>
      <c r="F46" s="1346">
        <f>F43-F37</f>
        <v>326</v>
      </c>
      <c r="G46" s="759">
        <f t="shared" ref="G46:L46" si="5">G43-G37</f>
        <v>110</v>
      </c>
      <c r="H46" s="759">
        <f t="shared" si="5"/>
        <v>110</v>
      </c>
      <c r="I46" s="688">
        <f t="shared" si="5"/>
        <v>0</v>
      </c>
      <c r="J46" s="761">
        <f t="shared" si="5"/>
        <v>0</v>
      </c>
      <c r="K46" s="688">
        <f t="shared" si="5"/>
        <v>0</v>
      </c>
      <c r="L46" s="689">
        <f t="shared" si="5"/>
        <v>0</v>
      </c>
      <c r="M46" s="771">
        <f t="shared" si="0"/>
        <v>0</v>
      </c>
      <c r="N46" s="650">
        <f t="shared" si="1"/>
        <v>0</v>
      </c>
      <c r="O46" s="417"/>
      <c r="P46" s="687">
        <f>P43-P37</f>
        <v>0</v>
      </c>
      <c r="Q46" s="762">
        <f>Q43-Q37</f>
        <v>0</v>
      </c>
      <c r="R46" s="687">
        <f>R43-R37</f>
        <v>0</v>
      </c>
    </row>
    <row r="47" spans="1:18" ht="15.75" thickBot="1" x14ac:dyDescent="0.3">
      <c r="A47" s="1147" t="s">
        <v>641</v>
      </c>
      <c r="B47" s="701" t="s">
        <v>600</v>
      </c>
      <c r="C47" s="702">
        <f>+C46-C41</f>
        <v>-12379</v>
      </c>
      <c r="D47" s="702">
        <f>+D46-D41</f>
        <v>-14193</v>
      </c>
      <c r="E47" s="703" t="s">
        <v>569</v>
      </c>
      <c r="F47" s="1347">
        <f>F46-F41</f>
        <v>-50952</v>
      </c>
      <c r="G47" s="759">
        <f t="shared" ref="G47:L47" si="6">G46-G41</f>
        <v>-51382</v>
      </c>
      <c r="H47" s="759">
        <f t="shared" si="6"/>
        <v>-55430</v>
      </c>
      <c r="I47" s="688">
        <f t="shared" si="6"/>
        <v>-13022</v>
      </c>
      <c r="J47" s="761">
        <f t="shared" si="6"/>
        <v>0</v>
      </c>
      <c r="K47" s="688">
        <f t="shared" si="6"/>
        <v>0</v>
      </c>
      <c r="L47" s="689">
        <f t="shared" si="6"/>
        <v>0</v>
      </c>
      <c r="M47" s="771">
        <f t="shared" si="0"/>
        <v>-13022</v>
      </c>
      <c r="N47" s="687">
        <f t="shared" si="1"/>
        <v>23.492693487281255</v>
      </c>
      <c r="O47" s="417"/>
      <c r="P47" s="687">
        <f>P46-P41</f>
        <v>0</v>
      </c>
      <c r="Q47" s="762">
        <f>Q46-Q41</f>
        <v>0</v>
      </c>
      <c r="R47" s="687">
        <f>R46-R41</f>
        <v>0</v>
      </c>
    </row>
    <row r="50" spans="1:13" ht="14.25" x14ac:dyDescent="0.2">
      <c r="A50" s="563" t="s">
        <v>642</v>
      </c>
    </row>
    <row r="51" spans="1:13" ht="14.25" x14ac:dyDescent="0.2">
      <c r="A51" s="564" t="s">
        <v>643</v>
      </c>
    </row>
    <row r="52" spans="1:13" ht="14.25" x14ac:dyDescent="0.2">
      <c r="A52" s="566" t="s">
        <v>644</v>
      </c>
    </row>
    <row r="53" spans="1:13" s="567" customFormat="1" ht="14.25" x14ac:dyDescent="0.2">
      <c r="A53" s="566" t="s">
        <v>645</v>
      </c>
      <c r="E53" s="568"/>
      <c r="H53" s="569"/>
      <c r="I53" s="569"/>
      <c r="J53" s="569"/>
      <c r="K53" s="569"/>
      <c r="L53" s="569"/>
      <c r="M53" s="569"/>
    </row>
    <row r="56" spans="1:13" x14ac:dyDescent="0.2">
      <c r="A56" s="1345" t="s">
        <v>708</v>
      </c>
    </row>
    <row r="58" spans="1:13" x14ac:dyDescent="0.2">
      <c r="A58" s="1345" t="s">
        <v>709</v>
      </c>
    </row>
    <row r="59" spans="1:13" x14ac:dyDescent="0.2">
      <c r="A59" s="1356">
        <v>43942</v>
      </c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8"/>
  <sheetViews>
    <sheetView zoomScaleNormal="100" workbookViewId="0">
      <selection activeCell="E37" sqref="E37"/>
    </sheetView>
  </sheetViews>
  <sheetFormatPr defaultColWidth="8.7109375" defaultRowHeight="12.75" x14ac:dyDescent="0.2"/>
  <cols>
    <col min="1" max="1" width="37.7109375" style="1209" customWidth="1"/>
    <col min="2" max="2" width="13.5703125" style="1208" hidden="1" customWidth="1"/>
    <col min="3" max="3" width="7.28515625" style="1210" customWidth="1"/>
    <col min="4" max="5" width="11.5703125" style="1208" customWidth="1"/>
    <col min="6" max="6" width="11.5703125" style="1211" customWidth="1"/>
    <col min="7" max="7" width="11.42578125" style="1211" customWidth="1"/>
    <col min="8" max="8" width="9.85546875" style="1211" customWidth="1"/>
    <col min="9" max="9" width="9.140625" style="1211" customWidth="1"/>
    <col min="10" max="10" width="9.28515625" style="1211" customWidth="1"/>
    <col min="11" max="11" width="9.140625" style="1211" customWidth="1"/>
    <col min="12" max="12" width="12" style="1208" customWidth="1"/>
    <col min="13" max="13" width="8.7109375" style="1208"/>
    <col min="14" max="14" width="11.85546875" style="1208" customWidth="1"/>
    <col min="15" max="15" width="12.5703125" style="1208" customWidth="1"/>
    <col min="16" max="16" width="11.85546875" style="1208" customWidth="1"/>
    <col min="17" max="17" width="12" style="1208" customWidth="1"/>
    <col min="18" max="16384" width="8.7109375" style="1208"/>
  </cols>
  <sheetData>
    <row r="1" spans="1:16" x14ac:dyDescent="0.2">
      <c r="P1" s="1212"/>
    </row>
    <row r="2" spans="1:16" ht="18.75" x14ac:dyDescent="0.2">
      <c r="A2" s="1213" t="s">
        <v>542</v>
      </c>
      <c r="G2" s="1109"/>
      <c r="H2" s="1109"/>
    </row>
    <row r="3" spans="1:16" ht="21.75" customHeight="1" x14ac:dyDescent="0.2">
      <c r="A3" s="929"/>
      <c r="B3" s="1214"/>
      <c r="G3" s="1109"/>
      <c r="H3" s="1109"/>
    </row>
    <row r="4" spans="1:16" ht="6" customHeight="1" x14ac:dyDescent="0.2">
      <c r="B4" s="1215"/>
      <c r="C4" s="1216"/>
      <c r="D4" s="1215"/>
      <c r="G4" s="1109"/>
      <c r="H4" s="1109"/>
    </row>
    <row r="5" spans="1:16" ht="24.75" customHeight="1" x14ac:dyDescent="0.2">
      <c r="A5" s="1357" t="s">
        <v>543</v>
      </c>
      <c r="B5" s="1217"/>
      <c r="C5" s="1358"/>
      <c r="D5" s="1359" t="s">
        <v>710</v>
      </c>
      <c r="E5" s="1360"/>
      <c r="F5" s="1360"/>
      <c r="G5" s="1360"/>
      <c r="H5" s="1361"/>
      <c r="I5" s="1361"/>
      <c r="J5" s="1361"/>
      <c r="K5" s="1361"/>
      <c r="L5" s="1361"/>
      <c r="M5" s="1362"/>
      <c r="N5" s="1362"/>
      <c r="O5" s="1362"/>
      <c r="P5" s="1362"/>
    </row>
    <row r="6" spans="1:16" ht="23.25" customHeight="1" thickBot="1" x14ac:dyDescent="0.25">
      <c r="A6" s="782" t="s">
        <v>545</v>
      </c>
      <c r="G6" s="1109"/>
      <c r="H6" s="1109"/>
    </row>
    <row r="7" spans="1:16" ht="13.5" thickBot="1" x14ac:dyDescent="0.25">
      <c r="A7" s="935" t="s">
        <v>553</v>
      </c>
      <c r="B7" s="1219"/>
      <c r="C7" s="1220" t="s">
        <v>659</v>
      </c>
      <c r="D7" s="1221" t="s">
        <v>0</v>
      </c>
      <c r="E7" s="938" t="s">
        <v>546</v>
      </c>
      <c r="F7" s="939" t="s">
        <v>547</v>
      </c>
      <c r="G7" s="940" t="s">
        <v>548</v>
      </c>
      <c r="H7" s="1222"/>
      <c r="I7" s="1222"/>
      <c r="J7" s="1223"/>
      <c r="K7" s="943" t="s">
        <v>549</v>
      </c>
      <c r="L7" s="944" t="s">
        <v>550</v>
      </c>
      <c r="N7" s="1224" t="s">
        <v>551</v>
      </c>
      <c r="O7" s="1224" t="s">
        <v>552</v>
      </c>
      <c r="P7" s="1224" t="s">
        <v>551</v>
      </c>
    </row>
    <row r="8" spans="1:16" ht="13.5" thickBot="1" x14ac:dyDescent="0.25">
      <c r="A8" s="1225"/>
      <c r="B8" s="1226" t="s">
        <v>554</v>
      </c>
      <c r="C8" s="1227"/>
      <c r="D8" s="1228" t="s">
        <v>558</v>
      </c>
      <c r="E8" s="949">
        <v>2020</v>
      </c>
      <c r="F8" s="950">
        <v>2020</v>
      </c>
      <c r="G8" s="951" t="s">
        <v>559</v>
      </c>
      <c r="H8" s="1229" t="s">
        <v>560</v>
      </c>
      <c r="I8" s="1229" t="s">
        <v>561</v>
      </c>
      <c r="J8" s="1230" t="s">
        <v>562</v>
      </c>
      <c r="K8" s="954" t="s">
        <v>563</v>
      </c>
      <c r="L8" s="955" t="s">
        <v>564</v>
      </c>
      <c r="N8" s="1231" t="s">
        <v>664</v>
      </c>
      <c r="O8" s="1232" t="s">
        <v>665</v>
      </c>
      <c r="P8" s="1232" t="s">
        <v>666</v>
      </c>
    </row>
    <row r="9" spans="1:16" x14ac:dyDescent="0.2">
      <c r="A9" s="958" t="s">
        <v>667</v>
      </c>
      <c r="B9" s="1233"/>
      <c r="C9" s="1234"/>
      <c r="D9" s="971">
        <v>21</v>
      </c>
      <c r="E9" s="1194">
        <v>21</v>
      </c>
      <c r="F9" s="1194">
        <v>21</v>
      </c>
      <c r="G9" s="1235">
        <v>21</v>
      </c>
      <c r="H9" s="1236">
        <f>N9</f>
        <v>0</v>
      </c>
      <c r="I9" s="1236">
        <f>O9</f>
        <v>0</v>
      </c>
      <c r="J9" s="1237">
        <f>P9</f>
        <v>0</v>
      </c>
      <c r="K9" s="967" t="s">
        <v>569</v>
      </c>
      <c r="L9" s="968" t="s">
        <v>569</v>
      </c>
      <c r="M9" s="1214"/>
      <c r="N9" s="1239"/>
      <c r="O9" s="971"/>
      <c r="P9" s="971"/>
    </row>
    <row r="10" spans="1:16" ht="13.5" thickBot="1" x14ac:dyDescent="0.25">
      <c r="A10" s="972" t="s">
        <v>668</v>
      </c>
      <c r="B10" s="1240"/>
      <c r="C10" s="1241"/>
      <c r="D10" s="983">
        <v>18.045100000000001</v>
      </c>
      <c r="E10" s="1200">
        <v>15.2</v>
      </c>
      <c r="F10" s="1200">
        <v>17.634599999999999</v>
      </c>
      <c r="G10" s="1201">
        <v>17.63</v>
      </c>
      <c r="H10" s="1242">
        <f t="shared" ref="H10:J21" si="0">N10</f>
        <v>0</v>
      </c>
      <c r="I10" s="1363">
        <f>O10</f>
        <v>0</v>
      </c>
      <c r="J10" s="1364">
        <f>P10</f>
        <v>0</v>
      </c>
      <c r="K10" s="980"/>
      <c r="L10" s="981" t="s">
        <v>569</v>
      </c>
      <c r="M10" s="1214"/>
      <c r="N10" s="1245"/>
      <c r="O10" s="983"/>
      <c r="P10" s="983"/>
    </row>
    <row r="11" spans="1:16" x14ac:dyDescent="0.2">
      <c r="A11" s="984" t="s">
        <v>651</v>
      </c>
      <c r="B11" s="1246" t="s">
        <v>572</v>
      </c>
      <c r="C11" s="1247" t="s">
        <v>573</v>
      </c>
      <c r="D11" s="986">
        <v>5795</v>
      </c>
      <c r="E11" s="987" t="s">
        <v>569</v>
      </c>
      <c r="F11" s="987" t="s">
        <v>569</v>
      </c>
      <c r="G11" s="988">
        <v>5425</v>
      </c>
      <c r="H11" s="1248">
        <f t="shared" si="0"/>
        <v>0</v>
      </c>
      <c r="I11" s="1248">
        <f>O11</f>
        <v>0</v>
      </c>
      <c r="J11" s="1249">
        <f>P11</f>
        <v>0</v>
      </c>
      <c r="K11" s="991" t="s">
        <v>569</v>
      </c>
      <c r="L11" s="991" t="s">
        <v>569</v>
      </c>
      <c r="M11" s="1214"/>
      <c r="N11" s="1250"/>
      <c r="O11" s="986"/>
      <c r="P11" s="986"/>
    </row>
    <row r="12" spans="1:16" x14ac:dyDescent="0.2">
      <c r="A12" s="993" t="s">
        <v>652</v>
      </c>
      <c r="B12" s="1251" t="s">
        <v>575</v>
      </c>
      <c r="C12" s="1252" t="s">
        <v>576</v>
      </c>
      <c r="D12" s="986">
        <v>5717</v>
      </c>
      <c r="E12" s="996" t="s">
        <v>569</v>
      </c>
      <c r="F12" s="996" t="s">
        <v>569</v>
      </c>
      <c r="G12" s="988">
        <v>5353</v>
      </c>
      <c r="H12" s="1253">
        <f t="shared" si="0"/>
        <v>0</v>
      </c>
      <c r="I12" s="1253">
        <f t="shared" si="0"/>
        <v>0</v>
      </c>
      <c r="J12" s="1254">
        <f t="shared" si="0"/>
        <v>0</v>
      </c>
      <c r="K12" s="991" t="s">
        <v>569</v>
      </c>
      <c r="L12" s="991" t="s">
        <v>569</v>
      </c>
      <c r="M12" s="1214"/>
      <c r="N12" s="1255"/>
      <c r="O12" s="986"/>
      <c r="P12" s="986"/>
    </row>
    <row r="13" spans="1:16" x14ac:dyDescent="0.2">
      <c r="A13" s="993" t="s">
        <v>577</v>
      </c>
      <c r="B13" s="1251" t="s">
        <v>578</v>
      </c>
      <c r="C13" s="1252" t="s">
        <v>579</v>
      </c>
      <c r="D13" s="986">
        <v>34</v>
      </c>
      <c r="E13" s="996" t="s">
        <v>569</v>
      </c>
      <c r="F13" s="996" t="s">
        <v>569</v>
      </c>
      <c r="G13" s="988">
        <v>59</v>
      </c>
      <c r="H13" s="1253">
        <f t="shared" si="0"/>
        <v>0</v>
      </c>
      <c r="I13" s="1253">
        <f t="shared" si="0"/>
        <v>0</v>
      </c>
      <c r="J13" s="1254">
        <f t="shared" si="0"/>
        <v>0</v>
      </c>
      <c r="K13" s="991" t="s">
        <v>569</v>
      </c>
      <c r="L13" s="991" t="s">
        <v>569</v>
      </c>
      <c r="M13" s="1214"/>
      <c r="N13" s="1255"/>
      <c r="O13" s="986"/>
      <c r="P13" s="986"/>
    </row>
    <row r="14" spans="1:16" x14ac:dyDescent="0.2">
      <c r="A14" s="993" t="s">
        <v>580</v>
      </c>
      <c r="B14" s="1251" t="s">
        <v>581</v>
      </c>
      <c r="C14" s="1252" t="s">
        <v>569</v>
      </c>
      <c r="D14" s="986">
        <v>260</v>
      </c>
      <c r="E14" s="996" t="s">
        <v>569</v>
      </c>
      <c r="F14" s="996" t="s">
        <v>569</v>
      </c>
      <c r="G14" s="988">
        <v>3730</v>
      </c>
      <c r="H14" s="1253">
        <f t="shared" si="0"/>
        <v>0</v>
      </c>
      <c r="I14" s="1253">
        <f t="shared" si="0"/>
        <v>0</v>
      </c>
      <c r="J14" s="1254">
        <f t="shared" si="0"/>
        <v>0</v>
      </c>
      <c r="K14" s="991" t="s">
        <v>569</v>
      </c>
      <c r="L14" s="991" t="s">
        <v>569</v>
      </c>
      <c r="M14" s="1214"/>
      <c r="N14" s="1255"/>
      <c r="O14" s="986"/>
      <c r="P14" s="986"/>
    </row>
    <row r="15" spans="1:16" ht="13.5" thickBot="1" x14ac:dyDescent="0.25">
      <c r="A15" s="1000" t="s">
        <v>582</v>
      </c>
      <c r="B15" s="1256" t="s">
        <v>583</v>
      </c>
      <c r="C15" s="1257" t="s">
        <v>584</v>
      </c>
      <c r="D15" s="1002">
        <v>1913</v>
      </c>
      <c r="E15" s="1004" t="s">
        <v>569</v>
      </c>
      <c r="F15" s="1004" t="s">
        <v>569</v>
      </c>
      <c r="G15" s="988">
        <v>3178</v>
      </c>
      <c r="H15" s="1258">
        <f t="shared" si="0"/>
        <v>0</v>
      </c>
      <c r="I15" s="1259">
        <f t="shared" si="0"/>
        <v>0</v>
      </c>
      <c r="J15" s="1254">
        <f t="shared" si="0"/>
        <v>0</v>
      </c>
      <c r="K15" s="968" t="s">
        <v>569</v>
      </c>
      <c r="L15" s="968" t="s">
        <v>569</v>
      </c>
      <c r="M15" s="1214"/>
      <c r="N15" s="1260"/>
      <c r="O15" s="1002"/>
      <c r="P15" s="1002"/>
    </row>
    <row r="16" spans="1:16" ht="13.5" thickBot="1" x14ac:dyDescent="0.25">
      <c r="A16" s="1008" t="s">
        <v>585</v>
      </c>
      <c r="B16" s="1261"/>
      <c r="C16" s="1009"/>
      <c r="D16" s="1365">
        <f t="shared" ref="D16" si="1">D11-D12+D13+D14+D15</f>
        <v>2285</v>
      </c>
      <c r="E16" s="1011" t="s">
        <v>569</v>
      </c>
      <c r="F16" s="1011" t="s">
        <v>569</v>
      </c>
      <c r="G16" s="1012">
        <f>G11-G12+G13+G14+G15</f>
        <v>7039</v>
      </c>
      <c r="H16" s="1012">
        <f>H11-H12+H13+H14+H15</f>
        <v>0</v>
      </c>
      <c r="I16" s="1012">
        <f>I11-I12+I13+I14+I15</f>
        <v>0</v>
      </c>
      <c r="J16" s="1012">
        <f>J11-J12+J13+J14+J15</f>
        <v>0</v>
      </c>
      <c r="K16" s="1013" t="s">
        <v>569</v>
      </c>
      <c r="L16" s="1013" t="s">
        <v>569</v>
      </c>
      <c r="M16" s="1214"/>
      <c r="N16" s="1262">
        <f>N11-N12+N13+N14+N15</f>
        <v>0</v>
      </c>
      <c r="O16" s="1262">
        <f t="shared" ref="O16:P16" si="2">O11-O12+O13+O14+O15</f>
        <v>0</v>
      </c>
      <c r="P16" s="1262">
        <f t="shared" si="2"/>
        <v>0</v>
      </c>
    </row>
    <row r="17" spans="1:16" x14ac:dyDescent="0.2">
      <c r="A17" s="1000" t="s">
        <v>586</v>
      </c>
      <c r="B17" s="1246" t="s">
        <v>587</v>
      </c>
      <c r="C17" s="1263">
        <v>401</v>
      </c>
      <c r="D17" s="1002">
        <v>-43</v>
      </c>
      <c r="E17" s="987" t="s">
        <v>569</v>
      </c>
      <c r="F17" s="987" t="s">
        <v>569</v>
      </c>
      <c r="G17" s="1015">
        <v>-49</v>
      </c>
      <c r="H17" s="1264">
        <f t="shared" si="0"/>
        <v>0</v>
      </c>
      <c r="I17" s="1248">
        <f t="shared" si="0"/>
        <v>0</v>
      </c>
      <c r="J17" s="1254">
        <f t="shared" si="0"/>
        <v>0</v>
      </c>
      <c r="K17" s="968" t="s">
        <v>569</v>
      </c>
      <c r="L17" s="968" t="s">
        <v>569</v>
      </c>
      <c r="M17" s="1214"/>
      <c r="N17" s="1265"/>
      <c r="O17" s="1002"/>
      <c r="P17" s="1002"/>
    </row>
    <row r="18" spans="1:16" x14ac:dyDescent="0.2">
      <c r="A18" s="993" t="s">
        <v>588</v>
      </c>
      <c r="B18" s="1251" t="s">
        <v>589</v>
      </c>
      <c r="C18" s="1252" t="s">
        <v>590</v>
      </c>
      <c r="D18" s="986">
        <v>828</v>
      </c>
      <c r="E18" s="996" t="s">
        <v>569</v>
      </c>
      <c r="F18" s="996" t="s">
        <v>569</v>
      </c>
      <c r="G18" s="1018">
        <v>850</v>
      </c>
      <c r="H18" s="1253">
        <f t="shared" si="0"/>
        <v>0</v>
      </c>
      <c r="I18" s="1253">
        <f t="shared" si="0"/>
        <v>0</v>
      </c>
      <c r="J18" s="1254">
        <f t="shared" si="0"/>
        <v>0</v>
      </c>
      <c r="K18" s="991" t="s">
        <v>569</v>
      </c>
      <c r="L18" s="991" t="s">
        <v>569</v>
      </c>
      <c r="M18" s="1214"/>
      <c r="N18" s="1255"/>
      <c r="O18" s="986"/>
      <c r="P18" s="986"/>
    </row>
    <row r="19" spans="1:16" x14ac:dyDescent="0.2">
      <c r="A19" s="993" t="s">
        <v>591</v>
      </c>
      <c r="B19" s="1251" t="s">
        <v>592</v>
      </c>
      <c r="C19" s="1252" t="s">
        <v>569</v>
      </c>
      <c r="D19" s="986">
        <v>0</v>
      </c>
      <c r="E19" s="996" t="s">
        <v>569</v>
      </c>
      <c r="F19" s="996" t="s">
        <v>569</v>
      </c>
      <c r="G19" s="1018">
        <v>0</v>
      </c>
      <c r="H19" s="1253">
        <f t="shared" si="0"/>
        <v>0</v>
      </c>
      <c r="I19" s="1253">
        <f t="shared" si="0"/>
        <v>0</v>
      </c>
      <c r="J19" s="1254">
        <f t="shared" si="0"/>
        <v>0</v>
      </c>
      <c r="K19" s="991" t="s">
        <v>569</v>
      </c>
      <c r="L19" s="991" t="s">
        <v>569</v>
      </c>
      <c r="M19" s="1214"/>
      <c r="N19" s="1255"/>
      <c r="O19" s="986"/>
      <c r="P19" s="986"/>
    </row>
    <row r="20" spans="1:16" x14ac:dyDescent="0.2">
      <c r="A20" s="993" t="s">
        <v>593</v>
      </c>
      <c r="B20" s="1251" t="s">
        <v>594</v>
      </c>
      <c r="C20" s="1252" t="s">
        <v>569</v>
      </c>
      <c r="D20" s="986">
        <v>1500</v>
      </c>
      <c r="E20" s="996" t="s">
        <v>569</v>
      </c>
      <c r="F20" s="996" t="s">
        <v>569</v>
      </c>
      <c r="G20" s="1018">
        <v>6140</v>
      </c>
      <c r="H20" s="1253">
        <f t="shared" si="0"/>
        <v>0</v>
      </c>
      <c r="I20" s="1253">
        <f t="shared" si="0"/>
        <v>0</v>
      </c>
      <c r="J20" s="1254">
        <f t="shared" si="0"/>
        <v>0</v>
      </c>
      <c r="K20" s="991" t="s">
        <v>569</v>
      </c>
      <c r="L20" s="991" t="s">
        <v>569</v>
      </c>
      <c r="M20" s="1214"/>
      <c r="N20" s="1255"/>
      <c r="O20" s="986"/>
      <c r="P20" s="986"/>
    </row>
    <row r="21" spans="1:16" ht="13.5" thickBot="1" x14ac:dyDescent="0.25">
      <c r="A21" s="972" t="s">
        <v>595</v>
      </c>
      <c r="B21" s="1266" t="s">
        <v>596</v>
      </c>
      <c r="C21" s="1267" t="s">
        <v>569</v>
      </c>
      <c r="D21" s="1020"/>
      <c r="E21" s="1004" t="s">
        <v>569</v>
      </c>
      <c r="F21" s="1004" t="s">
        <v>569</v>
      </c>
      <c r="G21" s="1021">
        <v>0</v>
      </c>
      <c r="H21" s="1258">
        <f t="shared" si="0"/>
        <v>0</v>
      </c>
      <c r="I21" s="1259">
        <f t="shared" si="0"/>
        <v>0</v>
      </c>
      <c r="J21" s="1268">
        <f t="shared" si="0"/>
        <v>0</v>
      </c>
      <c r="K21" s="1023" t="s">
        <v>569</v>
      </c>
      <c r="L21" s="1023" t="s">
        <v>569</v>
      </c>
      <c r="M21" s="1214"/>
      <c r="N21" s="1269"/>
      <c r="O21" s="1020"/>
      <c r="P21" s="1020"/>
    </row>
    <row r="22" spans="1:16" ht="15" x14ac:dyDescent="0.2">
      <c r="A22" s="984" t="s">
        <v>597</v>
      </c>
      <c r="B22" s="1246" t="s">
        <v>598</v>
      </c>
      <c r="C22" s="1052" t="s">
        <v>569</v>
      </c>
      <c r="D22" s="1366">
        <v>10750</v>
      </c>
      <c r="E22" s="1367">
        <v>9850</v>
      </c>
      <c r="F22" s="1367">
        <v>12015</v>
      </c>
      <c r="G22" s="1080">
        <v>2853</v>
      </c>
      <c r="H22" s="1249"/>
      <c r="I22" s="1249">
        <f>O22-N22</f>
        <v>0</v>
      </c>
      <c r="J22" s="1249">
        <f>P22-O22</f>
        <v>0</v>
      </c>
      <c r="K22" s="1030">
        <f t="shared" ref="K22:K45" si="3">SUM(G22:J22)</f>
        <v>2853</v>
      </c>
      <c r="L22" s="1031">
        <f t="shared" ref="L22:L45" si="4">(K22/F22)*100</f>
        <v>23.745318352059925</v>
      </c>
      <c r="M22" s="1214"/>
      <c r="N22" s="1250"/>
      <c r="O22" s="1032"/>
      <c r="P22" s="1033"/>
    </row>
    <row r="23" spans="1:16" ht="15" x14ac:dyDescent="0.2">
      <c r="A23" s="993" t="s">
        <v>599</v>
      </c>
      <c r="B23" s="1251" t="s">
        <v>600</v>
      </c>
      <c r="C23" s="1034" t="s">
        <v>569</v>
      </c>
      <c r="D23" s="1061">
        <v>0</v>
      </c>
      <c r="E23" s="1063">
        <v>0</v>
      </c>
      <c r="F23" s="1063">
        <v>0</v>
      </c>
      <c r="G23" s="1064">
        <v>0</v>
      </c>
      <c r="H23" s="1254"/>
      <c r="I23" s="1270">
        <f t="shared" ref="I23:J40" si="5">O23-N23</f>
        <v>0</v>
      </c>
      <c r="J23" s="1270">
        <f t="shared" si="5"/>
        <v>0</v>
      </c>
      <c r="K23" s="1039">
        <f t="shared" si="3"/>
        <v>0</v>
      </c>
      <c r="L23" s="1040" t="e">
        <f t="shared" si="4"/>
        <v>#DIV/0!</v>
      </c>
      <c r="M23" s="1214"/>
      <c r="N23" s="1255"/>
      <c r="O23" s="1041"/>
      <c r="P23" s="1042"/>
    </row>
    <row r="24" spans="1:16" ht="15.75" thickBot="1" x14ac:dyDescent="0.25">
      <c r="A24" s="972" t="s">
        <v>601</v>
      </c>
      <c r="B24" s="1266" t="s">
        <v>600</v>
      </c>
      <c r="C24" s="1043">
        <v>672</v>
      </c>
      <c r="D24" s="1368">
        <v>1700</v>
      </c>
      <c r="E24" s="1369">
        <v>1650</v>
      </c>
      <c r="F24" s="1369">
        <v>1650</v>
      </c>
      <c r="G24" s="1370">
        <v>413</v>
      </c>
      <c r="H24" s="1268"/>
      <c r="I24" s="1271">
        <f t="shared" si="5"/>
        <v>0</v>
      </c>
      <c r="J24" s="1271">
        <f t="shared" si="5"/>
        <v>0</v>
      </c>
      <c r="K24" s="1048">
        <f t="shared" si="3"/>
        <v>413</v>
      </c>
      <c r="L24" s="1049">
        <f t="shared" si="4"/>
        <v>25.030303030303031</v>
      </c>
      <c r="M24" s="1214"/>
      <c r="N24" s="1260"/>
      <c r="O24" s="1050"/>
      <c r="P24" s="1051"/>
    </row>
    <row r="25" spans="1:16" ht="15" x14ac:dyDescent="0.2">
      <c r="A25" s="984" t="s">
        <v>602</v>
      </c>
      <c r="B25" s="1246" t="s">
        <v>603</v>
      </c>
      <c r="C25" s="1371">
        <v>501</v>
      </c>
      <c r="D25" s="1053">
        <v>1124</v>
      </c>
      <c r="E25" s="1055">
        <v>1050</v>
      </c>
      <c r="F25" s="1055">
        <v>1160</v>
      </c>
      <c r="G25" s="1056">
        <v>214</v>
      </c>
      <c r="H25" s="1249"/>
      <c r="I25" s="1249">
        <f t="shared" si="5"/>
        <v>0</v>
      </c>
      <c r="J25" s="1270">
        <f t="shared" si="5"/>
        <v>0</v>
      </c>
      <c r="K25" s="1030">
        <f t="shared" si="3"/>
        <v>214</v>
      </c>
      <c r="L25" s="1031">
        <f t="shared" si="4"/>
        <v>18.448275862068968</v>
      </c>
      <c r="M25" s="1214"/>
      <c r="N25" s="1265"/>
      <c r="O25" s="1059"/>
      <c r="P25" s="1060"/>
    </row>
    <row r="26" spans="1:16" ht="15" x14ac:dyDescent="0.2">
      <c r="A26" s="993" t="s">
        <v>604</v>
      </c>
      <c r="B26" s="1251" t="s">
        <v>605</v>
      </c>
      <c r="C26" s="1372">
        <v>502</v>
      </c>
      <c r="D26" s="1061">
        <v>332</v>
      </c>
      <c r="E26" s="1063">
        <v>280</v>
      </c>
      <c r="F26" s="1063">
        <v>305</v>
      </c>
      <c r="G26" s="1064">
        <v>77</v>
      </c>
      <c r="H26" s="1254"/>
      <c r="I26" s="1270">
        <f t="shared" si="5"/>
        <v>0</v>
      </c>
      <c r="J26" s="1270">
        <f t="shared" si="5"/>
        <v>0</v>
      </c>
      <c r="K26" s="1039">
        <f t="shared" si="3"/>
        <v>77</v>
      </c>
      <c r="L26" s="1040">
        <f t="shared" si="4"/>
        <v>25.245901639344265</v>
      </c>
      <c r="M26" s="1214"/>
      <c r="N26" s="1255"/>
      <c r="O26" s="1041"/>
      <c r="P26" s="1042"/>
    </row>
    <row r="27" spans="1:16" ht="15" x14ac:dyDescent="0.2">
      <c r="A27" s="993" t="s">
        <v>606</v>
      </c>
      <c r="B27" s="1251" t="s">
        <v>607</v>
      </c>
      <c r="C27" s="1372">
        <v>504</v>
      </c>
      <c r="D27" s="1061">
        <v>0</v>
      </c>
      <c r="E27" s="1063">
        <v>0</v>
      </c>
      <c r="F27" s="1063">
        <v>0</v>
      </c>
      <c r="G27" s="1064">
        <v>0</v>
      </c>
      <c r="H27" s="1254"/>
      <c r="I27" s="1270">
        <f t="shared" si="5"/>
        <v>0</v>
      </c>
      <c r="J27" s="1270">
        <f t="shared" si="5"/>
        <v>0</v>
      </c>
      <c r="K27" s="1039">
        <f t="shared" si="3"/>
        <v>0</v>
      </c>
      <c r="L27" s="1040" t="e">
        <f t="shared" si="4"/>
        <v>#DIV/0!</v>
      </c>
      <c r="M27" s="1214"/>
      <c r="N27" s="1255"/>
      <c r="O27" s="1041"/>
      <c r="P27" s="1042"/>
    </row>
    <row r="28" spans="1:16" ht="15" x14ac:dyDescent="0.2">
      <c r="A28" s="993" t="s">
        <v>608</v>
      </c>
      <c r="B28" s="1251" t="s">
        <v>609</v>
      </c>
      <c r="C28" s="1372">
        <v>511</v>
      </c>
      <c r="D28" s="1061">
        <v>619</v>
      </c>
      <c r="E28" s="1063">
        <v>430</v>
      </c>
      <c r="F28" s="1063">
        <v>430</v>
      </c>
      <c r="G28" s="1064">
        <v>27</v>
      </c>
      <c r="H28" s="1254"/>
      <c r="I28" s="1270">
        <f t="shared" si="5"/>
        <v>0</v>
      </c>
      <c r="J28" s="1270">
        <f t="shared" si="5"/>
        <v>0</v>
      </c>
      <c r="K28" s="1039">
        <f t="shared" si="3"/>
        <v>27</v>
      </c>
      <c r="L28" s="1040">
        <f t="shared" si="4"/>
        <v>6.279069767441861</v>
      </c>
      <c r="M28" s="1214"/>
      <c r="N28" s="1255"/>
      <c r="O28" s="1041"/>
      <c r="P28" s="1042"/>
    </row>
    <row r="29" spans="1:16" ht="15" x14ac:dyDescent="0.2">
      <c r="A29" s="993" t="s">
        <v>610</v>
      </c>
      <c r="B29" s="1251" t="s">
        <v>611</v>
      </c>
      <c r="C29" s="1372">
        <v>518</v>
      </c>
      <c r="D29" s="1061">
        <v>444</v>
      </c>
      <c r="E29" s="1063">
        <v>519</v>
      </c>
      <c r="F29" s="1063">
        <v>620</v>
      </c>
      <c r="G29" s="1064">
        <v>145</v>
      </c>
      <c r="H29" s="1254"/>
      <c r="I29" s="1270">
        <f t="shared" si="5"/>
        <v>0</v>
      </c>
      <c r="J29" s="1270">
        <f t="shared" si="5"/>
        <v>0</v>
      </c>
      <c r="K29" s="1039">
        <f t="shared" si="3"/>
        <v>145</v>
      </c>
      <c r="L29" s="1040">
        <f t="shared" si="4"/>
        <v>23.387096774193548</v>
      </c>
      <c r="M29" s="1214"/>
      <c r="N29" s="1255"/>
      <c r="O29" s="1041"/>
      <c r="P29" s="1042"/>
    </row>
    <row r="30" spans="1:16" ht="15" x14ac:dyDescent="0.2">
      <c r="A30" s="993" t="s">
        <v>612</v>
      </c>
      <c r="B30" s="1272" t="s">
        <v>613</v>
      </c>
      <c r="C30" s="1372">
        <v>521</v>
      </c>
      <c r="D30" s="1061">
        <v>6557</v>
      </c>
      <c r="E30" s="1063">
        <v>5900</v>
      </c>
      <c r="F30" s="1063">
        <v>7500</v>
      </c>
      <c r="G30" s="1064">
        <v>1788</v>
      </c>
      <c r="H30" s="1254"/>
      <c r="I30" s="1270">
        <f t="shared" si="5"/>
        <v>0</v>
      </c>
      <c r="J30" s="1270">
        <f t="shared" si="5"/>
        <v>0</v>
      </c>
      <c r="K30" s="1039">
        <f t="shared" si="3"/>
        <v>1788</v>
      </c>
      <c r="L30" s="1040">
        <f t="shared" si="4"/>
        <v>23.84</v>
      </c>
      <c r="M30" s="1214"/>
      <c r="N30" s="1255"/>
      <c r="O30" s="1041"/>
      <c r="P30" s="1042"/>
    </row>
    <row r="31" spans="1:16" ht="15" x14ac:dyDescent="0.2">
      <c r="A31" s="993" t="s">
        <v>614</v>
      </c>
      <c r="B31" s="1272" t="s">
        <v>615</v>
      </c>
      <c r="C31" s="1372" t="s">
        <v>616</v>
      </c>
      <c r="D31" s="1061">
        <v>2466</v>
      </c>
      <c r="E31" s="1063">
        <v>2245</v>
      </c>
      <c r="F31" s="1063">
        <v>2700</v>
      </c>
      <c r="G31" s="1064">
        <v>655</v>
      </c>
      <c r="H31" s="1254"/>
      <c r="I31" s="1270">
        <f t="shared" si="5"/>
        <v>0</v>
      </c>
      <c r="J31" s="1270">
        <f t="shared" si="5"/>
        <v>0</v>
      </c>
      <c r="K31" s="1039">
        <f t="shared" si="3"/>
        <v>655</v>
      </c>
      <c r="L31" s="1040">
        <f t="shared" si="4"/>
        <v>24.25925925925926</v>
      </c>
      <c r="M31" s="1214"/>
      <c r="N31" s="1255"/>
      <c r="O31" s="1041"/>
      <c r="P31" s="1042"/>
    </row>
    <row r="32" spans="1:16" ht="15" x14ac:dyDescent="0.2">
      <c r="A32" s="993" t="s">
        <v>617</v>
      </c>
      <c r="B32" s="1251" t="s">
        <v>618</v>
      </c>
      <c r="C32" s="1372">
        <v>557</v>
      </c>
      <c r="D32" s="1061">
        <v>0</v>
      </c>
      <c r="E32" s="1063">
        <v>0</v>
      </c>
      <c r="F32" s="1063">
        <v>0</v>
      </c>
      <c r="G32" s="1064">
        <v>0</v>
      </c>
      <c r="H32" s="1254"/>
      <c r="I32" s="1270">
        <f t="shared" si="5"/>
        <v>0</v>
      </c>
      <c r="J32" s="1270">
        <f t="shared" si="5"/>
        <v>0</v>
      </c>
      <c r="K32" s="1039">
        <f t="shared" si="3"/>
        <v>0</v>
      </c>
      <c r="L32" s="1040" t="e">
        <f t="shared" si="4"/>
        <v>#DIV/0!</v>
      </c>
      <c r="M32" s="1214"/>
      <c r="N32" s="1255"/>
      <c r="O32" s="1041"/>
      <c r="P32" s="1042"/>
    </row>
    <row r="33" spans="1:16" ht="15" x14ac:dyDescent="0.2">
      <c r="A33" s="993" t="s">
        <v>619</v>
      </c>
      <c r="B33" s="1251" t="s">
        <v>620</v>
      </c>
      <c r="C33" s="1372">
        <v>551</v>
      </c>
      <c r="D33" s="1061">
        <v>47</v>
      </c>
      <c r="E33" s="1063">
        <v>26</v>
      </c>
      <c r="F33" s="1063">
        <v>61</v>
      </c>
      <c r="G33" s="1064">
        <v>6</v>
      </c>
      <c r="H33" s="1254"/>
      <c r="I33" s="1270">
        <f t="shared" si="5"/>
        <v>0</v>
      </c>
      <c r="J33" s="1270">
        <f t="shared" si="5"/>
        <v>0</v>
      </c>
      <c r="K33" s="1039">
        <f t="shared" si="3"/>
        <v>6</v>
      </c>
      <c r="L33" s="1040">
        <f t="shared" si="4"/>
        <v>9.8360655737704921</v>
      </c>
      <c r="M33" s="1214"/>
      <c r="N33" s="1255"/>
      <c r="O33" s="1041"/>
      <c r="P33" s="1042"/>
    </row>
    <row r="34" spans="1:16" ht="15.75" thickBot="1" x14ac:dyDescent="0.25">
      <c r="A34" s="1065" t="s">
        <v>621</v>
      </c>
      <c r="B34" s="1256"/>
      <c r="C34" s="1373" t="s">
        <v>622</v>
      </c>
      <c r="D34" s="1067">
        <v>172</v>
      </c>
      <c r="E34" s="1069">
        <v>135</v>
      </c>
      <c r="F34" s="1069">
        <v>130</v>
      </c>
      <c r="G34" s="1070">
        <v>9</v>
      </c>
      <c r="H34" s="1254"/>
      <c r="I34" s="1270">
        <f t="shared" si="5"/>
        <v>0</v>
      </c>
      <c r="J34" s="1270">
        <f t="shared" si="5"/>
        <v>0</v>
      </c>
      <c r="K34" s="1048">
        <f t="shared" si="3"/>
        <v>9</v>
      </c>
      <c r="L34" s="1049">
        <f t="shared" si="4"/>
        <v>6.9230769230769234</v>
      </c>
      <c r="M34" s="1214"/>
      <c r="N34" s="1269"/>
      <c r="O34" s="1071"/>
      <c r="P34" s="1072"/>
    </row>
    <row r="35" spans="1:16" ht="15.75" thickBot="1" x14ac:dyDescent="0.25">
      <c r="A35" s="1073" t="s">
        <v>623</v>
      </c>
      <c r="B35" s="1274" t="s">
        <v>624</v>
      </c>
      <c r="C35" s="1074"/>
      <c r="D35" s="1075">
        <f t="shared" ref="D35" si="6">SUM(D25:D34)</f>
        <v>11761</v>
      </c>
      <c r="E35" s="1076">
        <f t="shared" ref="E35:J35" si="7">SUM(E25:E34)</f>
        <v>10585</v>
      </c>
      <c r="F35" s="1076">
        <f t="shared" si="7"/>
        <v>12906</v>
      </c>
      <c r="G35" s="1076">
        <f t="shared" si="7"/>
        <v>2921</v>
      </c>
      <c r="H35" s="1077">
        <f t="shared" si="7"/>
        <v>0</v>
      </c>
      <c r="I35" s="1077">
        <f t="shared" si="7"/>
        <v>0</v>
      </c>
      <c r="J35" s="1077">
        <f t="shared" si="7"/>
        <v>0</v>
      </c>
      <c r="K35" s="1075">
        <f t="shared" si="3"/>
        <v>2921</v>
      </c>
      <c r="L35" s="1078">
        <f t="shared" si="4"/>
        <v>22.63288392995506</v>
      </c>
      <c r="M35" s="1214"/>
      <c r="N35" s="1075">
        <f>SUM(N25:N34)</f>
        <v>0</v>
      </c>
      <c r="O35" s="1075">
        <f t="shared" ref="O35:P35" si="8">SUM(O25:O34)</f>
        <v>0</v>
      </c>
      <c r="P35" s="1075">
        <f t="shared" si="8"/>
        <v>0</v>
      </c>
    </row>
    <row r="36" spans="1:16" ht="15" x14ac:dyDescent="0.2">
      <c r="A36" s="1079" t="s">
        <v>625</v>
      </c>
      <c r="B36" s="1246" t="s">
        <v>626</v>
      </c>
      <c r="C36" s="1371">
        <v>601</v>
      </c>
      <c r="D36" s="1053">
        <v>0</v>
      </c>
      <c r="E36" s="1055">
        <v>0</v>
      </c>
      <c r="F36" s="1055">
        <v>0</v>
      </c>
      <c r="G36" s="1080">
        <v>0</v>
      </c>
      <c r="H36" s="1254"/>
      <c r="I36" s="1270">
        <f t="shared" si="5"/>
        <v>0</v>
      </c>
      <c r="J36" s="1270">
        <f t="shared" si="5"/>
        <v>0</v>
      </c>
      <c r="K36" s="1030">
        <f t="shared" si="3"/>
        <v>0</v>
      </c>
      <c r="L36" s="1031" t="e">
        <f t="shared" si="4"/>
        <v>#DIV/0!</v>
      </c>
      <c r="M36" s="1214"/>
      <c r="N36" s="1265"/>
      <c r="O36" s="1059"/>
      <c r="P36" s="1060"/>
    </row>
    <row r="37" spans="1:16" ht="15" x14ac:dyDescent="0.2">
      <c r="A37" s="1081" t="s">
        <v>627</v>
      </c>
      <c r="B37" s="1251" t="s">
        <v>628</v>
      </c>
      <c r="C37" s="1372">
        <v>602</v>
      </c>
      <c r="D37" s="1061">
        <v>697</v>
      </c>
      <c r="E37" s="1063">
        <v>540</v>
      </c>
      <c r="F37" s="1063">
        <v>650</v>
      </c>
      <c r="G37" s="1064">
        <v>151</v>
      </c>
      <c r="H37" s="1254"/>
      <c r="I37" s="1270">
        <f t="shared" si="5"/>
        <v>0</v>
      </c>
      <c r="J37" s="1270">
        <f t="shared" si="5"/>
        <v>0</v>
      </c>
      <c r="K37" s="1039">
        <f t="shared" si="3"/>
        <v>151</v>
      </c>
      <c r="L37" s="1040">
        <f t="shared" si="4"/>
        <v>23.23076923076923</v>
      </c>
      <c r="M37" s="1214"/>
      <c r="N37" s="1255"/>
      <c r="O37" s="1041"/>
      <c r="P37" s="1042"/>
    </row>
    <row r="38" spans="1:16" ht="15" x14ac:dyDescent="0.2">
      <c r="A38" s="1081" t="s">
        <v>629</v>
      </c>
      <c r="B38" s="1251" t="s">
        <v>630</v>
      </c>
      <c r="C38" s="1372">
        <v>604</v>
      </c>
      <c r="D38" s="1061">
        <v>0</v>
      </c>
      <c r="E38" s="1063">
        <v>0</v>
      </c>
      <c r="F38" s="1063">
        <v>0</v>
      </c>
      <c r="G38" s="1064">
        <v>0</v>
      </c>
      <c r="H38" s="1254"/>
      <c r="I38" s="1270">
        <f t="shared" si="5"/>
        <v>0</v>
      </c>
      <c r="J38" s="1270">
        <f t="shared" si="5"/>
        <v>0</v>
      </c>
      <c r="K38" s="1039">
        <f t="shared" si="3"/>
        <v>0</v>
      </c>
      <c r="L38" s="1040" t="e">
        <f t="shared" si="4"/>
        <v>#DIV/0!</v>
      </c>
      <c r="M38" s="1214"/>
      <c r="N38" s="1255"/>
      <c r="O38" s="1041"/>
      <c r="P38" s="1042"/>
    </row>
    <row r="39" spans="1:16" ht="15" x14ac:dyDescent="0.2">
      <c r="A39" s="1081" t="s">
        <v>631</v>
      </c>
      <c r="B39" s="1251" t="s">
        <v>632</v>
      </c>
      <c r="C39" s="1372" t="s">
        <v>633</v>
      </c>
      <c r="D39" s="1061">
        <v>10750</v>
      </c>
      <c r="E39" s="1063">
        <v>9850</v>
      </c>
      <c r="F39" s="1063">
        <v>12015</v>
      </c>
      <c r="G39" s="1064">
        <v>2853</v>
      </c>
      <c r="H39" s="1254"/>
      <c r="I39" s="1270">
        <f t="shared" si="5"/>
        <v>0</v>
      </c>
      <c r="J39" s="1270">
        <f t="shared" si="5"/>
        <v>0</v>
      </c>
      <c r="K39" s="1039">
        <f t="shared" si="3"/>
        <v>2853</v>
      </c>
      <c r="L39" s="1040">
        <f t="shared" si="4"/>
        <v>23.745318352059925</v>
      </c>
      <c r="M39" s="1214"/>
      <c r="N39" s="1255"/>
      <c r="O39" s="1041"/>
      <c r="P39" s="1042"/>
    </row>
    <row r="40" spans="1:16" ht="15.75" thickBot="1" x14ac:dyDescent="0.25">
      <c r="A40" s="1082" t="s">
        <v>634</v>
      </c>
      <c r="B40" s="1256"/>
      <c r="C40" s="1373" t="s">
        <v>635</v>
      </c>
      <c r="D40" s="1067">
        <v>314</v>
      </c>
      <c r="E40" s="1069">
        <v>195</v>
      </c>
      <c r="F40" s="1069">
        <v>241</v>
      </c>
      <c r="G40" s="1070">
        <v>16</v>
      </c>
      <c r="H40" s="1268"/>
      <c r="I40" s="1271">
        <f t="shared" si="5"/>
        <v>0</v>
      </c>
      <c r="J40" s="1271">
        <f t="shared" si="5"/>
        <v>0</v>
      </c>
      <c r="K40" s="1048">
        <f t="shared" si="3"/>
        <v>16</v>
      </c>
      <c r="L40" s="1083">
        <f t="shared" si="4"/>
        <v>6.6390041493775938</v>
      </c>
      <c r="M40" s="1214"/>
      <c r="N40" s="1269"/>
      <c r="O40" s="1071"/>
      <c r="P40" s="1072"/>
    </row>
    <row r="41" spans="1:16" ht="15.75" thickBot="1" x14ac:dyDescent="0.25">
      <c r="A41" s="1073" t="s">
        <v>636</v>
      </c>
      <c r="B41" s="1274" t="s">
        <v>637</v>
      </c>
      <c r="C41" s="1074" t="s">
        <v>569</v>
      </c>
      <c r="D41" s="1075">
        <f>SUM(D36:D40)</f>
        <v>11761</v>
      </c>
      <c r="E41" s="1076">
        <f t="shared" ref="E41:J41" si="9">SUM(E36:E40)</f>
        <v>10585</v>
      </c>
      <c r="F41" s="1076">
        <f t="shared" si="9"/>
        <v>12906</v>
      </c>
      <c r="G41" s="1075">
        <f t="shared" si="9"/>
        <v>3020</v>
      </c>
      <c r="H41" s="1084">
        <f t="shared" si="9"/>
        <v>0</v>
      </c>
      <c r="I41" s="1075">
        <f t="shared" si="9"/>
        <v>0</v>
      </c>
      <c r="J41" s="1085">
        <f t="shared" si="9"/>
        <v>0</v>
      </c>
      <c r="K41" s="1075">
        <f t="shared" si="3"/>
        <v>3020</v>
      </c>
      <c r="L41" s="1078">
        <f t="shared" si="4"/>
        <v>23.399969006663568</v>
      </c>
      <c r="M41" s="1214"/>
      <c r="N41" s="1075">
        <f>SUM(N36:N40)</f>
        <v>0</v>
      </c>
      <c r="O41" s="1086">
        <f>SUM(O36:O40)</f>
        <v>0</v>
      </c>
      <c r="P41" s="1075">
        <f>SUM(P36:P40)</f>
        <v>0</v>
      </c>
    </row>
    <row r="42" spans="1:16" ht="5.25" customHeight="1" thickBot="1" x14ac:dyDescent="0.25">
      <c r="A42" s="1082"/>
      <c r="B42" s="1374"/>
      <c r="C42" s="1088"/>
      <c r="D42" s="1089"/>
      <c r="E42" s="1046"/>
      <c r="F42" s="1046"/>
      <c r="G42" s="1375"/>
      <c r="H42" s="1376"/>
      <c r="I42" s="1377"/>
      <c r="J42" s="1376"/>
      <c r="K42" s="1100"/>
      <c r="L42" s="1031"/>
      <c r="M42" s="1214"/>
      <c r="N42" s="1378"/>
      <c r="O42" s="1089"/>
      <c r="P42" s="1089"/>
    </row>
    <row r="43" spans="1:16" ht="15.75" thickBot="1" x14ac:dyDescent="0.25">
      <c r="A43" s="1097" t="s">
        <v>638</v>
      </c>
      <c r="B43" s="1274" t="s">
        <v>600</v>
      </c>
      <c r="C43" s="1074" t="s">
        <v>569</v>
      </c>
      <c r="D43" s="1075">
        <f>D41-D39</f>
        <v>1011</v>
      </c>
      <c r="E43" s="1098">
        <f t="shared" ref="E43:J43" si="10">E41-E39</f>
        <v>735</v>
      </c>
      <c r="F43" s="1098">
        <f t="shared" si="10"/>
        <v>891</v>
      </c>
      <c r="G43" s="1075">
        <f t="shared" si="10"/>
        <v>167</v>
      </c>
      <c r="H43" s="1099">
        <f t="shared" si="10"/>
        <v>0</v>
      </c>
      <c r="I43" s="1075">
        <f t="shared" si="10"/>
        <v>0</v>
      </c>
      <c r="J43" s="1086">
        <f t="shared" si="10"/>
        <v>0</v>
      </c>
      <c r="K43" s="1100">
        <f t="shared" si="3"/>
        <v>167</v>
      </c>
      <c r="L43" s="1031">
        <f t="shared" si="4"/>
        <v>18.742985409652078</v>
      </c>
      <c r="M43" s="1214"/>
      <c r="N43" s="1075">
        <f>N41-N39</f>
        <v>0</v>
      </c>
      <c r="O43" s="1086">
        <f>O41-O39</f>
        <v>0</v>
      </c>
      <c r="P43" s="1075">
        <f>P41-P39</f>
        <v>0</v>
      </c>
    </row>
    <row r="44" spans="1:16" ht="15.75" thickBot="1" x14ac:dyDescent="0.25">
      <c r="A44" s="1073" t="s">
        <v>639</v>
      </c>
      <c r="B44" s="1274" t="s">
        <v>640</v>
      </c>
      <c r="C44" s="1074" t="s">
        <v>569</v>
      </c>
      <c r="D44" s="1075">
        <f>D41-D35</f>
        <v>0</v>
      </c>
      <c r="E44" s="1098">
        <f t="shared" ref="E44:J44" si="11">E41-E35</f>
        <v>0</v>
      </c>
      <c r="F44" s="1098">
        <f t="shared" si="11"/>
        <v>0</v>
      </c>
      <c r="G44" s="1075">
        <f t="shared" si="11"/>
        <v>99</v>
      </c>
      <c r="H44" s="1099">
        <f t="shared" si="11"/>
        <v>0</v>
      </c>
      <c r="I44" s="1075">
        <f t="shared" si="11"/>
        <v>0</v>
      </c>
      <c r="J44" s="1086">
        <f t="shared" si="11"/>
        <v>0</v>
      </c>
      <c r="K44" s="1100">
        <f t="shared" si="3"/>
        <v>99</v>
      </c>
      <c r="L44" s="1031" t="e">
        <f t="shared" si="4"/>
        <v>#DIV/0!</v>
      </c>
      <c r="M44" s="1214"/>
      <c r="N44" s="1075">
        <f>N41-N35</f>
        <v>0</v>
      </c>
      <c r="O44" s="1086">
        <f>O41-O35</f>
        <v>0</v>
      </c>
      <c r="P44" s="1075">
        <f>P41-P35</f>
        <v>0</v>
      </c>
    </row>
    <row r="45" spans="1:16" ht="15.75" thickBot="1" x14ac:dyDescent="0.25">
      <c r="A45" s="1101" t="s">
        <v>641</v>
      </c>
      <c r="B45" s="1281" t="s">
        <v>600</v>
      </c>
      <c r="C45" s="1102" t="s">
        <v>569</v>
      </c>
      <c r="D45" s="1075">
        <f>D44-D39</f>
        <v>-10750</v>
      </c>
      <c r="E45" s="1098">
        <f t="shared" ref="E45:J45" si="12">E44-E39</f>
        <v>-9850</v>
      </c>
      <c r="F45" s="1098">
        <f t="shared" si="12"/>
        <v>-12015</v>
      </c>
      <c r="G45" s="1075">
        <f t="shared" si="12"/>
        <v>-2754</v>
      </c>
      <c r="H45" s="1099">
        <f t="shared" si="12"/>
        <v>0</v>
      </c>
      <c r="I45" s="1075">
        <f t="shared" si="12"/>
        <v>0</v>
      </c>
      <c r="J45" s="1086">
        <f t="shared" si="12"/>
        <v>0</v>
      </c>
      <c r="K45" s="1100">
        <f t="shared" si="3"/>
        <v>-2754</v>
      </c>
      <c r="L45" s="1078">
        <f t="shared" si="4"/>
        <v>22.921348314606739</v>
      </c>
      <c r="M45" s="1214"/>
      <c r="N45" s="1075">
        <f>N44-N39</f>
        <v>0</v>
      </c>
      <c r="O45" s="1086">
        <f>O44-O39</f>
        <v>0</v>
      </c>
      <c r="P45" s="1075">
        <f>P44-P39</f>
        <v>0</v>
      </c>
    </row>
    <row r="47" spans="1:16" ht="14.25" x14ac:dyDescent="0.2">
      <c r="A47" s="1103" t="s">
        <v>642</v>
      </c>
    </row>
    <row r="48" spans="1:16" ht="14.25" x14ac:dyDescent="0.2">
      <c r="A48" s="1106" t="s">
        <v>643</v>
      </c>
    </row>
    <row r="49" spans="1:11" ht="14.25" x14ac:dyDescent="0.2">
      <c r="A49" s="1282" t="s">
        <v>644</v>
      </c>
    </row>
    <row r="50" spans="1:11" s="1283" customFormat="1" ht="14.25" x14ac:dyDescent="0.2">
      <c r="A50" s="1282" t="s">
        <v>645</v>
      </c>
      <c r="C50" s="1284"/>
      <c r="F50" s="1285"/>
      <c r="G50" s="1285"/>
      <c r="H50" s="1285"/>
      <c r="I50" s="1285"/>
      <c r="J50" s="1285"/>
      <c r="K50" s="1285"/>
    </row>
    <row r="51" spans="1:11" s="1283" customFormat="1" ht="14.25" x14ac:dyDescent="0.2">
      <c r="A51" s="1282"/>
      <c r="C51" s="1284"/>
      <c r="F51" s="1285"/>
      <c r="G51" s="1285"/>
      <c r="H51" s="1285"/>
      <c r="I51" s="1285"/>
      <c r="J51" s="1285"/>
      <c r="K51" s="1285"/>
    </row>
    <row r="52" spans="1:11" s="1283" customFormat="1" ht="14.25" x14ac:dyDescent="0.2">
      <c r="A52" s="1282" t="s">
        <v>694</v>
      </c>
      <c r="C52" s="1284"/>
      <c r="F52" s="1285"/>
      <c r="G52" s="1285"/>
      <c r="H52" s="1285"/>
      <c r="I52" s="1285"/>
      <c r="J52" s="1285"/>
      <c r="K52" s="1285"/>
    </row>
    <row r="53" spans="1:11" s="1283" customFormat="1" ht="14.25" x14ac:dyDescent="0.2">
      <c r="A53" s="1282"/>
      <c r="C53" s="1284"/>
      <c r="F53" s="1285"/>
      <c r="G53" s="1285"/>
      <c r="H53" s="1285"/>
      <c r="I53" s="1285"/>
      <c r="J53" s="1285"/>
      <c r="K53" s="1285"/>
    </row>
    <row r="54" spans="1:11" s="1283" customFormat="1" ht="14.25" x14ac:dyDescent="0.2">
      <c r="A54" s="1282"/>
      <c r="C54" s="1284"/>
      <c r="F54" s="1285"/>
      <c r="G54" s="1285"/>
      <c r="H54" s="1285"/>
      <c r="I54" s="1285"/>
      <c r="J54" s="1285"/>
      <c r="K54" s="1285"/>
    </row>
    <row r="56" spans="1:11" x14ac:dyDescent="0.2">
      <c r="A56" s="1209" t="s">
        <v>711</v>
      </c>
    </row>
    <row r="58" spans="1:11" x14ac:dyDescent="0.2">
      <c r="A58" s="1209" t="s">
        <v>712</v>
      </c>
    </row>
  </sheetData>
  <mergeCells count="4">
    <mergeCell ref="D5:P5"/>
    <mergeCell ref="A7:A8"/>
    <mergeCell ref="C7:C8"/>
    <mergeCell ref="G7:J7"/>
  </mergeCells>
  <pageMargins left="1.0629921259842521" right="0.31496062992125984" top="0.39370078740157483" bottom="0.31496062992125984" header="0.51181102362204722" footer="0.51181102362204722"/>
  <pageSetup paperSize="9" scale="6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0"/>
  <sheetViews>
    <sheetView topLeftCell="A34" zoomScaleNormal="100" workbookViewId="0">
      <selection activeCell="C72" sqref="C72"/>
    </sheetView>
  </sheetViews>
  <sheetFormatPr defaultColWidth="8.7109375" defaultRowHeight="12.75" x14ac:dyDescent="0.2"/>
  <cols>
    <col min="1" max="1" width="37.7109375" style="776" customWidth="1"/>
    <col min="2" max="2" width="7.28515625" style="1104" customWidth="1"/>
    <col min="3" max="4" width="11.5703125" style="927" customWidth="1"/>
    <col min="5" max="5" width="11.5703125" style="1105" customWidth="1"/>
    <col min="6" max="6" width="11.42578125" style="1105" customWidth="1"/>
    <col min="7" max="7" width="9.85546875" style="1105" customWidth="1"/>
    <col min="8" max="8" width="9.140625" style="1105" customWidth="1"/>
    <col min="9" max="9" width="9.28515625" style="1105" customWidth="1"/>
    <col min="10" max="10" width="9.140625" style="1105" customWidth="1"/>
    <col min="11" max="11" width="12" style="927" customWidth="1"/>
    <col min="12" max="12" width="8.7109375" style="927"/>
    <col min="13" max="13" width="11.85546875" style="927" customWidth="1"/>
    <col min="14" max="14" width="12.5703125" style="927" customWidth="1"/>
    <col min="15" max="15" width="11.85546875" style="927" customWidth="1"/>
    <col min="16" max="16" width="12" style="927" customWidth="1"/>
    <col min="17" max="16384" width="8.7109375" style="927"/>
  </cols>
  <sheetData>
    <row r="1" spans="1:16" ht="24" customHeight="1" x14ac:dyDescent="0.2">
      <c r="A1" s="924"/>
      <c r="B1" s="925"/>
      <c r="C1" s="925"/>
      <c r="D1" s="925"/>
      <c r="E1" s="925"/>
      <c r="F1" s="925"/>
      <c r="G1" s="925"/>
      <c r="H1" s="925"/>
      <c r="I1" s="925"/>
      <c r="J1" s="925"/>
      <c r="K1" s="925"/>
      <c r="L1" s="925"/>
      <c r="M1" s="925"/>
      <c r="N1" s="925"/>
      <c r="O1" s="925"/>
      <c r="P1" s="926"/>
    </row>
    <row r="2" spans="1:16" x14ac:dyDescent="0.2">
      <c r="B2" s="776"/>
      <c r="C2" s="776"/>
      <c r="D2" s="776"/>
      <c r="E2" s="777"/>
      <c r="F2" s="777"/>
      <c r="G2" s="777"/>
      <c r="H2" s="777"/>
      <c r="I2" s="777"/>
      <c r="J2" s="777"/>
      <c r="K2" s="776"/>
      <c r="L2" s="776"/>
      <c r="M2" s="776"/>
      <c r="N2" s="776"/>
      <c r="O2" s="778"/>
    </row>
    <row r="3" spans="1:16" ht="18.75" x14ac:dyDescent="0.2">
      <c r="A3" s="928" t="s">
        <v>542</v>
      </c>
      <c r="B3" s="776"/>
      <c r="C3" s="776"/>
      <c r="D3" s="776"/>
      <c r="E3" s="777"/>
      <c r="F3" s="780"/>
      <c r="G3" s="780"/>
      <c r="H3" s="777"/>
      <c r="I3" s="777"/>
      <c r="J3" s="777"/>
      <c r="K3" s="776"/>
      <c r="L3" s="776"/>
      <c r="M3" s="776"/>
      <c r="N3" s="776"/>
      <c r="O3" s="776"/>
    </row>
    <row r="4" spans="1:16" ht="21.75" customHeight="1" x14ac:dyDescent="0.2">
      <c r="A4" s="929"/>
      <c r="B4" s="776"/>
      <c r="C4" s="776"/>
      <c r="D4" s="776"/>
      <c r="E4" s="777"/>
      <c r="F4" s="780"/>
      <c r="G4" s="780"/>
      <c r="H4" s="777"/>
      <c r="I4" s="777"/>
      <c r="J4" s="777"/>
      <c r="K4" s="776"/>
      <c r="L4" s="776"/>
      <c r="M4" s="776"/>
      <c r="N4" s="776"/>
      <c r="O4" s="776"/>
    </row>
    <row r="5" spans="1:16" x14ac:dyDescent="0.2">
      <c r="A5" s="782"/>
      <c r="B5" s="776"/>
      <c r="C5" s="776"/>
      <c r="D5" s="776"/>
      <c r="E5" s="777"/>
      <c r="F5" s="780"/>
      <c r="G5" s="780"/>
      <c r="H5" s="777"/>
      <c r="I5" s="777"/>
      <c r="J5" s="777"/>
      <c r="K5" s="776"/>
      <c r="L5" s="776"/>
      <c r="M5" s="776"/>
      <c r="N5" s="776"/>
      <c r="O5" s="776"/>
    </row>
    <row r="6" spans="1:16" ht="6" customHeight="1" x14ac:dyDescent="0.2">
      <c r="B6" s="783"/>
      <c r="C6" s="783"/>
      <c r="D6" s="776"/>
      <c r="E6" s="777"/>
      <c r="F6" s="780"/>
      <c r="G6" s="780"/>
      <c r="H6" s="777"/>
      <c r="I6" s="777"/>
      <c r="J6" s="777"/>
      <c r="K6" s="776"/>
      <c r="L6" s="776"/>
      <c r="M6" s="776"/>
      <c r="N6" s="776"/>
      <c r="O6" s="776"/>
    </row>
    <row r="7" spans="1:16" ht="24.75" customHeight="1" x14ac:dyDescent="0.2">
      <c r="A7" s="930" t="s">
        <v>543</v>
      </c>
      <c r="B7" s="931"/>
      <c r="C7" s="932" t="s">
        <v>713</v>
      </c>
      <c r="D7" s="932"/>
      <c r="E7" s="932"/>
      <c r="F7" s="932"/>
      <c r="G7" s="933"/>
      <c r="H7" s="933"/>
      <c r="I7" s="933"/>
      <c r="J7" s="933"/>
      <c r="K7" s="933"/>
      <c r="L7" s="1379"/>
      <c r="M7" s="1379"/>
      <c r="N7" s="1379"/>
      <c r="O7" s="1379"/>
    </row>
    <row r="8" spans="1:16" ht="23.25" customHeight="1" thickBot="1" x14ac:dyDescent="0.25">
      <c r="A8" s="782" t="s">
        <v>545</v>
      </c>
      <c r="B8" s="776"/>
      <c r="C8" s="776"/>
      <c r="D8" s="776"/>
      <c r="E8" s="777"/>
      <c r="F8" s="780"/>
      <c r="G8" s="780"/>
      <c r="H8" s="777"/>
      <c r="I8" s="777"/>
      <c r="J8" s="777"/>
      <c r="K8" s="776"/>
      <c r="L8" s="776"/>
      <c r="M8" s="776"/>
      <c r="N8" s="776"/>
      <c r="O8" s="776"/>
    </row>
    <row r="9" spans="1:16" ht="13.5" thickBot="1" x14ac:dyDescent="0.25">
      <c r="A9" s="935" t="s">
        <v>553</v>
      </c>
      <c r="B9" s="936" t="s">
        <v>659</v>
      </c>
      <c r="C9" s="937" t="s">
        <v>0</v>
      </c>
      <c r="D9" s="938" t="s">
        <v>546</v>
      </c>
      <c r="E9" s="939" t="s">
        <v>547</v>
      </c>
      <c r="F9" s="940" t="s">
        <v>548</v>
      </c>
      <c r="G9" s="941"/>
      <c r="H9" s="941"/>
      <c r="I9" s="942"/>
      <c r="J9" s="943" t="s">
        <v>549</v>
      </c>
      <c r="K9" s="944" t="s">
        <v>550</v>
      </c>
      <c r="M9" s="945" t="s">
        <v>551</v>
      </c>
      <c r="N9" s="945" t="s">
        <v>552</v>
      </c>
      <c r="O9" s="945" t="s">
        <v>551</v>
      </c>
    </row>
    <row r="10" spans="1:16" ht="13.5" thickBot="1" x14ac:dyDescent="0.25">
      <c r="A10" s="946"/>
      <c r="B10" s="947"/>
      <c r="C10" s="948" t="s">
        <v>558</v>
      </c>
      <c r="D10" s="949">
        <v>2020</v>
      </c>
      <c r="E10" s="950">
        <v>2020</v>
      </c>
      <c r="F10" s="951" t="s">
        <v>559</v>
      </c>
      <c r="G10" s="952" t="s">
        <v>560</v>
      </c>
      <c r="H10" s="952" t="s">
        <v>561</v>
      </c>
      <c r="I10" s="953" t="s">
        <v>562</v>
      </c>
      <c r="J10" s="954" t="s">
        <v>563</v>
      </c>
      <c r="K10" s="955" t="s">
        <v>564</v>
      </c>
      <c r="M10" s="956" t="s">
        <v>664</v>
      </c>
      <c r="N10" s="957" t="s">
        <v>665</v>
      </c>
      <c r="O10" s="957" t="s">
        <v>666</v>
      </c>
    </row>
    <row r="11" spans="1:16" x14ac:dyDescent="0.2">
      <c r="A11" s="958" t="s">
        <v>667</v>
      </c>
      <c r="B11" s="959"/>
      <c r="C11" s="960">
        <v>36</v>
      </c>
      <c r="D11" s="961">
        <v>33</v>
      </c>
      <c r="E11" s="962">
        <v>34</v>
      </c>
      <c r="F11" s="963">
        <v>34</v>
      </c>
      <c r="G11" s="964"/>
      <c r="H11" s="965"/>
      <c r="I11" s="966"/>
      <c r="J11" s="967" t="s">
        <v>569</v>
      </c>
      <c r="K11" s="968" t="s">
        <v>569</v>
      </c>
      <c r="L11" s="969"/>
      <c r="M11" s="970"/>
      <c r="N11" s="971"/>
      <c r="O11" s="971"/>
    </row>
    <row r="12" spans="1:16" ht="13.5" thickBot="1" x14ac:dyDescent="0.25">
      <c r="A12" s="972" t="s">
        <v>668</v>
      </c>
      <c r="B12" s="973"/>
      <c r="C12" s="974">
        <v>40</v>
      </c>
      <c r="D12" s="722">
        <v>39</v>
      </c>
      <c r="E12" s="975">
        <v>39</v>
      </c>
      <c r="F12" s="976">
        <v>39</v>
      </c>
      <c r="G12" s="977"/>
      <c r="H12" s="978"/>
      <c r="I12" s="979"/>
      <c r="J12" s="980"/>
      <c r="K12" s="981" t="s">
        <v>569</v>
      </c>
      <c r="L12" s="969"/>
      <c r="M12" s="982"/>
      <c r="N12" s="983"/>
      <c r="O12" s="983"/>
    </row>
    <row r="13" spans="1:16" x14ac:dyDescent="0.2">
      <c r="A13" s="984" t="s">
        <v>651</v>
      </c>
      <c r="B13" s="985" t="s">
        <v>573</v>
      </c>
      <c r="C13" s="986">
        <v>6969</v>
      </c>
      <c r="D13" s="719" t="s">
        <v>569</v>
      </c>
      <c r="E13" s="987" t="s">
        <v>569</v>
      </c>
      <c r="F13" s="988">
        <v>7038</v>
      </c>
      <c r="G13" s="989"/>
      <c r="H13" s="989"/>
      <c r="I13" s="990"/>
      <c r="J13" s="991" t="s">
        <v>569</v>
      </c>
      <c r="K13" s="991" t="s">
        <v>569</v>
      </c>
      <c r="L13" s="969"/>
      <c r="M13" s="992"/>
      <c r="N13" s="986"/>
      <c r="O13" s="986"/>
    </row>
    <row r="14" spans="1:16" x14ac:dyDescent="0.2">
      <c r="A14" s="993" t="s">
        <v>652</v>
      </c>
      <c r="B14" s="994" t="s">
        <v>576</v>
      </c>
      <c r="C14" s="986">
        <v>6729</v>
      </c>
      <c r="D14" s="995" t="s">
        <v>569</v>
      </c>
      <c r="E14" s="996" t="s">
        <v>569</v>
      </c>
      <c r="F14" s="988">
        <v>6801</v>
      </c>
      <c r="G14" s="997"/>
      <c r="H14" s="997"/>
      <c r="I14" s="998"/>
      <c r="J14" s="991" t="s">
        <v>569</v>
      </c>
      <c r="K14" s="991" t="s">
        <v>569</v>
      </c>
      <c r="L14" s="969"/>
      <c r="M14" s="999"/>
      <c r="N14" s="986"/>
      <c r="O14" s="986"/>
    </row>
    <row r="15" spans="1:16" x14ac:dyDescent="0.2">
      <c r="A15" s="993" t="s">
        <v>577</v>
      </c>
      <c r="B15" s="994" t="s">
        <v>579</v>
      </c>
      <c r="C15" s="986">
        <v>39</v>
      </c>
      <c r="D15" s="995" t="s">
        <v>569</v>
      </c>
      <c r="E15" s="996" t="s">
        <v>569</v>
      </c>
      <c r="F15" s="988"/>
      <c r="G15" s="997"/>
      <c r="H15" s="997"/>
      <c r="I15" s="998"/>
      <c r="J15" s="991" t="s">
        <v>569</v>
      </c>
      <c r="K15" s="991" t="s">
        <v>569</v>
      </c>
      <c r="L15" s="969"/>
      <c r="M15" s="999"/>
      <c r="N15" s="986"/>
      <c r="O15" s="986"/>
    </row>
    <row r="16" spans="1:16" x14ac:dyDescent="0.2">
      <c r="A16" s="993" t="s">
        <v>580</v>
      </c>
      <c r="B16" s="994" t="s">
        <v>569</v>
      </c>
      <c r="C16" s="986">
        <v>108</v>
      </c>
      <c r="D16" s="995" t="s">
        <v>569</v>
      </c>
      <c r="E16" s="996" t="s">
        <v>569</v>
      </c>
      <c r="F16" s="988">
        <v>308</v>
      </c>
      <c r="G16" s="997"/>
      <c r="H16" s="997"/>
      <c r="I16" s="998"/>
      <c r="J16" s="991" t="s">
        <v>569</v>
      </c>
      <c r="K16" s="991" t="s">
        <v>569</v>
      </c>
      <c r="L16" s="969"/>
      <c r="M16" s="999"/>
      <c r="N16" s="986"/>
      <c r="O16" s="986"/>
    </row>
    <row r="17" spans="1:15" ht="13.5" thickBot="1" x14ac:dyDescent="0.25">
      <c r="A17" s="1000" t="s">
        <v>582</v>
      </c>
      <c r="B17" s="1001" t="s">
        <v>584</v>
      </c>
      <c r="C17" s="1002">
        <v>3746</v>
      </c>
      <c r="D17" s="1003" t="s">
        <v>569</v>
      </c>
      <c r="E17" s="1004" t="s">
        <v>569</v>
      </c>
      <c r="F17" s="988">
        <v>5975</v>
      </c>
      <c r="G17" s="1005"/>
      <c r="H17" s="1006"/>
      <c r="I17" s="998"/>
      <c r="J17" s="968" t="s">
        <v>569</v>
      </c>
      <c r="K17" s="968" t="s">
        <v>569</v>
      </c>
      <c r="L17" s="969"/>
      <c r="M17" s="1007"/>
      <c r="N17" s="1002"/>
      <c r="O17" s="1002"/>
    </row>
    <row r="18" spans="1:15" ht="13.5" thickBot="1" x14ac:dyDescent="0.25">
      <c r="A18" s="1008" t="s">
        <v>585</v>
      </c>
      <c r="B18" s="1009"/>
      <c r="C18" s="1010">
        <f t="shared" ref="C18" si="0">C13-C14+C15+C16+C17</f>
        <v>4133</v>
      </c>
      <c r="D18" s="467" t="s">
        <v>569</v>
      </c>
      <c r="E18" s="1011" t="s">
        <v>569</v>
      </c>
      <c r="F18" s="1012">
        <f>F13-F14+F15+F16+F17</f>
        <v>6520</v>
      </c>
      <c r="G18" s="1012">
        <f>G13-G14+G15+G16+G17</f>
        <v>0</v>
      </c>
      <c r="H18" s="1012">
        <f>H13-H14+H15+H16+H17</f>
        <v>0</v>
      </c>
      <c r="I18" s="1010">
        <f>I13-I14+I15+I16+I17</f>
        <v>0</v>
      </c>
      <c r="J18" s="1013" t="s">
        <v>569</v>
      </c>
      <c r="K18" s="1013" t="s">
        <v>569</v>
      </c>
      <c r="L18" s="969"/>
      <c r="M18" s="1010">
        <f>M13-M14+M15+M16+M17</f>
        <v>0</v>
      </c>
      <c r="N18" s="1010">
        <f t="shared" ref="N18:O18" si="1">N13-N14+N15+N16+N17</f>
        <v>0</v>
      </c>
      <c r="O18" s="1010">
        <f t="shared" si="1"/>
        <v>0</v>
      </c>
    </row>
    <row r="19" spans="1:15" x14ac:dyDescent="0.2">
      <c r="A19" s="1000" t="s">
        <v>586</v>
      </c>
      <c r="B19" s="1014">
        <v>401</v>
      </c>
      <c r="C19" s="1002">
        <v>240</v>
      </c>
      <c r="D19" s="719" t="s">
        <v>569</v>
      </c>
      <c r="E19" s="987" t="s">
        <v>569</v>
      </c>
      <c r="F19" s="1015">
        <v>237</v>
      </c>
      <c r="G19" s="1016"/>
      <c r="H19" s="989"/>
      <c r="I19" s="998"/>
      <c r="J19" s="968" t="s">
        <v>569</v>
      </c>
      <c r="K19" s="968" t="s">
        <v>569</v>
      </c>
      <c r="L19" s="969"/>
      <c r="M19" s="1017"/>
      <c r="N19" s="1002"/>
      <c r="O19" s="1002"/>
    </row>
    <row r="20" spans="1:15" x14ac:dyDescent="0.2">
      <c r="A20" s="993" t="s">
        <v>588</v>
      </c>
      <c r="B20" s="994" t="s">
        <v>590</v>
      </c>
      <c r="C20" s="986">
        <v>520</v>
      </c>
      <c r="D20" s="995" t="s">
        <v>569</v>
      </c>
      <c r="E20" s="996" t="s">
        <v>569</v>
      </c>
      <c r="F20" s="1018">
        <v>540</v>
      </c>
      <c r="G20" s="997"/>
      <c r="H20" s="997"/>
      <c r="I20" s="998"/>
      <c r="J20" s="991" t="s">
        <v>569</v>
      </c>
      <c r="K20" s="991" t="s">
        <v>569</v>
      </c>
      <c r="L20" s="969"/>
      <c r="M20" s="999"/>
      <c r="N20" s="986"/>
      <c r="O20" s="986"/>
    </row>
    <row r="21" spans="1:15" x14ac:dyDescent="0.2">
      <c r="A21" s="993" t="s">
        <v>591</v>
      </c>
      <c r="B21" s="994" t="s">
        <v>569</v>
      </c>
      <c r="C21" s="986"/>
      <c r="D21" s="995" t="s">
        <v>569</v>
      </c>
      <c r="E21" s="996" t="s">
        <v>569</v>
      </c>
      <c r="F21" s="1018"/>
      <c r="G21" s="997"/>
      <c r="H21" s="997"/>
      <c r="I21" s="998"/>
      <c r="J21" s="991" t="s">
        <v>569</v>
      </c>
      <c r="K21" s="991" t="s">
        <v>569</v>
      </c>
      <c r="L21" s="969"/>
      <c r="M21" s="999"/>
      <c r="N21" s="986"/>
      <c r="O21" s="986"/>
    </row>
    <row r="22" spans="1:15" x14ac:dyDescent="0.2">
      <c r="A22" s="993" t="s">
        <v>593</v>
      </c>
      <c r="B22" s="994" t="s">
        <v>569</v>
      </c>
      <c r="C22" s="986">
        <v>3235</v>
      </c>
      <c r="D22" s="995" t="s">
        <v>569</v>
      </c>
      <c r="E22" s="996" t="s">
        <v>569</v>
      </c>
      <c r="F22" s="1018">
        <v>5503</v>
      </c>
      <c r="G22" s="997"/>
      <c r="H22" s="997"/>
      <c r="I22" s="998"/>
      <c r="J22" s="991" t="s">
        <v>569</v>
      </c>
      <c r="K22" s="991" t="s">
        <v>569</v>
      </c>
      <c r="L22" s="969"/>
      <c r="M22" s="999"/>
      <c r="N22" s="986"/>
      <c r="O22" s="986"/>
    </row>
    <row r="23" spans="1:15" ht="13.5" thickBot="1" x14ac:dyDescent="0.25">
      <c r="A23" s="972" t="s">
        <v>595</v>
      </c>
      <c r="B23" s="1019" t="s">
        <v>569</v>
      </c>
      <c r="C23" s="1020"/>
      <c r="D23" s="1003" t="s">
        <v>569</v>
      </c>
      <c r="E23" s="1004" t="s">
        <v>569</v>
      </c>
      <c r="F23" s="1021"/>
      <c r="G23" s="1005"/>
      <c r="H23" s="1006"/>
      <c r="I23" s="1022"/>
      <c r="J23" s="1023" t="s">
        <v>569</v>
      </c>
      <c r="K23" s="1023" t="s">
        <v>569</v>
      </c>
      <c r="L23" s="969"/>
      <c r="M23" s="1024"/>
      <c r="N23" s="1020"/>
      <c r="O23" s="1020"/>
    </row>
    <row r="24" spans="1:15" ht="15" x14ac:dyDescent="0.25">
      <c r="A24" s="1025" t="s">
        <v>597</v>
      </c>
      <c r="B24" s="1026" t="s">
        <v>569</v>
      </c>
      <c r="C24" s="1027">
        <v>19762</v>
      </c>
      <c r="D24" s="733">
        <v>19283</v>
      </c>
      <c r="E24" s="1028">
        <v>23776</v>
      </c>
      <c r="F24" s="1029">
        <v>4916</v>
      </c>
      <c r="G24" s="990"/>
      <c r="H24" s="990"/>
      <c r="I24" s="990"/>
      <c r="J24" s="1030">
        <f t="shared" ref="J24:J47" si="2">SUM(F24:I24)</f>
        <v>4916</v>
      </c>
      <c r="K24" s="1031">
        <f t="shared" ref="K24:K47" si="3">(J24/E24)*100</f>
        <v>20.676312247644685</v>
      </c>
      <c r="L24" s="969"/>
      <c r="M24" s="992"/>
      <c r="N24" s="1032"/>
      <c r="O24" s="1033"/>
    </row>
    <row r="25" spans="1:15" ht="15" x14ac:dyDescent="0.25">
      <c r="A25" s="993" t="s">
        <v>599</v>
      </c>
      <c r="B25" s="1034" t="s">
        <v>569</v>
      </c>
      <c r="C25" s="1035"/>
      <c r="D25" s="738"/>
      <c r="E25" s="1036"/>
      <c r="F25" s="1037"/>
      <c r="G25" s="998"/>
      <c r="H25" s="1038"/>
      <c r="I25" s="1038"/>
      <c r="J25" s="1039">
        <f t="shared" si="2"/>
        <v>0</v>
      </c>
      <c r="K25" s="1040" t="e">
        <f t="shared" si="3"/>
        <v>#DIV/0!</v>
      </c>
      <c r="L25" s="969"/>
      <c r="M25" s="999"/>
      <c r="N25" s="1041"/>
      <c r="O25" s="1042"/>
    </row>
    <row r="26" spans="1:15" ht="15.75" thickBot="1" x14ac:dyDescent="0.3">
      <c r="A26" s="972" t="s">
        <v>601</v>
      </c>
      <c r="B26" s="1043">
        <v>672</v>
      </c>
      <c r="C26" s="1044">
        <v>600</v>
      </c>
      <c r="D26" s="744">
        <v>350</v>
      </c>
      <c r="E26" s="1045">
        <v>350</v>
      </c>
      <c r="F26" s="1046">
        <v>87</v>
      </c>
      <c r="G26" s="1022"/>
      <c r="H26" s="1047"/>
      <c r="I26" s="1047"/>
      <c r="J26" s="1048">
        <f t="shared" si="2"/>
        <v>87</v>
      </c>
      <c r="K26" s="1049">
        <f t="shared" si="3"/>
        <v>24.857142857142858</v>
      </c>
      <c r="L26" s="969"/>
      <c r="M26" s="1007"/>
      <c r="N26" s="1050"/>
      <c r="O26" s="1051"/>
    </row>
    <row r="27" spans="1:15" ht="15" x14ac:dyDescent="0.2">
      <c r="A27" s="984" t="s">
        <v>602</v>
      </c>
      <c r="B27" s="1052">
        <v>501</v>
      </c>
      <c r="C27" s="1053">
        <v>262</v>
      </c>
      <c r="D27" s="1054">
        <v>360</v>
      </c>
      <c r="E27" s="1055">
        <v>406</v>
      </c>
      <c r="F27" s="1056">
        <v>121</v>
      </c>
      <c r="G27" s="1038"/>
      <c r="H27" s="1038"/>
      <c r="I27" s="1038"/>
      <c r="J27" s="1057">
        <f t="shared" si="2"/>
        <v>121</v>
      </c>
      <c r="K27" s="1058">
        <f t="shared" si="3"/>
        <v>29.802955665024633</v>
      </c>
      <c r="L27" s="969"/>
      <c r="M27" s="1017"/>
      <c r="N27" s="1059"/>
      <c r="O27" s="1060"/>
    </row>
    <row r="28" spans="1:15" ht="15" x14ac:dyDescent="0.2">
      <c r="A28" s="993" t="s">
        <v>604</v>
      </c>
      <c r="B28" s="1034">
        <v>502</v>
      </c>
      <c r="C28" s="1061">
        <v>425</v>
      </c>
      <c r="D28" s="1062">
        <v>419</v>
      </c>
      <c r="E28" s="1063">
        <v>419</v>
      </c>
      <c r="F28" s="1064">
        <v>128</v>
      </c>
      <c r="G28" s="998"/>
      <c r="H28" s="1038"/>
      <c r="I28" s="1038"/>
      <c r="J28" s="1039">
        <f t="shared" si="2"/>
        <v>128</v>
      </c>
      <c r="K28" s="1040">
        <f t="shared" si="3"/>
        <v>30.548926014319811</v>
      </c>
      <c r="L28" s="969"/>
      <c r="M28" s="999"/>
      <c r="N28" s="1041"/>
      <c r="O28" s="1042"/>
    </row>
    <row r="29" spans="1:15" ht="15" x14ac:dyDescent="0.2">
      <c r="A29" s="993" t="s">
        <v>606</v>
      </c>
      <c r="B29" s="1034">
        <v>504</v>
      </c>
      <c r="C29" s="1061"/>
      <c r="D29" s="1062"/>
      <c r="E29" s="1063"/>
      <c r="F29" s="1064"/>
      <c r="G29" s="998"/>
      <c r="H29" s="1038"/>
      <c r="I29" s="1038"/>
      <c r="J29" s="1039">
        <f t="shared" si="2"/>
        <v>0</v>
      </c>
      <c r="K29" s="1040" t="e">
        <f t="shared" si="3"/>
        <v>#DIV/0!</v>
      </c>
      <c r="L29" s="969"/>
      <c r="M29" s="999"/>
      <c r="N29" s="1041"/>
      <c r="O29" s="1042"/>
    </row>
    <row r="30" spans="1:15" ht="15" x14ac:dyDescent="0.2">
      <c r="A30" s="993" t="s">
        <v>608</v>
      </c>
      <c r="B30" s="1034">
        <v>511</v>
      </c>
      <c r="C30" s="1061">
        <v>350</v>
      </c>
      <c r="D30" s="1062">
        <v>100</v>
      </c>
      <c r="E30" s="1063">
        <v>100</v>
      </c>
      <c r="F30" s="1064">
        <v>50</v>
      </c>
      <c r="G30" s="998"/>
      <c r="H30" s="1038"/>
      <c r="I30" s="1038"/>
      <c r="J30" s="1039">
        <f t="shared" si="2"/>
        <v>50</v>
      </c>
      <c r="K30" s="1040">
        <f t="shared" si="3"/>
        <v>50</v>
      </c>
      <c r="L30" s="969"/>
      <c r="M30" s="999"/>
      <c r="N30" s="1041"/>
      <c r="O30" s="1042"/>
    </row>
    <row r="31" spans="1:15" ht="15" x14ac:dyDescent="0.2">
      <c r="A31" s="993" t="s">
        <v>610</v>
      </c>
      <c r="B31" s="1034">
        <v>518</v>
      </c>
      <c r="C31" s="1061">
        <v>568</v>
      </c>
      <c r="D31" s="1062">
        <v>560</v>
      </c>
      <c r="E31" s="1063">
        <v>642</v>
      </c>
      <c r="F31" s="1064">
        <v>158</v>
      </c>
      <c r="G31" s="998"/>
      <c r="H31" s="1038"/>
      <c r="I31" s="1038"/>
      <c r="J31" s="1039">
        <f t="shared" si="2"/>
        <v>158</v>
      </c>
      <c r="K31" s="1040">
        <f t="shared" si="3"/>
        <v>24.610591900311526</v>
      </c>
      <c r="L31" s="969"/>
      <c r="M31" s="999"/>
      <c r="N31" s="1041"/>
      <c r="O31" s="1042"/>
    </row>
    <row r="32" spans="1:15" ht="15" x14ac:dyDescent="0.2">
      <c r="A32" s="993" t="s">
        <v>612</v>
      </c>
      <c r="B32" s="1034">
        <v>521</v>
      </c>
      <c r="C32" s="1061">
        <v>14621</v>
      </c>
      <c r="D32" s="1062">
        <v>14397</v>
      </c>
      <c r="E32" s="1063">
        <v>17686</v>
      </c>
      <c r="F32" s="1064">
        <v>3584</v>
      </c>
      <c r="G32" s="998"/>
      <c r="H32" s="1038"/>
      <c r="I32" s="1038"/>
      <c r="J32" s="1039">
        <f t="shared" si="2"/>
        <v>3584</v>
      </c>
      <c r="K32" s="1040">
        <f t="shared" si="3"/>
        <v>20.264616080515662</v>
      </c>
      <c r="L32" s="969"/>
      <c r="M32" s="999"/>
      <c r="N32" s="1041"/>
      <c r="O32" s="1042"/>
    </row>
    <row r="33" spans="1:15" ht="15" x14ac:dyDescent="0.2">
      <c r="A33" s="993" t="s">
        <v>614</v>
      </c>
      <c r="B33" s="1034" t="s">
        <v>616</v>
      </c>
      <c r="C33" s="1061">
        <v>5375</v>
      </c>
      <c r="D33" s="1062">
        <v>5318</v>
      </c>
      <c r="E33" s="1063">
        <v>6423</v>
      </c>
      <c r="F33" s="1064">
        <v>1336</v>
      </c>
      <c r="G33" s="998"/>
      <c r="H33" s="1038"/>
      <c r="I33" s="1038"/>
      <c r="J33" s="1039">
        <f t="shared" si="2"/>
        <v>1336</v>
      </c>
      <c r="K33" s="1040">
        <f t="shared" si="3"/>
        <v>20.800249104779699</v>
      </c>
      <c r="L33" s="969"/>
      <c r="M33" s="999"/>
      <c r="N33" s="1041"/>
      <c r="O33" s="1042"/>
    </row>
    <row r="34" spans="1:15" ht="15" x14ac:dyDescent="0.2">
      <c r="A34" s="993" t="s">
        <v>617</v>
      </c>
      <c r="B34" s="1034">
        <v>557</v>
      </c>
      <c r="C34" s="1061"/>
      <c r="D34" s="1062"/>
      <c r="E34" s="1063"/>
      <c r="F34" s="1064"/>
      <c r="G34" s="998"/>
      <c r="H34" s="1038"/>
      <c r="I34" s="1038"/>
      <c r="J34" s="1039">
        <f t="shared" si="2"/>
        <v>0</v>
      </c>
      <c r="K34" s="1040" t="e">
        <f t="shared" si="3"/>
        <v>#DIV/0!</v>
      </c>
      <c r="L34" s="969"/>
      <c r="M34" s="999"/>
      <c r="N34" s="1041"/>
      <c r="O34" s="1042"/>
    </row>
    <row r="35" spans="1:15" ht="15" x14ac:dyDescent="0.2">
      <c r="A35" s="993" t="s">
        <v>619</v>
      </c>
      <c r="B35" s="1034">
        <v>551</v>
      </c>
      <c r="C35" s="1061">
        <v>10</v>
      </c>
      <c r="D35" s="1062">
        <v>10</v>
      </c>
      <c r="E35" s="1063">
        <v>10</v>
      </c>
      <c r="F35" s="1064">
        <v>3</v>
      </c>
      <c r="G35" s="998"/>
      <c r="H35" s="1038"/>
      <c r="I35" s="1038"/>
      <c r="J35" s="1039">
        <f t="shared" si="2"/>
        <v>3</v>
      </c>
      <c r="K35" s="1040">
        <f t="shared" si="3"/>
        <v>30</v>
      </c>
      <c r="L35" s="969"/>
      <c r="M35" s="999"/>
      <c r="N35" s="1041"/>
      <c r="O35" s="1042"/>
    </row>
    <row r="36" spans="1:15" ht="15.75" thickBot="1" x14ac:dyDescent="0.25">
      <c r="A36" s="1065" t="s">
        <v>621</v>
      </c>
      <c r="B36" s="1066" t="s">
        <v>622</v>
      </c>
      <c r="C36" s="1067">
        <v>232</v>
      </c>
      <c r="D36" s="1068">
        <v>233</v>
      </c>
      <c r="E36" s="1069">
        <v>204</v>
      </c>
      <c r="F36" s="1070">
        <v>75</v>
      </c>
      <c r="G36" s="998"/>
      <c r="H36" s="1047"/>
      <c r="I36" s="1038"/>
      <c r="J36" s="1048">
        <f t="shared" si="2"/>
        <v>75</v>
      </c>
      <c r="K36" s="1049">
        <f t="shared" si="3"/>
        <v>36.764705882352942</v>
      </c>
      <c r="L36" s="969"/>
      <c r="M36" s="1024"/>
      <c r="N36" s="1071"/>
      <c r="O36" s="1072"/>
    </row>
    <row r="37" spans="1:15" ht="15.75" thickBot="1" x14ac:dyDescent="0.3">
      <c r="A37" s="1073" t="s">
        <v>623</v>
      </c>
      <c r="B37" s="1074"/>
      <c r="C37" s="1075">
        <f t="shared" ref="C37" si="4">SUM(C27:C36)</f>
        <v>21843</v>
      </c>
      <c r="D37" s="760">
        <f t="shared" ref="D37:I37" si="5">SUM(D27:D36)</f>
        <v>21397</v>
      </c>
      <c r="E37" s="1076">
        <f t="shared" si="5"/>
        <v>25890</v>
      </c>
      <c r="F37" s="1076">
        <f t="shared" si="5"/>
        <v>5455</v>
      </c>
      <c r="G37" s="1077">
        <f t="shared" si="5"/>
        <v>0</v>
      </c>
      <c r="H37" s="1077">
        <f t="shared" si="5"/>
        <v>0</v>
      </c>
      <c r="I37" s="1077">
        <f t="shared" si="5"/>
        <v>0</v>
      </c>
      <c r="J37" s="1075">
        <f t="shared" si="2"/>
        <v>5455</v>
      </c>
      <c r="K37" s="1078">
        <f t="shared" si="3"/>
        <v>21.069911162611046</v>
      </c>
      <c r="L37" s="969"/>
      <c r="M37" s="1075">
        <f>SUM(M27:M36)</f>
        <v>0</v>
      </c>
      <c r="N37" s="1075">
        <f t="shared" ref="N37:O37" si="6">SUM(N27:N36)</f>
        <v>0</v>
      </c>
      <c r="O37" s="1075">
        <f t="shared" si="6"/>
        <v>0</v>
      </c>
    </row>
    <row r="38" spans="1:15" ht="15" x14ac:dyDescent="0.2">
      <c r="A38" s="1079" t="s">
        <v>625</v>
      </c>
      <c r="B38" s="1052">
        <v>601</v>
      </c>
      <c r="C38" s="1053"/>
      <c r="D38" s="1054"/>
      <c r="E38" s="1055"/>
      <c r="F38" s="1080"/>
      <c r="G38" s="998"/>
      <c r="H38" s="990"/>
      <c r="I38" s="1038"/>
      <c r="J38" s="1030">
        <f t="shared" si="2"/>
        <v>0</v>
      </c>
      <c r="K38" s="1031" t="e">
        <f t="shared" si="3"/>
        <v>#DIV/0!</v>
      </c>
      <c r="L38" s="969"/>
      <c r="M38" s="1017"/>
      <c r="N38" s="1059"/>
      <c r="O38" s="1060"/>
    </row>
    <row r="39" spans="1:15" ht="15" x14ac:dyDescent="0.2">
      <c r="A39" s="1081" t="s">
        <v>627</v>
      </c>
      <c r="B39" s="1034">
        <v>602</v>
      </c>
      <c r="C39" s="1061">
        <v>2111</v>
      </c>
      <c r="D39" s="1062">
        <v>2077</v>
      </c>
      <c r="E39" s="1063">
        <v>1991</v>
      </c>
      <c r="F39" s="1064">
        <v>635</v>
      </c>
      <c r="G39" s="998"/>
      <c r="H39" s="1038"/>
      <c r="I39" s="1038"/>
      <c r="J39" s="1039">
        <f t="shared" si="2"/>
        <v>635</v>
      </c>
      <c r="K39" s="1040">
        <f t="shared" si="3"/>
        <v>31.893520843797084</v>
      </c>
      <c r="L39" s="969"/>
      <c r="M39" s="999"/>
      <c r="N39" s="1041"/>
      <c r="O39" s="1042"/>
    </row>
    <row r="40" spans="1:15" ht="15" x14ac:dyDescent="0.2">
      <c r="A40" s="1081" t="s">
        <v>629</v>
      </c>
      <c r="B40" s="1034">
        <v>604</v>
      </c>
      <c r="C40" s="1061"/>
      <c r="D40" s="1062"/>
      <c r="E40" s="1063"/>
      <c r="F40" s="1064"/>
      <c r="G40" s="998"/>
      <c r="H40" s="1038"/>
      <c r="I40" s="1038"/>
      <c r="J40" s="1039">
        <f t="shared" si="2"/>
        <v>0</v>
      </c>
      <c r="K40" s="1040" t="e">
        <f t="shared" si="3"/>
        <v>#DIV/0!</v>
      </c>
      <c r="L40" s="969"/>
      <c r="M40" s="999"/>
      <c r="N40" s="1041"/>
      <c r="O40" s="1042"/>
    </row>
    <row r="41" spans="1:15" ht="15" x14ac:dyDescent="0.2">
      <c r="A41" s="1081" t="s">
        <v>631</v>
      </c>
      <c r="B41" s="1034" t="s">
        <v>633</v>
      </c>
      <c r="C41" s="1061">
        <v>19762</v>
      </c>
      <c r="D41" s="1062">
        <v>19283</v>
      </c>
      <c r="E41" s="1063">
        <v>23776</v>
      </c>
      <c r="F41" s="1064">
        <v>4916</v>
      </c>
      <c r="G41" s="998"/>
      <c r="H41" s="1038"/>
      <c r="I41" s="1038"/>
      <c r="J41" s="1039">
        <f t="shared" si="2"/>
        <v>4916</v>
      </c>
      <c r="K41" s="1040">
        <f t="shared" si="3"/>
        <v>20.676312247644685</v>
      </c>
      <c r="L41" s="969"/>
      <c r="M41" s="999"/>
      <c r="N41" s="1041"/>
      <c r="O41" s="1042"/>
    </row>
    <row r="42" spans="1:15" ht="15.75" thickBot="1" x14ac:dyDescent="0.25">
      <c r="A42" s="1082" t="s">
        <v>634</v>
      </c>
      <c r="B42" s="1066" t="s">
        <v>635</v>
      </c>
      <c r="C42" s="1067">
        <v>108</v>
      </c>
      <c r="D42" s="1068">
        <v>43</v>
      </c>
      <c r="E42" s="1069">
        <v>129</v>
      </c>
      <c r="F42" s="1070">
        <v>6</v>
      </c>
      <c r="G42" s="1022"/>
      <c r="H42" s="1047"/>
      <c r="I42" s="1038"/>
      <c r="J42" s="1048">
        <f t="shared" si="2"/>
        <v>6</v>
      </c>
      <c r="K42" s="1083">
        <f t="shared" si="3"/>
        <v>4.6511627906976747</v>
      </c>
      <c r="L42" s="969"/>
      <c r="M42" s="1024"/>
      <c r="N42" s="1071"/>
      <c r="O42" s="1072"/>
    </row>
    <row r="43" spans="1:15" ht="15.75" thickBot="1" x14ac:dyDescent="0.3">
      <c r="A43" s="1073" t="s">
        <v>636</v>
      </c>
      <c r="B43" s="1074" t="s">
        <v>569</v>
      </c>
      <c r="C43" s="1075">
        <f>SUM(C38:C42)</f>
        <v>21981</v>
      </c>
      <c r="D43" s="760">
        <f>SUM(D38:D42)</f>
        <v>21403</v>
      </c>
      <c r="E43" s="1076">
        <f t="shared" ref="E43:I43" si="7">SUM(E38:E42)</f>
        <v>25896</v>
      </c>
      <c r="F43" s="1075">
        <f t="shared" si="7"/>
        <v>5557</v>
      </c>
      <c r="G43" s="1084">
        <f t="shared" si="7"/>
        <v>0</v>
      </c>
      <c r="H43" s="1075">
        <f t="shared" si="7"/>
        <v>0</v>
      </c>
      <c r="I43" s="1085">
        <f t="shared" si="7"/>
        <v>0</v>
      </c>
      <c r="J43" s="1075">
        <f t="shared" si="2"/>
        <v>5557</v>
      </c>
      <c r="K43" s="1078">
        <f t="shared" si="3"/>
        <v>21.458912573370405</v>
      </c>
      <c r="L43" s="969"/>
      <c r="M43" s="1075">
        <f>SUM(M38:M42)</f>
        <v>0</v>
      </c>
      <c r="N43" s="1086">
        <f>SUM(N38:N42)</f>
        <v>0</v>
      </c>
      <c r="O43" s="1075">
        <f>SUM(O38:O42)</f>
        <v>0</v>
      </c>
    </row>
    <row r="44" spans="1:15" s="1096" customFormat="1" ht="5.25" customHeight="1" thickBot="1" x14ac:dyDescent="0.25">
      <c r="A44" s="1087"/>
      <c r="B44" s="1088"/>
      <c r="C44" s="1089"/>
      <c r="D44" s="1046"/>
      <c r="E44" s="1046"/>
      <c r="F44" s="1090"/>
      <c r="G44" s="1091"/>
      <c r="H44" s="1092"/>
      <c r="I44" s="1091"/>
      <c r="J44" s="1093"/>
      <c r="K44" s="1094"/>
      <c r="L44" s="1095"/>
      <c r="M44" s="1090"/>
      <c r="N44" s="1089"/>
      <c r="O44" s="1089"/>
    </row>
    <row r="45" spans="1:15" ht="15.75" thickBot="1" x14ac:dyDescent="0.25">
      <c r="A45" s="1097" t="s">
        <v>638</v>
      </c>
      <c r="B45" s="1074" t="s">
        <v>569</v>
      </c>
      <c r="C45" s="1075">
        <f>C43-C41</f>
        <v>2219</v>
      </c>
      <c r="D45" s="1098">
        <f t="shared" ref="D45:I45" si="8">D43-D41</f>
        <v>2120</v>
      </c>
      <c r="E45" s="1098">
        <f t="shared" si="8"/>
        <v>2120</v>
      </c>
      <c r="F45" s="1075">
        <f t="shared" si="8"/>
        <v>641</v>
      </c>
      <c r="G45" s="1099">
        <f t="shared" si="8"/>
        <v>0</v>
      </c>
      <c r="H45" s="1075">
        <f t="shared" si="8"/>
        <v>0</v>
      </c>
      <c r="I45" s="1086">
        <f t="shared" si="8"/>
        <v>0</v>
      </c>
      <c r="J45" s="1100">
        <f t="shared" si="2"/>
        <v>641</v>
      </c>
      <c r="K45" s="1031">
        <f t="shared" si="3"/>
        <v>30.235849056603776</v>
      </c>
      <c r="L45" s="969"/>
      <c r="M45" s="1075">
        <f>M43-M41</f>
        <v>0</v>
      </c>
      <c r="N45" s="1086">
        <f>N43-N41</f>
        <v>0</v>
      </c>
      <c r="O45" s="1075">
        <f>O43-O41</f>
        <v>0</v>
      </c>
    </row>
    <row r="46" spans="1:15" ht="15.75" thickBot="1" x14ac:dyDescent="0.25">
      <c r="A46" s="1073" t="s">
        <v>639</v>
      </c>
      <c r="B46" s="1074" t="s">
        <v>569</v>
      </c>
      <c r="C46" s="1075">
        <f>C43-C37</f>
        <v>138</v>
      </c>
      <c r="D46" s="1098">
        <f t="shared" ref="D46:I46" si="9">D43-D37</f>
        <v>6</v>
      </c>
      <c r="E46" s="1098">
        <f t="shared" si="9"/>
        <v>6</v>
      </c>
      <c r="F46" s="1075">
        <f t="shared" si="9"/>
        <v>102</v>
      </c>
      <c r="G46" s="1099">
        <f t="shared" si="9"/>
        <v>0</v>
      </c>
      <c r="H46" s="1075">
        <f t="shared" si="9"/>
        <v>0</v>
      </c>
      <c r="I46" s="1086">
        <f t="shared" si="9"/>
        <v>0</v>
      </c>
      <c r="J46" s="1100">
        <f t="shared" si="2"/>
        <v>102</v>
      </c>
      <c r="K46" s="1031">
        <f t="shared" si="3"/>
        <v>1700</v>
      </c>
      <c r="L46" s="969"/>
      <c r="M46" s="1075">
        <f>M43-M37</f>
        <v>0</v>
      </c>
      <c r="N46" s="1086">
        <f>N43-N37</f>
        <v>0</v>
      </c>
      <c r="O46" s="1075">
        <f>O43-O37</f>
        <v>0</v>
      </c>
    </row>
    <row r="47" spans="1:15" ht="15.75" thickBot="1" x14ac:dyDescent="0.25">
      <c r="A47" s="1101" t="s">
        <v>641</v>
      </c>
      <c r="B47" s="1102" t="s">
        <v>569</v>
      </c>
      <c r="C47" s="1075">
        <f>C46-C41</f>
        <v>-19624</v>
      </c>
      <c r="D47" s="1098">
        <f t="shared" ref="D47:I47" si="10">D46-D41</f>
        <v>-19277</v>
      </c>
      <c r="E47" s="1098">
        <f t="shared" si="10"/>
        <v>-23770</v>
      </c>
      <c r="F47" s="1075">
        <f t="shared" si="10"/>
        <v>-4814</v>
      </c>
      <c r="G47" s="1099">
        <f t="shared" si="10"/>
        <v>0</v>
      </c>
      <c r="H47" s="1075">
        <f t="shared" si="10"/>
        <v>0</v>
      </c>
      <c r="I47" s="1086">
        <f t="shared" si="10"/>
        <v>0</v>
      </c>
      <c r="J47" s="1100">
        <f t="shared" si="2"/>
        <v>-4814</v>
      </c>
      <c r="K47" s="1078">
        <f t="shared" si="3"/>
        <v>20.252419015565838</v>
      </c>
      <c r="L47" s="969"/>
      <c r="M47" s="1075">
        <f>M46-M41</f>
        <v>0</v>
      </c>
      <c r="N47" s="1086">
        <f>N46-N41</f>
        <v>0</v>
      </c>
      <c r="O47" s="1075">
        <f>O46-O41</f>
        <v>0</v>
      </c>
    </row>
    <row r="50" spans="1:10" ht="14.25" x14ac:dyDescent="0.2">
      <c r="A50" s="1103" t="s">
        <v>642</v>
      </c>
    </row>
    <row r="51" spans="1:10" ht="14.25" x14ac:dyDescent="0.2">
      <c r="A51" s="1106" t="s">
        <v>643</v>
      </c>
    </row>
    <row r="52" spans="1:10" ht="14.25" x14ac:dyDescent="0.2">
      <c r="A52" s="1107" t="s">
        <v>644</v>
      </c>
    </row>
    <row r="53" spans="1:10" s="795" customFormat="1" ht="14.25" x14ac:dyDescent="0.2">
      <c r="A53" s="1107" t="s">
        <v>645</v>
      </c>
      <c r="B53" s="1108"/>
      <c r="E53" s="1109"/>
      <c r="F53" s="1109"/>
      <c r="G53" s="1109"/>
      <c r="H53" s="1109"/>
      <c r="I53" s="1109"/>
      <c r="J53" s="1109"/>
    </row>
    <row r="55" spans="1:10" x14ac:dyDescent="0.2">
      <c r="A55" s="776" t="s">
        <v>669</v>
      </c>
    </row>
    <row r="58" spans="1:10" x14ac:dyDescent="0.2">
      <c r="A58" s="776" t="s">
        <v>714</v>
      </c>
    </row>
    <row r="60" spans="1:10" x14ac:dyDescent="0.2">
      <c r="A60" s="776" t="s">
        <v>715</v>
      </c>
    </row>
  </sheetData>
  <mergeCells count="5">
    <mergeCell ref="A1:O1"/>
    <mergeCell ref="C7:O7"/>
    <mergeCell ref="A9:A10"/>
    <mergeCell ref="B9:B10"/>
    <mergeCell ref="F9:I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6"/>
  <sheetViews>
    <sheetView zoomScaleNormal="100" zoomScaleSheetLayoutView="100" workbookViewId="0">
      <pane xSplit="5" topLeftCell="F1" activePane="topRight" state="frozen"/>
      <selection pane="topRight" activeCell="G266" activeCellId="8" sqref="G23 G59 G91 G109 G121 G146 G190 G260 G266"/>
    </sheetView>
  </sheetViews>
  <sheetFormatPr defaultColWidth="9.140625" defaultRowHeight="12.75" x14ac:dyDescent="0.2"/>
  <cols>
    <col min="1" max="1" width="7.28515625" style="67" customWidth="1"/>
    <col min="2" max="2" width="9.140625" style="67" customWidth="1"/>
    <col min="3" max="3" width="67.28515625" style="67" customWidth="1"/>
    <col min="4" max="5" width="15.85546875" style="66" customWidth="1"/>
    <col min="6" max="6" width="15.85546875" style="67" customWidth="1"/>
    <col min="7" max="16384" width="9.140625" style="67"/>
  </cols>
  <sheetData>
    <row r="1" spans="1:7" ht="21" customHeight="1" x14ac:dyDescent="0.25">
      <c r="A1" s="68" t="s">
        <v>94</v>
      </c>
      <c r="B1" s="69"/>
      <c r="C1" s="70"/>
      <c r="D1" s="254"/>
      <c r="E1" s="249"/>
    </row>
    <row r="2" spans="1:7" ht="22.5" customHeight="1" x14ac:dyDescent="0.3">
      <c r="A2" s="68"/>
      <c r="B2" s="69"/>
      <c r="C2" s="110"/>
    </row>
    <row r="3" spans="1:7" s="69" customFormat="1" ht="24" customHeight="1" x14ac:dyDescent="0.3">
      <c r="A3" s="71" t="s">
        <v>312</v>
      </c>
      <c r="B3" s="71"/>
      <c r="C3" s="263" t="s">
        <v>468</v>
      </c>
      <c r="D3" s="250"/>
      <c r="E3" s="250"/>
    </row>
    <row r="4" spans="1:7" s="55" customFormat="1" ht="12.75" hidden="1" customHeight="1" x14ac:dyDescent="0.2">
      <c r="A4" s="72"/>
      <c r="B4" s="73"/>
      <c r="C4" s="72"/>
      <c r="D4" s="59"/>
      <c r="E4" s="59"/>
    </row>
    <row r="5" spans="1:7" s="55" customFormat="1" ht="18" customHeight="1" thickBot="1" x14ac:dyDescent="0.25">
      <c r="A5" s="72"/>
      <c r="B5" s="73"/>
      <c r="C5" s="72"/>
      <c r="D5" s="59"/>
      <c r="E5" s="59"/>
    </row>
    <row r="6" spans="1:7" s="55" customFormat="1" ht="15" customHeight="1" x14ac:dyDescent="0.25">
      <c r="A6" s="111" t="s">
        <v>14</v>
      </c>
      <c r="B6" s="112" t="s">
        <v>13</v>
      </c>
      <c r="C6" s="111" t="s">
        <v>12</v>
      </c>
      <c r="D6" s="251" t="s">
        <v>11</v>
      </c>
      <c r="E6" s="251" t="s">
        <v>11</v>
      </c>
      <c r="F6" s="22" t="s">
        <v>0</v>
      </c>
      <c r="G6" s="118" t="s">
        <v>370</v>
      </c>
    </row>
    <row r="7" spans="1:7" s="55" customFormat="1" ht="21" customHeight="1" thickBot="1" x14ac:dyDescent="0.3">
      <c r="A7" s="113"/>
      <c r="B7" s="114"/>
      <c r="C7" s="115"/>
      <c r="D7" s="252" t="s">
        <v>10</v>
      </c>
      <c r="E7" s="252" t="s">
        <v>9</v>
      </c>
      <c r="F7" s="235" t="s">
        <v>467</v>
      </c>
      <c r="G7" s="119" t="s">
        <v>371</v>
      </c>
    </row>
    <row r="8" spans="1:7" s="55" customFormat="1" ht="18" customHeight="1" thickTop="1" x14ac:dyDescent="0.25">
      <c r="A8" s="262">
        <v>10</v>
      </c>
      <c r="B8" s="262"/>
      <c r="C8" s="98" t="s">
        <v>367</v>
      </c>
      <c r="D8" s="88"/>
      <c r="E8" s="202"/>
      <c r="F8" s="138"/>
      <c r="G8" s="136"/>
    </row>
    <row r="9" spans="1:7" s="55" customFormat="1" ht="15" customHeight="1" x14ac:dyDescent="0.2">
      <c r="A9" s="63"/>
      <c r="B9" s="255">
        <v>2143</v>
      </c>
      <c r="C9" s="63" t="s">
        <v>95</v>
      </c>
      <c r="D9" s="57">
        <v>100</v>
      </c>
      <c r="E9" s="189">
        <v>100</v>
      </c>
      <c r="F9" s="117">
        <v>0</v>
      </c>
      <c r="G9" s="116">
        <f>(F9/E9)*100</f>
        <v>0</v>
      </c>
    </row>
    <row r="10" spans="1:7" s="55" customFormat="1" ht="15" customHeight="1" x14ac:dyDescent="0.2">
      <c r="A10" s="78"/>
      <c r="B10" s="137">
        <v>2212</v>
      </c>
      <c r="C10" s="77" t="s">
        <v>96</v>
      </c>
      <c r="D10" s="57">
        <v>10942</v>
      </c>
      <c r="E10" s="189">
        <v>9471.2999999999993</v>
      </c>
      <c r="F10" s="117">
        <v>2225.1999999999998</v>
      </c>
      <c r="G10" s="116">
        <f t="shared" ref="G10:G23" si="0">(F10/E10)*100</f>
        <v>23.494134912841954</v>
      </c>
    </row>
    <row r="11" spans="1:7" s="55" customFormat="1" ht="15" customHeight="1" x14ac:dyDescent="0.2">
      <c r="A11" s="63"/>
      <c r="B11" s="35">
        <v>2219</v>
      </c>
      <c r="C11" s="76" t="s">
        <v>97</v>
      </c>
      <c r="D11" s="57">
        <v>8425</v>
      </c>
      <c r="E11" s="189">
        <v>6905.5</v>
      </c>
      <c r="F11" s="117">
        <v>1013.4</v>
      </c>
      <c r="G11" s="116">
        <f t="shared" si="0"/>
        <v>14.675258851639997</v>
      </c>
    </row>
    <row r="12" spans="1:7" s="55" customFormat="1" ht="15" customHeight="1" x14ac:dyDescent="0.2">
      <c r="A12" s="63"/>
      <c r="B12" s="255">
        <v>2221</v>
      </c>
      <c r="C12" s="63" t="s">
        <v>98</v>
      </c>
      <c r="D12" s="57">
        <v>85</v>
      </c>
      <c r="E12" s="189">
        <v>137</v>
      </c>
      <c r="F12" s="117">
        <v>102.9</v>
      </c>
      <c r="G12" s="116">
        <f t="shared" si="0"/>
        <v>75.109489051094897</v>
      </c>
    </row>
    <row r="13" spans="1:7" s="55" customFormat="1" ht="15" hidden="1" customHeight="1" x14ac:dyDescent="0.2">
      <c r="A13" s="63"/>
      <c r="B13" s="255">
        <v>3113</v>
      </c>
      <c r="C13" s="63" t="s">
        <v>104</v>
      </c>
      <c r="D13" s="57">
        <v>0</v>
      </c>
      <c r="E13" s="189">
        <v>0</v>
      </c>
      <c r="F13" s="117">
        <v>0</v>
      </c>
      <c r="G13" s="116" t="e">
        <f t="shared" si="0"/>
        <v>#DIV/0!</v>
      </c>
    </row>
    <row r="14" spans="1:7" s="55" customFormat="1" ht="15" customHeight="1" x14ac:dyDescent="0.2">
      <c r="A14" s="63"/>
      <c r="B14" s="35">
        <v>3326</v>
      </c>
      <c r="C14" s="77" t="s">
        <v>422</v>
      </c>
      <c r="D14" s="57">
        <v>50</v>
      </c>
      <c r="E14" s="189">
        <v>50</v>
      </c>
      <c r="F14" s="117">
        <v>0</v>
      </c>
      <c r="G14" s="116">
        <f t="shared" si="0"/>
        <v>0</v>
      </c>
    </row>
    <row r="15" spans="1:7" s="55" customFormat="1" ht="15" customHeight="1" x14ac:dyDescent="0.2">
      <c r="A15" s="63"/>
      <c r="B15" s="35">
        <v>3421</v>
      </c>
      <c r="C15" s="77" t="s">
        <v>111</v>
      </c>
      <c r="D15" s="57">
        <v>516</v>
      </c>
      <c r="E15" s="189">
        <v>543.79999999999995</v>
      </c>
      <c r="F15" s="117">
        <v>108.7</v>
      </c>
      <c r="G15" s="116">
        <f t="shared" si="0"/>
        <v>19.988966531813169</v>
      </c>
    </row>
    <row r="16" spans="1:7" s="55" customFormat="1" ht="15.75" customHeight="1" x14ac:dyDescent="0.2">
      <c r="A16" s="63"/>
      <c r="B16" s="35">
        <v>3631</v>
      </c>
      <c r="C16" s="77" t="s">
        <v>114</v>
      </c>
      <c r="D16" s="57">
        <v>6229</v>
      </c>
      <c r="E16" s="189">
        <v>6161.9</v>
      </c>
      <c r="F16" s="117">
        <v>1355.9</v>
      </c>
      <c r="G16" s="116">
        <f t="shared" si="0"/>
        <v>22.004576510491898</v>
      </c>
    </row>
    <row r="17" spans="1:7" s="55" customFormat="1" ht="15.75" customHeight="1" x14ac:dyDescent="0.2">
      <c r="A17" s="63"/>
      <c r="B17" s="35">
        <v>3632</v>
      </c>
      <c r="C17" s="77" t="s">
        <v>115</v>
      </c>
      <c r="D17" s="57">
        <v>390</v>
      </c>
      <c r="E17" s="189">
        <v>278</v>
      </c>
      <c r="F17" s="117">
        <v>15.6</v>
      </c>
      <c r="G17" s="116">
        <f t="shared" si="0"/>
        <v>5.6115107913669062</v>
      </c>
    </row>
    <row r="18" spans="1:7" s="55" customFormat="1" ht="15" customHeight="1" x14ac:dyDescent="0.2">
      <c r="A18" s="63"/>
      <c r="B18" s="255">
        <v>3639</v>
      </c>
      <c r="C18" s="63" t="s">
        <v>413</v>
      </c>
      <c r="D18" s="57">
        <v>11036</v>
      </c>
      <c r="E18" s="189">
        <v>11411.3</v>
      </c>
      <c r="F18" s="117">
        <v>1075.5</v>
      </c>
      <c r="G18" s="116">
        <f t="shared" si="0"/>
        <v>9.4248683322671383</v>
      </c>
    </row>
    <row r="19" spans="1:7" s="55" customFormat="1" ht="15" customHeight="1" x14ac:dyDescent="0.2">
      <c r="A19" s="63"/>
      <c r="B19" s="35">
        <v>3722</v>
      </c>
      <c r="C19" s="77" t="s">
        <v>119</v>
      </c>
      <c r="D19" s="57">
        <v>23660</v>
      </c>
      <c r="E19" s="189">
        <v>24959</v>
      </c>
      <c r="F19" s="117">
        <v>7337.9</v>
      </c>
      <c r="G19" s="116">
        <f t="shared" si="0"/>
        <v>29.399815697744298</v>
      </c>
    </row>
    <row r="20" spans="1:7" s="55" customFormat="1" ht="15" hidden="1" customHeight="1" x14ac:dyDescent="0.2">
      <c r="A20" s="63"/>
      <c r="B20" s="35">
        <v>3726</v>
      </c>
      <c r="C20" s="76" t="s">
        <v>120</v>
      </c>
      <c r="D20" s="57">
        <v>0</v>
      </c>
      <c r="E20" s="189">
        <v>0</v>
      </c>
      <c r="F20" s="117">
        <v>0</v>
      </c>
      <c r="G20" s="116" t="e">
        <f t="shared" si="0"/>
        <v>#DIV/0!</v>
      </c>
    </row>
    <row r="21" spans="1:7" s="55" customFormat="1" ht="15" customHeight="1" x14ac:dyDescent="0.2">
      <c r="A21" s="63"/>
      <c r="B21" s="90">
        <v>3745</v>
      </c>
      <c r="C21" s="80" t="s">
        <v>123</v>
      </c>
      <c r="D21" s="57">
        <v>16014</v>
      </c>
      <c r="E21" s="189">
        <v>17076</v>
      </c>
      <c r="F21" s="117">
        <v>4334.2</v>
      </c>
      <c r="G21" s="116">
        <f t="shared" si="0"/>
        <v>25.381822440852659</v>
      </c>
    </row>
    <row r="22" spans="1:7" s="55" customFormat="1" ht="15" customHeight="1" thickBot="1" x14ac:dyDescent="0.25">
      <c r="A22" s="143"/>
      <c r="B22" s="285">
        <v>6171</v>
      </c>
      <c r="C22" s="79" t="s">
        <v>140</v>
      </c>
      <c r="D22" s="145">
        <v>17830</v>
      </c>
      <c r="E22" s="190">
        <v>18183.2</v>
      </c>
      <c r="F22" s="117">
        <v>1273.8</v>
      </c>
      <c r="G22" s="125">
        <f t="shared" si="0"/>
        <v>7.0053675920630027</v>
      </c>
    </row>
    <row r="23" spans="1:7" s="55" customFormat="1" ht="22.5" customHeight="1" thickTop="1" thickBot="1" x14ac:dyDescent="0.3">
      <c r="A23" s="83"/>
      <c r="B23" s="84"/>
      <c r="C23" s="94" t="s">
        <v>362</v>
      </c>
      <c r="D23" s="92">
        <f>SUM(D8:D22)</f>
        <v>95277</v>
      </c>
      <c r="E23" s="192">
        <f>SUM(E8:E22)</f>
        <v>95277</v>
      </c>
      <c r="F23" s="216">
        <f>SUM(F8:F22)</f>
        <v>18843.099999999999</v>
      </c>
      <c r="G23" s="123">
        <f t="shared" si="0"/>
        <v>19.777176023594357</v>
      </c>
    </row>
    <row r="24" spans="1:7" s="55" customFormat="1" ht="12.75" customHeight="1" x14ac:dyDescent="0.2">
      <c r="A24" s="72"/>
      <c r="B24" s="73"/>
      <c r="C24" s="72"/>
      <c r="D24" s="59"/>
      <c r="E24" s="59"/>
    </row>
    <row r="25" spans="1:7" s="55" customFormat="1" ht="12.75" customHeight="1" thickBot="1" x14ac:dyDescent="0.25">
      <c r="A25" s="72"/>
      <c r="B25" s="73"/>
      <c r="C25" s="72"/>
      <c r="D25" s="59"/>
      <c r="E25" s="59"/>
    </row>
    <row r="26" spans="1:7" s="55" customFormat="1" ht="15.75" x14ac:dyDescent="0.25">
      <c r="A26" s="111" t="s">
        <v>14</v>
      </c>
      <c r="B26" s="112" t="s">
        <v>13</v>
      </c>
      <c r="C26" s="111" t="s">
        <v>12</v>
      </c>
      <c r="D26" s="251" t="s">
        <v>11</v>
      </c>
      <c r="E26" s="251" t="s">
        <v>11</v>
      </c>
      <c r="F26" s="22" t="s">
        <v>0</v>
      </c>
      <c r="G26" s="118" t="s">
        <v>370</v>
      </c>
    </row>
    <row r="27" spans="1:7" s="55" customFormat="1" ht="15.75" customHeight="1" thickBot="1" x14ac:dyDescent="0.3">
      <c r="A27" s="113"/>
      <c r="B27" s="114"/>
      <c r="C27" s="115"/>
      <c r="D27" s="252" t="s">
        <v>10</v>
      </c>
      <c r="E27" s="252" t="s">
        <v>9</v>
      </c>
      <c r="F27" s="235" t="s">
        <v>467</v>
      </c>
      <c r="G27" s="119" t="s">
        <v>371</v>
      </c>
    </row>
    <row r="28" spans="1:7" s="55" customFormat="1" ht="16.5" customHeight="1" thickTop="1" x14ac:dyDescent="0.25">
      <c r="A28" s="61">
        <v>20</v>
      </c>
      <c r="B28" s="61"/>
      <c r="C28" s="91" t="s">
        <v>469</v>
      </c>
      <c r="D28" s="56"/>
      <c r="E28" s="203"/>
      <c r="F28" s="138"/>
      <c r="G28" s="136"/>
    </row>
    <row r="29" spans="1:7" s="55" customFormat="1" ht="16.5" customHeight="1" x14ac:dyDescent="0.2">
      <c r="A29" s="60"/>
      <c r="B29" s="60"/>
      <c r="C29" s="62"/>
      <c r="D29" s="57"/>
      <c r="E29" s="189"/>
      <c r="F29" s="139"/>
      <c r="G29" s="63"/>
    </row>
    <row r="30" spans="1:7" s="55" customFormat="1" ht="15" hidden="1" customHeight="1" x14ac:dyDescent="0.2">
      <c r="A30" s="63"/>
      <c r="B30" s="75">
        <v>3541</v>
      </c>
      <c r="C30" s="63" t="s">
        <v>154</v>
      </c>
      <c r="D30" s="57">
        <v>0</v>
      </c>
      <c r="E30" s="189">
        <v>0</v>
      </c>
      <c r="F30" s="117">
        <v>0</v>
      </c>
      <c r="G30" s="125" t="e">
        <f>(#REF!/E30)*100</f>
        <v>#REF!</v>
      </c>
    </row>
    <row r="31" spans="1:7" s="55" customFormat="1" ht="15" customHeight="1" x14ac:dyDescent="0.2">
      <c r="A31" s="63"/>
      <c r="B31" s="75">
        <v>3599</v>
      </c>
      <c r="C31" s="63" t="s">
        <v>155</v>
      </c>
      <c r="D31" s="57">
        <v>5</v>
      </c>
      <c r="E31" s="189">
        <v>5</v>
      </c>
      <c r="F31" s="117">
        <v>0</v>
      </c>
      <c r="G31" s="116">
        <f t="shared" ref="G31:G57" si="1">(F31/E31)*100</f>
        <v>0</v>
      </c>
    </row>
    <row r="32" spans="1:7" s="55" customFormat="1" ht="15" hidden="1" customHeight="1" x14ac:dyDescent="0.2">
      <c r="A32" s="63"/>
      <c r="B32" s="75">
        <v>4193</v>
      </c>
      <c r="C32" s="63" t="s">
        <v>156</v>
      </c>
      <c r="D32" s="57">
        <v>0</v>
      </c>
      <c r="E32" s="189">
        <v>0</v>
      </c>
      <c r="F32" s="117">
        <v>0</v>
      </c>
      <c r="G32" s="116" t="e">
        <f t="shared" si="1"/>
        <v>#DIV/0!</v>
      </c>
    </row>
    <row r="33" spans="1:7" s="55" customFormat="1" ht="15" hidden="1" customHeight="1" x14ac:dyDescent="0.2">
      <c r="A33" s="63"/>
      <c r="B33" s="75">
        <v>3900</v>
      </c>
      <c r="C33" s="63" t="s">
        <v>434</v>
      </c>
      <c r="D33" s="57">
        <v>0</v>
      </c>
      <c r="E33" s="189">
        <v>0</v>
      </c>
      <c r="F33" s="117">
        <v>0</v>
      </c>
      <c r="G33" s="116" t="e">
        <f t="shared" si="1"/>
        <v>#DIV/0!</v>
      </c>
    </row>
    <row r="34" spans="1:7" s="55" customFormat="1" ht="15" x14ac:dyDescent="0.2">
      <c r="A34" s="82"/>
      <c r="B34" s="75">
        <v>4312</v>
      </c>
      <c r="C34" s="63" t="s">
        <v>267</v>
      </c>
      <c r="D34" s="57">
        <v>34</v>
      </c>
      <c r="E34" s="189">
        <v>34</v>
      </c>
      <c r="F34" s="117">
        <v>0</v>
      </c>
      <c r="G34" s="116">
        <f t="shared" si="1"/>
        <v>0</v>
      </c>
    </row>
    <row r="35" spans="1:7" s="55" customFormat="1" ht="15" x14ac:dyDescent="0.2">
      <c r="A35" s="82"/>
      <c r="B35" s="75">
        <v>4319</v>
      </c>
      <c r="C35" s="63" t="s">
        <v>331</v>
      </c>
      <c r="D35" s="57">
        <v>464</v>
      </c>
      <c r="E35" s="189">
        <v>464</v>
      </c>
      <c r="F35" s="117">
        <v>106.9</v>
      </c>
      <c r="G35" s="116">
        <f t="shared" si="1"/>
        <v>23.038793103448278</v>
      </c>
    </row>
    <row r="36" spans="1:7" s="55" customFormat="1" ht="15" x14ac:dyDescent="0.2">
      <c r="A36" s="82"/>
      <c r="B36" s="75">
        <v>4329</v>
      </c>
      <c r="C36" s="63" t="s">
        <v>157</v>
      </c>
      <c r="D36" s="57">
        <v>15</v>
      </c>
      <c r="E36" s="189">
        <v>77.099999999999994</v>
      </c>
      <c r="F36" s="117">
        <v>69.5</v>
      </c>
      <c r="G36" s="116">
        <f t="shared" si="1"/>
        <v>90.142671854734118</v>
      </c>
    </row>
    <row r="37" spans="1:7" s="55" customFormat="1" ht="15" hidden="1" x14ac:dyDescent="0.2">
      <c r="A37" s="63"/>
      <c r="B37" s="75">
        <v>4333</v>
      </c>
      <c r="C37" s="63" t="s">
        <v>158</v>
      </c>
      <c r="D37" s="57">
        <v>0</v>
      </c>
      <c r="E37" s="189">
        <v>0</v>
      </c>
      <c r="F37" s="117">
        <v>0</v>
      </c>
      <c r="G37" s="116" t="e">
        <f t="shared" si="1"/>
        <v>#DIV/0!</v>
      </c>
    </row>
    <row r="38" spans="1:7" s="55" customFormat="1" ht="15" x14ac:dyDescent="0.2">
      <c r="A38" s="63"/>
      <c r="B38" s="75">
        <v>4339</v>
      </c>
      <c r="C38" s="63" t="s">
        <v>159</v>
      </c>
      <c r="D38" s="57">
        <v>4244</v>
      </c>
      <c r="E38" s="189">
        <v>4244</v>
      </c>
      <c r="F38" s="117">
        <v>1351.2</v>
      </c>
      <c r="G38" s="116">
        <f t="shared" si="1"/>
        <v>31.83788878416588</v>
      </c>
    </row>
    <row r="39" spans="1:7" s="55" customFormat="1" ht="15" customHeight="1" x14ac:dyDescent="0.2">
      <c r="A39" s="63"/>
      <c r="B39" s="75">
        <v>4342</v>
      </c>
      <c r="C39" s="63" t="s">
        <v>160</v>
      </c>
      <c r="D39" s="57">
        <v>20</v>
      </c>
      <c r="E39" s="189">
        <v>20</v>
      </c>
      <c r="F39" s="117">
        <v>0</v>
      </c>
      <c r="G39" s="116">
        <f t="shared" si="1"/>
        <v>0</v>
      </c>
    </row>
    <row r="40" spans="1:7" s="55" customFormat="1" ht="15" customHeight="1" x14ac:dyDescent="0.2">
      <c r="A40" s="63"/>
      <c r="B40" s="75">
        <v>4343</v>
      </c>
      <c r="C40" s="63" t="s">
        <v>161</v>
      </c>
      <c r="D40" s="57">
        <v>50</v>
      </c>
      <c r="E40" s="189">
        <v>50</v>
      </c>
      <c r="F40" s="117">
        <v>0</v>
      </c>
      <c r="G40" s="116">
        <f t="shared" si="1"/>
        <v>0</v>
      </c>
    </row>
    <row r="41" spans="1:7" s="55" customFormat="1" ht="15" customHeight="1" x14ac:dyDescent="0.2">
      <c r="A41" s="63"/>
      <c r="B41" s="75">
        <v>4344</v>
      </c>
      <c r="C41" s="63" t="s">
        <v>287</v>
      </c>
      <c r="D41" s="57">
        <v>78</v>
      </c>
      <c r="E41" s="189">
        <v>229</v>
      </c>
      <c r="F41" s="117">
        <v>10</v>
      </c>
      <c r="G41" s="116">
        <f t="shared" si="1"/>
        <v>4.3668122270742353</v>
      </c>
    </row>
    <row r="42" spans="1:7" s="55" customFormat="1" ht="15" customHeight="1" x14ac:dyDescent="0.2">
      <c r="A42" s="63"/>
      <c r="B42" s="75">
        <v>4349</v>
      </c>
      <c r="C42" s="63" t="s">
        <v>162</v>
      </c>
      <c r="D42" s="57">
        <v>2630</v>
      </c>
      <c r="E42" s="189">
        <v>1870.8</v>
      </c>
      <c r="F42" s="117">
        <v>941.2</v>
      </c>
      <c r="G42" s="116">
        <f t="shared" si="1"/>
        <v>50.310027795595467</v>
      </c>
    </row>
    <row r="43" spans="1:7" s="55" customFormat="1" ht="15" customHeight="1" x14ac:dyDescent="0.2">
      <c r="A43" s="82"/>
      <c r="B43" s="86">
        <v>4351</v>
      </c>
      <c r="C43" s="82" t="s">
        <v>163</v>
      </c>
      <c r="D43" s="57">
        <v>1621</v>
      </c>
      <c r="E43" s="189">
        <v>1702.6</v>
      </c>
      <c r="F43" s="117">
        <v>1702.2</v>
      </c>
      <c r="G43" s="116">
        <f t="shared" si="1"/>
        <v>99.976506519440861</v>
      </c>
    </row>
    <row r="44" spans="1:7" s="55" customFormat="1" ht="15" hidden="1" customHeight="1" x14ac:dyDescent="0.2">
      <c r="A44" s="82"/>
      <c r="B44" s="86">
        <v>4353</v>
      </c>
      <c r="C44" s="82" t="s">
        <v>326</v>
      </c>
      <c r="D44" s="57">
        <v>0</v>
      </c>
      <c r="E44" s="189">
        <v>0</v>
      </c>
      <c r="F44" s="117">
        <v>0</v>
      </c>
      <c r="G44" s="116" t="e">
        <f t="shared" si="1"/>
        <v>#DIV/0!</v>
      </c>
    </row>
    <row r="45" spans="1:7" s="55" customFormat="1" ht="15" customHeight="1" x14ac:dyDescent="0.2">
      <c r="A45" s="82"/>
      <c r="B45" s="86">
        <v>4356</v>
      </c>
      <c r="C45" s="82" t="s">
        <v>268</v>
      </c>
      <c r="D45" s="57">
        <v>164</v>
      </c>
      <c r="E45" s="189">
        <v>164</v>
      </c>
      <c r="F45" s="117">
        <v>163</v>
      </c>
      <c r="G45" s="116">
        <f t="shared" si="1"/>
        <v>99.390243902439025</v>
      </c>
    </row>
    <row r="46" spans="1:7" s="55" customFormat="1" ht="15" customHeight="1" x14ac:dyDescent="0.2">
      <c r="A46" s="82"/>
      <c r="B46" s="86">
        <v>4357</v>
      </c>
      <c r="C46" s="82" t="s">
        <v>269</v>
      </c>
      <c r="D46" s="57">
        <v>515</v>
      </c>
      <c r="E46" s="189">
        <v>515</v>
      </c>
      <c r="F46" s="117">
        <v>514.4</v>
      </c>
      <c r="G46" s="116">
        <f t="shared" si="1"/>
        <v>99.883495145631059</v>
      </c>
    </row>
    <row r="47" spans="1:7" s="55" customFormat="1" ht="15" customHeight="1" x14ac:dyDescent="0.2">
      <c r="A47" s="82"/>
      <c r="B47" s="86">
        <v>4358</v>
      </c>
      <c r="C47" s="82" t="s">
        <v>272</v>
      </c>
      <c r="D47" s="57">
        <v>218</v>
      </c>
      <c r="E47" s="189">
        <v>218</v>
      </c>
      <c r="F47" s="117">
        <v>217.9</v>
      </c>
      <c r="G47" s="116">
        <f t="shared" si="1"/>
        <v>99.954128440366972</v>
      </c>
    </row>
    <row r="48" spans="1:7" s="55" customFormat="1" ht="15" customHeight="1" x14ac:dyDescent="0.2">
      <c r="A48" s="82"/>
      <c r="B48" s="86">
        <v>4359</v>
      </c>
      <c r="C48" s="82" t="s">
        <v>271</v>
      </c>
      <c r="D48" s="57">
        <v>44</v>
      </c>
      <c r="E48" s="189">
        <v>50.5</v>
      </c>
      <c r="F48" s="117">
        <v>50.1</v>
      </c>
      <c r="G48" s="116">
        <f t="shared" si="1"/>
        <v>99.207920792079207</v>
      </c>
    </row>
    <row r="49" spans="1:7" s="55" customFormat="1" ht="15" customHeight="1" x14ac:dyDescent="0.2">
      <c r="A49" s="63"/>
      <c r="B49" s="75">
        <v>4371</v>
      </c>
      <c r="C49" s="93" t="s">
        <v>164</v>
      </c>
      <c r="D49" s="57">
        <v>34</v>
      </c>
      <c r="E49" s="189">
        <v>44</v>
      </c>
      <c r="F49" s="117">
        <v>14</v>
      </c>
      <c r="G49" s="116">
        <f t="shared" si="1"/>
        <v>31.818181818181817</v>
      </c>
    </row>
    <row r="50" spans="1:7" s="55" customFormat="1" ht="15" x14ac:dyDescent="0.2">
      <c r="A50" s="63"/>
      <c r="B50" s="75">
        <v>4372</v>
      </c>
      <c r="C50" s="63" t="s">
        <v>288</v>
      </c>
      <c r="D50" s="57">
        <v>33</v>
      </c>
      <c r="E50" s="189">
        <v>33</v>
      </c>
      <c r="F50" s="117">
        <v>0</v>
      </c>
      <c r="G50" s="116">
        <f t="shared" si="1"/>
        <v>0</v>
      </c>
    </row>
    <row r="51" spans="1:7" s="55" customFormat="1" ht="15" x14ac:dyDescent="0.2">
      <c r="A51" s="63"/>
      <c r="B51" s="75">
        <v>4374</v>
      </c>
      <c r="C51" s="63" t="s">
        <v>165</v>
      </c>
      <c r="D51" s="57">
        <v>99</v>
      </c>
      <c r="E51" s="189">
        <v>99</v>
      </c>
      <c r="F51" s="117">
        <v>98.3</v>
      </c>
      <c r="G51" s="116">
        <f t="shared" si="1"/>
        <v>99.292929292929287</v>
      </c>
    </row>
    <row r="52" spans="1:7" s="55" customFormat="1" ht="15" x14ac:dyDescent="0.2">
      <c r="A52" s="63"/>
      <c r="B52" s="86">
        <v>4376</v>
      </c>
      <c r="C52" s="82" t="s">
        <v>419</v>
      </c>
      <c r="D52" s="57">
        <v>202</v>
      </c>
      <c r="E52" s="189">
        <v>202</v>
      </c>
      <c r="F52" s="117">
        <v>201.8</v>
      </c>
      <c r="G52" s="116">
        <f t="shared" si="1"/>
        <v>99.900990099009917</v>
      </c>
    </row>
    <row r="53" spans="1:7" s="55" customFormat="1" ht="15" x14ac:dyDescent="0.2">
      <c r="A53" s="63"/>
      <c r="B53" s="86">
        <v>4377</v>
      </c>
      <c r="C53" s="82" t="s">
        <v>482</v>
      </c>
      <c r="D53" s="57">
        <v>0</v>
      </c>
      <c r="E53" s="189">
        <v>5</v>
      </c>
      <c r="F53" s="117">
        <v>5</v>
      </c>
      <c r="G53" s="116">
        <f t="shared" si="1"/>
        <v>100</v>
      </c>
    </row>
    <row r="54" spans="1:7" s="55" customFormat="1" ht="15" x14ac:dyDescent="0.2">
      <c r="A54" s="63"/>
      <c r="B54" s="86">
        <v>4378</v>
      </c>
      <c r="C54" s="82" t="s">
        <v>289</v>
      </c>
      <c r="D54" s="57">
        <v>81</v>
      </c>
      <c r="E54" s="189">
        <v>266.3</v>
      </c>
      <c r="F54" s="117">
        <v>266.10000000000002</v>
      </c>
      <c r="G54" s="116">
        <f t="shared" si="1"/>
        <v>99.924896733007898</v>
      </c>
    </row>
    <row r="55" spans="1:7" s="55" customFormat="1" ht="15" x14ac:dyDescent="0.2">
      <c r="A55" s="82"/>
      <c r="B55" s="86">
        <v>4379</v>
      </c>
      <c r="C55" s="82" t="s">
        <v>273</v>
      </c>
      <c r="D55" s="57">
        <v>4594</v>
      </c>
      <c r="E55" s="189">
        <v>6707.3</v>
      </c>
      <c r="F55" s="117">
        <v>1647.8</v>
      </c>
      <c r="G55" s="116">
        <f t="shared" si="1"/>
        <v>24.567262534850087</v>
      </c>
    </row>
    <row r="56" spans="1:7" s="55" customFormat="1" ht="15" x14ac:dyDescent="0.2">
      <c r="A56" s="82"/>
      <c r="B56" s="86">
        <v>4399</v>
      </c>
      <c r="C56" s="82" t="s">
        <v>166</v>
      </c>
      <c r="D56" s="57">
        <v>2505</v>
      </c>
      <c r="E56" s="189">
        <v>2525</v>
      </c>
      <c r="F56" s="117">
        <v>511.7</v>
      </c>
      <c r="G56" s="116">
        <f t="shared" si="1"/>
        <v>20.265346534653464</v>
      </c>
    </row>
    <row r="57" spans="1:7" s="55" customFormat="1" ht="17.25" customHeight="1" x14ac:dyDescent="0.2">
      <c r="A57" s="60"/>
      <c r="B57" s="60">
        <v>6402</v>
      </c>
      <c r="C57" s="76" t="s">
        <v>141</v>
      </c>
      <c r="D57" s="57">
        <v>0</v>
      </c>
      <c r="E57" s="189">
        <v>705.2</v>
      </c>
      <c r="F57" s="117">
        <v>705.2</v>
      </c>
      <c r="G57" s="116">
        <f t="shared" si="1"/>
        <v>100</v>
      </c>
    </row>
    <row r="58" spans="1:7" s="55" customFormat="1" ht="15.75" customHeight="1" thickBot="1" x14ac:dyDescent="0.25">
      <c r="A58" s="85"/>
      <c r="B58" s="85"/>
      <c r="C58" s="79"/>
      <c r="D58" s="58"/>
      <c r="E58" s="191"/>
      <c r="F58" s="140"/>
      <c r="G58" s="79"/>
    </row>
    <row r="59" spans="1:7" s="55" customFormat="1" ht="18.75" customHeight="1" thickTop="1" thickBot="1" x14ac:dyDescent="0.3">
      <c r="A59" s="83"/>
      <c r="B59" s="84"/>
      <c r="C59" s="94" t="s">
        <v>481</v>
      </c>
      <c r="D59" s="92">
        <f t="shared" ref="D59:F59" si="2">SUM(D30:D58)</f>
        <v>17650</v>
      </c>
      <c r="E59" s="92">
        <f t="shared" si="2"/>
        <v>20230.8</v>
      </c>
      <c r="F59" s="216">
        <f t="shared" si="2"/>
        <v>8576.3000000000011</v>
      </c>
      <c r="G59" s="123">
        <f t="shared" ref="G59" si="3">(F59/E59)*100</f>
        <v>42.392292939478423</v>
      </c>
    </row>
    <row r="60" spans="1:7" s="55" customFormat="1" ht="12.75" customHeight="1" x14ac:dyDescent="0.2">
      <c r="A60" s="72"/>
      <c r="B60" s="73"/>
      <c r="C60" s="72"/>
      <c r="D60" s="59"/>
      <c r="E60" s="59"/>
    </row>
    <row r="61" spans="1:7" s="55" customFormat="1" ht="12.75" customHeight="1" x14ac:dyDescent="0.2">
      <c r="A61" s="72"/>
      <c r="B61" s="73"/>
      <c r="C61" s="72"/>
      <c r="D61" s="59"/>
      <c r="E61" s="59"/>
    </row>
    <row r="62" spans="1:7" s="55" customFormat="1" ht="21" customHeight="1" thickBot="1" x14ac:dyDescent="0.25">
      <c r="A62" s="72"/>
      <c r="B62" s="73"/>
      <c r="C62" s="72"/>
      <c r="D62" s="250"/>
      <c r="E62" s="250"/>
    </row>
    <row r="63" spans="1:7" s="55" customFormat="1" ht="15.75" x14ac:dyDescent="0.25">
      <c r="A63" s="111" t="s">
        <v>14</v>
      </c>
      <c r="B63" s="112" t="s">
        <v>13</v>
      </c>
      <c r="C63" s="111" t="s">
        <v>12</v>
      </c>
      <c r="D63" s="251" t="s">
        <v>11</v>
      </c>
      <c r="E63" s="251" t="s">
        <v>11</v>
      </c>
      <c r="F63" s="22" t="s">
        <v>0</v>
      </c>
      <c r="G63" s="118" t="s">
        <v>370</v>
      </c>
    </row>
    <row r="64" spans="1:7" s="55" customFormat="1" ht="15.75" customHeight="1" thickBot="1" x14ac:dyDescent="0.3">
      <c r="A64" s="113"/>
      <c r="B64" s="114"/>
      <c r="C64" s="115"/>
      <c r="D64" s="252" t="s">
        <v>10</v>
      </c>
      <c r="E64" s="252" t="s">
        <v>9</v>
      </c>
      <c r="F64" s="235" t="s">
        <v>467</v>
      </c>
      <c r="G64" s="119" t="s">
        <v>371</v>
      </c>
    </row>
    <row r="65" spans="1:7" s="55" customFormat="1" ht="16.5" customHeight="1" thickTop="1" x14ac:dyDescent="0.25">
      <c r="A65" s="61">
        <v>30</v>
      </c>
      <c r="B65" s="61"/>
      <c r="C65" s="91" t="s">
        <v>90</v>
      </c>
      <c r="D65" s="56"/>
      <c r="E65" s="203"/>
      <c r="F65" s="138"/>
      <c r="G65" s="136"/>
    </row>
    <row r="66" spans="1:7" s="55" customFormat="1" ht="16.5" customHeight="1" x14ac:dyDescent="0.2">
      <c r="A66" s="60"/>
      <c r="B66" s="60"/>
      <c r="C66" s="62"/>
      <c r="D66" s="57"/>
      <c r="E66" s="189"/>
      <c r="F66" s="139"/>
      <c r="G66" s="63"/>
    </row>
    <row r="67" spans="1:7" s="55" customFormat="1" ht="15" hidden="1" x14ac:dyDescent="0.2">
      <c r="A67" s="63"/>
      <c r="B67" s="60">
        <v>3341</v>
      </c>
      <c r="C67" s="72" t="s">
        <v>128</v>
      </c>
      <c r="D67" s="57">
        <v>0</v>
      </c>
      <c r="E67" s="189">
        <v>0</v>
      </c>
      <c r="F67" s="117">
        <v>0</v>
      </c>
      <c r="G67" s="116" t="e">
        <f>(#REF!/E67)*100</f>
        <v>#REF!</v>
      </c>
    </row>
    <row r="68" spans="1:7" s="55" customFormat="1" ht="15.75" hidden="1" customHeight="1" x14ac:dyDescent="0.2">
      <c r="A68" s="63"/>
      <c r="B68" s="60">
        <v>3319</v>
      </c>
      <c r="C68" s="76" t="s">
        <v>423</v>
      </c>
      <c r="D68" s="57">
        <v>0</v>
      </c>
      <c r="E68" s="189">
        <v>0</v>
      </c>
      <c r="F68" s="117">
        <v>0</v>
      </c>
      <c r="G68" s="116" t="e">
        <f>(#REF!/E68)*100</f>
        <v>#REF!</v>
      </c>
    </row>
    <row r="69" spans="1:7" s="55" customFormat="1" ht="15.75" hidden="1" customHeight="1" x14ac:dyDescent="0.2">
      <c r="A69" s="63"/>
      <c r="B69" s="60">
        <v>3326</v>
      </c>
      <c r="C69" s="76" t="s">
        <v>422</v>
      </c>
      <c r="D69" s="57">
        <v>0</v>
      </c>
      <c r="E69" s="189">
        <v>0</v>
      </c>
      <c r="F69" s="117">
        <v>0</v>
      </c>
      <c r="G69" s="116" t="e">
        <f>(#REF!/E69)*100</f>
        <v>#REF!</v>
      </c>
    </row>
    <row r="70" spans="1:7" s="55" customFormat="1" ht="15.75" customHeight="1" x14ac:dyDescent="0.2">
      <c r="A70" s="63"/>
      <c r="B70" s="60">
        <v>3349</v>
      </c>
      <c r="C70" s="76" t="s">
        <v>129</v>
      </c>
      <c r="D70" s="57">
        <v>870</v>
      </c>
      <c r="E70" s="189">
        <v>870</v>
      </c>
      <c r="F70" s="117">
        <v>202.6</v>
      </c>
      <c r="G70" s="116">
        <f t="shared" ref="G70:G89" si="4">(F70/E70)*100</f>
        <v>23.287356321839081</v>
      </c>
    </row>
    <row r="71" spans="1:7" s="55" customFormat="1" ht="15.75" customHeight="1" x14ac:dyDescent="0.2">
      <c r="A71" s="63"/>
      <c r="B71" s="75">
        <v>3699</v>
      </c>
      <c r="C71" s="77" t="s">
        <v>118</v>
      </c>
      <c r="D71" s="57">
        <v>600</v>
      </c>
      <c r="E71" s="189">
        <v>600</v>
      </c>
      <c r="F71" s="117">
        <v>90.3</v>
      </c>
      <c r="G71" s="116">
        <f t="shared" si="4"/>
        <v>15.049999999999999</v>
      </c>
    </row>
    <row r="72" spans="1:7" s="55" customFormat="1" ht="15.75" customHeight="1" x14ac:dyDescent="0.2">
      <c r="A72" s="63"/>
      <c r="B72" s="75">
        <v>3733</v>
      </c>
      <c r="C72" s="76" t="s">
        <v>121</v>
      </c>
      <c r="D72" s="57">
        <v>40</v>
      </c>
      <c r="E72" s="189">
        <v>40</v>
      </c>
      <c r="F72" s="117">
        <v>24.9</v>
      </c>
      <c r="G72" s="116">
        <f t="shared" si="4"/>
        <v>62.249999999999993</v>
      </c>
    </row>
    <row r="73" spans="1:7" s="55" customFormat="1" ht="16.5" hidden="1" customHeight="1" x14ac:dyDescent="0.2">
      <c r="A73" s="63"/>
      <c r="B73" s="60">
        <v>3745</v>
      </c>
      <c r="C73" s="76" t="s">
        <v>123</v>
      </c>
      <c r="D73" s="57">
        <v>0</v>
      </c>
      <c r="E73" s="189">
        <v>0</v>
      </c>
      <c r="F73" s="117">
        <v>0</v>
      </c>
      <c r="G73" s="116" t="e">
        <f t="shared" si="4"/>
        <v>#DIV/0!</v>
      </c>
    </row>
    <row r="74" spans="1:7" s="55" customFormat="1" ht="15.75" hidden="1" customHeight="1" x14ac:dyDescent="0.2">
      <c r="A74" s="63"/>
      <c r="B74" s="60">
        <v>3900</v>
      </c>
      <c r="C74" s="63" t="s">
        <v>417</v>
      </c>
      <c r="D74" s="57">
        <v>0</v>
      </c>
      <c r="E74" s="189">
        <v>0</v>
      </c>
      <c r="F74" s="117">
        <v>0</v>
      </c>
      <c r="G74" s="116" t="e">
        <f t="shared" si="4"/>
        <v>#DIV/0!</v>
      </c>
    </row>
    <row r="75" spans="1:7" s="55" customFormat="1" ht="15.75" hidden="1" customHeight="1" x14ac:dyDescent="0.2">
      <c r="A75" s="63"/>
      <c r="B75" s="60">
        <v>5212</v>
      </c>
      <c r="C75" s="63" t="s">
        <v>130</v>
      </c>
      <c r="D75" s="57">
        <v>0</v>
      </c>
      <c r="E75" s="189">
        <v>0</v>
      </c>
      <c r="F75" s="117">
        <v>0</v>
      </c>
      <c r="G75" s="116" t="e">
        <f t="shared" si="4"/>
        <v>#DIV/0!</v>
      </c>
    </row>
    <row r="76" spans="1:7" s="55" customFormat="1" ht="15.75" customHeight="1" x14ac:dyDescent="0.2">
      <c r="A76" s="63"/>
      <c r="B76" s="60">
        <v>5213</v>
      </c>
      <c r="C76" s="63" t="s">
        <v>418</v>
      </c>
      <c r="D76" s="57">
        <v>100</v>
      </c>
      <c r="E76" s="189">
        <v>100</v>
      </c>
      <c r="F76" s="117">
        <v>0</v>
      </c>
      <c r="G76" s="116">
        <f t="shared" si="4"/>
        <v>0</v>
      </c>
    </row>
    <row r="77" spans="1:7" s="55" customFormat="1" ht="15.75" customHeight="1" x14ac:dyDescent="0.2">
      <c r="A77" s="63"/>
      <c r="B77" s="60">
        <v>5272</v>
      </c>
      <c r="C77" s="63" t="s">
        <v>131</v>
      </c>
      <c r="D77" s="57">
        <v>100</v>
      </c>
      <c r="E77" s="189">
        <v>100</v>
      </c>
      <c r="F77" s="117">
        <v>0</v>
      </c>
      <c r="G77" s="116">
        <f t="shared" si="4"/>
        <v>0</v>
      </c>
    </row>
    <row r="78" spans="1:7" s="55" customFormat="1" ht="15.75" customHeight="1" x14ac:dyDescent="0.2">
      <c r="A78" s="63"/>
      <c r="B78" s="60">
        <v>5279</v>
      </c>
      <c r="C78" s="63" t="s">
        <v>132</v>
      </c>
      <c r="D78" s="57">
        <v>100</v>
      </c>
      <c r="E78" s="189">
        <v>1600</v>
      </c>
      <c r="F78" s="117">
        <v>131.69999999999999</v>
      </c>
      <c r="G78" s="116">
        <f t="shared" si="4"/>
        <v>8.2312499999999993</v>
      </c>
    </row>
    <row r="79" spans="1:7" s="55" customFormat="1" ht="15.75" hidden="1" customHeight="1" x14ac:dyDescent="0.2">
      <c r="A79" s="63"/>
      <c r="B79" s="60">
        <v>5311</v>
      </c>
      <c r="C79" s="63" t="s">
        <v>296</v>
      </c>
      <c r="D79" s="57">
        <v>0</v>
      </c>
      <c r="E79" s="189">
        <v>0</v>
      </c>
      <c r="F79" s="117">
        <v>0</v>
      </c>
      <c r="G79" s="116" t="e">
        <f t="shared" si="4"/>
        <v>#DIV/0!</v>
      </c>
    </row>
    <row r="80" spans="1:7" s="55" customFormat="1" ht="15" x14ac:dyDescent="0.2">
      <c r="A80" s="63"/>
      <c r="B80" s="60">
        <v>5512</v>
      </c>
      <c r="C80" s="72" t="s">
        <v>133</v>
      </c>
      <c r="D80" s="57">
        <v>1460</v>
      </c>
      <c r="E80" s="189">
        <v>1566</v>
      </c>
      <c r="F80" s="117">
        <v>509.9</v>
      </c>
      <c r="G80" s="116">
        <f t="shared" si="4"/>
        <v>32.560664112388253</v>
      </c>
    </row>
    <row r="81" spans="1:7" s="55" customFormat="1" ht="15.75" customHeight="1" x14ac:dyDescent="0.2">
      <c r="A81" s="63"/>
      <c r="B81" s="60">
        <v>6112</v>
      </c>
      <c r="C81" s="76" t="s">
        <v>134</v>
      </c>
      <c r="D81" s="57">
        <v>7002</v>
      </c>
      <c r="E81" s="189">
        <v>7002</v>
      </c>
      <c r="F81" s="117">
        <v>1673</v>
      </c>
      <c r="G81" s="116">
        <f t="shared" si="4"/>
        <v>23.893173379034561</v>
      </c>
    </row>
    <row r="82" spans="1:7" s="55" customFormat="1" ht="15.75" hidden="1" customHeight="1" x14ac:dyDescent="0.2">
      <c r="A82" s="63"/>
      <c r="B82" s="60">
        <v>6114</v>
      </c>
      <c r="C82" s="76" t="s">
        <v>135</v>
      </c>
      <c r="D82" s="57">
        <v>0</v>
      </c>
      <c r="E82" s="189">
        <v>0</v>
      </c>
      <c r="F82" s="117">
        <v>0</v>
      </c>
      <c r="G82" s="116" t="e">
        <f t="shared" si="4"/>
        <v>#DIV/0!</v>
      </c>
    </row>
    <row r="83" spans="1:7" s="55" customFormat="1" ht="15.75" hidden="1" customHeight="1" x14ac:dyDescent="0.2">
      <c r="A83" s="63"/>
      <c r="B83" s="60">
        <v>6115</v>
      </c>
      <c r="C83" s="76" t="s">
        <v>136</v>
      </c>
      <c r="D83" s="57">
        <v>0</v>
      </c>
      <c r="E83" s="189">
        <v>0</v>
      </c>
      <c r="F83" s="117">
        <v>0</v>
      </c>
      <c r="G83" s="116" t="e">
        <f t="shared" si="4"/>
        <v>#DIV/0!</v>
      </c>
    </row>
    <row r="84" spans="1:7" s="55" customFormat="1" ht="15.75" hidden="1" customHeight="1" x14ac:dyDescent="0.2">
      <c r="A84" s="63"/>
      <c r="B84" s="60">
        <v>6117</v>
      </c>
      <c r="C84" s="76" t="s">
        <v>137</v>
      </c>
      <c r="D84" s="57">
        <v>0</v>
      </c>
      <c r="E84" s="189">
        <v>0</v>
      </c>
      <c r="F84" s="117">
        <v>0</v>
      </c>
      <c r="G84" s="116" t="e">
        <f t="shared" si="4"/>
        <v>#DIV/0!</v>
      </c>
    </row>
    <row r="85" spans="1:7" s="55" customFormat="1" ht="15.75" hidden="1" customHeight="1" x14ac:dyDescent="0.2">
      <c r="A85" s="63"/>
      <c r="B85" s="60">
        <v>6118</v>
      </c>
      <c r="C85" s="76" t="s">
        <v>138</v>
      </c>
      <c r="D85" s="57">
        <v>0</v>
      </c>
      <c r="E85" s="189">
        <v>0</v>
      </c>
      <c r="F85" s="117">
        <v>0</v>
      </c>
      <c r="G85" s="116" t="e">
        <f t="shared" si="4"/>
        <v>#DIV/0!</v>
      </c>
    </row>
    <row r="86" spans="1:7" s="55" customFormat="1" ht="13.5" hidden="1" customHeight="1" x14ac:dyDescent="0.2">
      <c r="A86" s="63"/>
      <c r="B86" s="60">
        <v>6149</v>
      </c>
      <c r="C86" s="76" t="s">
        <v>139</v>
      </c>
      <c r="D86" s="57">
        <v>0</v>
      </c>
      <c r="E86" s="189">
        <v>0</v>
      </c>
      <c r="F86" s="117">
        <v>0</v>
      </c>
      <c r="G86" s="116" t="e">
        <f t="shared" si="4"/>
        <v>#DIV/0!</v>
      </c>
    </row>
    <row r="87" spans="1:7" s="55" customFormat="1" ht="17.25" customHeight="1" x14ac:dyDescent="0.2">
      <c r="A87" s="60"/>
      <c r="B87" s="60">
        <v>6171</v>
      </c>
      <c r="C87" s="76" t="s">
        <v>140</v>
      </c>
      <c r="D87" s="57">
        <v>138874</v>
      </c>
      <c r="E87" s="189">
        <v>139423</v>
      </c>
      <c r="F87" s="117">
        <v>28914.5</v>
      </c>
      <c r="G87" s="116">
        <f t="shared" si="4"/>
        <v>20.73868730410334</v>
      </c>
    </row>
    <row r="88" spans="1:7" s="55" customFormat="1" ht="17.25" customHeight="1" x14ac:dyDescent="0.2">
      <c r="A88" s="60"/>
      <c r="B88" s="60">
        <v>6402</v>
      </c>
      <c r="C88" s="76" t="s">
        <v>141</v>
      </c>
      <c r="D88" s="57">
        <v>0</v>
      </c>
      <c r="E88" s="189">
        <v>40.1</v>
      </c>
      <c r="F88" s="117">
        <v>40.1</v>
      </c>
      <c r="G88" s="116">
        <f t="shared" si="4"/>
        <v>100</v>
      </c>
    </row>
    <row r="89" spans="1:7" s="55" customFormat="1" ht="15" x14ac:dyDescent="0.2">
      <c r="A89" s="63"/>
      <c r="B89" s="75">
        <v>6409</v>
      </c>
      <c r="C89" s="63" t="s">
        <v>325</v>
      </c>
      <c r="D89" s="57">
        <v>0</v>
      </c>
      <c r="E89" s="189">
        <v>0</v>
      </c>
      <c r="F89" s="117">
        <v>2.1</v>
      </c>
      <c r="G89" s="116" t="e">
        <f t="shared" si="4"/>
        <v>#DIV/0!</v>
      </c>
    </row>
    <row r="90" spans="1:7" s="55" customFormat="1" ht="15.75" customHeight="1" thickBot="1" x14ac:dyDescent="0.25">
      <c r="A90" s="85"/>
      <c r="B90" s="85"/>
      <c r="C90" s="79"/>
      <c r="D90" s="58"/>
      <c r="E90" s="191"/>
      <c r="F90" s="140"/>
      <c r="G90" s="79"/>
    </row>
    <row r="91" spans="1:7" s="55" customFormat="1" ht="18.75" customHeight="1" thickTop="1" thickBot="1" x14ac:dyDescent="0.3">
      <c r="A91" s="83"/>
      <c r="B91" s="84"/>
      <c r="C91" s="94" t="s">
        <v>324</v>
      </c>
      <c r="D91" s="92">
        <f t="shared" ref="D91:F91" si="5">SUM(D67:D90)</f>
        <v>149146</v>
      </c>
      <c r="E91" s="192">
        <f t="shared" si="5"/>
        <v>151341.1</v>
      </c>
      <c r="F91" s="216">
        <f t="shared" si="5"/>
        <v>31589.1</v>
      </c>
      <c r="G91" s="123">
        <f t="shared" ref="G91" si="6">(F91/E91)*100</f>
        <v>20.872783401204298</v>
      </c>
    </row>
    <row r="92" spans="1:7" s="55" customFormat="1" ht="12.75" customHeight="1" x14ac:dyDescent="0.2">
      <c r="A92" s="72"/>
      <c r="B92" s="73"/>
      <c r="C92" s="72"/>
      <c r="D92" s="59"/>
      <c r="E92" s="59"/>
    </row>
    <row r="93" spans="1:7" s="55" customFormat="1" ht="12.75" customHeight="1" x14ac:dyDescent="0.2">
      <c r="A93" s="72"/>
      <c r="B93" s="73"/>
      <c r="C93" s="72"/>
      <c r="D93" s="59"/>
      <c r="E93" s="59"/>
    </row>
    <row r="94" spans="1:7" s="55" customFormat="1" ht="12.75" customHeight="1" x14ac:dyDescent="0.2">
      <c r="A94" s="72"/>
      <c r="B94" s="73"/>
      <c r="C94" s="72"/>
      <c r="D94" s="59"/>
      <c r="E94" s="59"/>
    </row>
    <row r="95" spans="1:7" s="55" customFormat="1" ht="15.75" customHeight="1" thickBot="1" x14ac:dyDescent="0.25">
      <c r="A95" s="72"/>
      <c r="B95" s="73"/>
      <c r="C95" s="72"/>
      <c r="D95" s="59"/>
      <c r="E95" s="59"/>
    </row>
    <row r="96" spans="1:7" s="55" customFormat="1" ht="15.75" x14ac:dyDescent="0.25">
      <c r="A96" s="111" t="s">
        <v>14</v>
      </c>
      <c r="B96" s="112" t="s">
        <v>13</v>
      </c>
      <c r="C96" s="111" t="s">
        <v>12</v>
      </c>
      <c r="D96" s="251" t="s">
        <v>11</v>
      </c>
      <c r="E96" s="251" t="s">
        <v>11</v>
      </c>
      <c r="F96" s="22" t="s">
        <v>0</v>
      </c>
      <c r="G96" s="118" t="s">
        <v>370</v>
      </c>
    </row>
    <row r="97" spans="1:7" s="55" customFormat="1" ht="15.75" customHeight="1" thickBot="1" x14ac:dyDescent="0.3">
      <c r="A97" s="113"/>
      <c r="B97" s="114"/>
      <c r="C97" s="115"/>
      <c r="D97" s="252" t="s">
        <v>10</v>
      </c>
      <c r="E97" s="252" t="s">
        <v>9</v>
      </c>
      <c r="F97" s="235" t="s">
        <v>467</v>
      </c>
      <c r="G97" s="119" t="s">
        <v>371</v>
      </c>
    </row>
    <row r="98" spans="1:7" s="55" customFormat="1" ht="16.5" thickTop="1" x14ac:dyDescent="0.25">
      <c r="A98" s="61">
        <v>50</v>
      </c>
      <c r="B98" s="74"/>
      <c r="C98" s="97" t="s">
        <v>368</v>
      </c>
      <c r="D98" s="56"/>
      <c r="E98" s="203"/>
      <c r="F98" s="138"/>
      <c r="G98" s="136"/>
    </row>
    <row r="99" spans="1:7" s="55" customFormat="1" ht="14.25" customHeight="1" x14ac:dyDescent="0.2">
      <c r="A99" s="61"/>
      <c r="B99" s="74"/>
      <c r="C99" s="78"/>
      <c r="D99" s="56"/>
      <c r="E99" s="203"/>
      <c r="F99" s="139"/>
      <c r="G99" s="63"/>
    </row>
    <row r="100" spans="1:7" s="55" customFormat="1" ht="15" customHeight="1" x14ac:dyDescent="0.2">
      <c r="A100" s="61"/>
      <c r="B100" s="81">
        <v>2169</v>
      </c>
      <c r="C100" s="82" t="s">
        <v>327</v>
      </c>
      <c r="D100" s="57">
        <v>50</v>
      </c>
      <c r="E100" s="189">
        <v>50</v>
      </c>
      <c r="F100" s="117">
        <v>0</v>
      </c>
      <c r="G100" s="116">
        <f t="shared" ref="G100:G106" si="7">(F100/E100)*100</f>
        <v>0</v>
      </c>
    </row>
    <row r="101" spans="1:7" s="55" customFormat="1" ht="15" customHeight="1" x14ac:dyDescent="0.2">
      <c r="A101" s="61"/>
      <c r="B101" s="60">
        <v>2219</v>
      </c>
      <c r="C101" s="63" t="s">
        <v>182</v>
      </c>
      <c r="D101" s="57">
        <v>420</v>
      </c>
      <c r="E101" s="189">
        <v>420</v>
      </c>
      <c r="F101" s="117">
        <v>48.7</v>
      </c>
      <c r="G101" s="116">
        <f t="shared" si="7"/>
        <v>11.595238095238097</v>
      </c>
    </row>
    <row r="102" spans="1:7" s="55" customFormat="1" ht="15" hidden="1" customHeight="1" x14ac:dyDescent="0.2">
      <c r="A102" s="61"/>
      <c r="B102" s="60">
        <v>2229</v>
      </c>
      <c r="C102" s="63" t="s">
        <v>183</v>
      </c>
      <c r="D102" s="57">
        <v>0</v>
      </c>
      <c r="E102" s="189">
        <v>0</v>
      </c>
      <c r="F102" s="117">
        <v>0</v>
      </c>
      <c r="G102" s="116" t="e">
        <f t="shared" si="7"/>
        <v>#DIV/0!</v>
      </c>
    </row>
    <row r="103" spans="1:7" s="55" customFormat="1" ht="15" customHeight="1" x14ac:dyDescent="0.2">
      <c r="A103" s="61"/>
      <c r="B103" s="60">
        <v>2293</v>
      </c>
      <c r="C103" s="63" t="s">
        <v>328</v>
      </c>
      <c r="D103" s="57">
        <v>22000</v>
      </c>
      <c r="E103" s="189">
        <v>22000</v>
      </c>
      <c r="F103" s="117">
        <v>5250.6</v>
      </c>
      <c r="G103" s="116">
        <f t="shared" si="7"/>
        <v>23.866363636363637</v>
      </c>
    </row>
    <row r="104" spans="1:7" s="55" customFormat="1" ht="15" hidden="1" customHeight="1" x14ac:dyDescent="0.2">
      <c r="A104" s="61"/>
      <c r="B104" s="60">
        <v>2299</v>
      </c>
      <c r="C104" s="63" t="s">
        <v>183</v>
      </c>
      <c r="D104" s="57">
        <v>0</v>
      </c>
      <c r="E104" s="189">
        <v>0</v>
      </c>
      <c r="F104" s="117">
        <v>0</v>
      </c>
      <c r="G104" s="116" t="e">
        <f t="shared" si="7"/>
        <v>#DIV/0!</v>
      </c>
    </row>
    <row r="105" spans="1:7" s="55" customFormat="1" ht="15" customHeight="1" x14ac:dyDescent="0.2">
      <c r="A105" s="61"/>
      <c r="B105" s="81">
        <v>3399</v>
      </c>
      <c r="C105" s="82" t="s">
        <v>184</v>
      </c>
      <c r="D105" s="57">
        <v>200</v>
      </c>
      <c r="E105" s="189">
        <v>200</v>
      </c>
      <c r="F105" s="117">
        <v>6.6</v>
      </c>
      <c r="G105" s="116">
        <f t="shared" si="7"/>
        <v>3.3000000000000003</v>
      </c>
    </row>
    <row r="106" spans="1:7" s="55" customFormat="1" ht="15.75" thickBot="1" x14ac:dyDescent="0.25">
      <c r="A106" s="82"/>
      <c r="B106" s="81">
        <v>6171</v>
      </c>
      <c r="C106" s="82" t="s">
        <v>276</v>
      </c>
      <c r="D106" s="57">
        <v>0</v>
      </c>
      <c r="E106" s="189">
        <v>0</v>
      </c>
      <c r="F106" s="117">
        <v>28.5</v>
      </c>
      <c r="G106" s="116" t="e">
        <f t="shared" si="7"/>
        <v>#DIV/0!</v>
      </c>
    </row>
    <row r="107" spans="1:7" s="55" customFormat="1" ht="15.75" hidden="1" thickBot="1" x14ac:dyDescent="0.25">
      <c r="A107" s="82"/>
      <c r="B107" s="86">
        <v>6402</v>
      </c>
      <c r="C107" s="82" t="s">
        <v>167</v>
      </c>
      <c r="D107" s="57"/>
      <c r="E107" s="189"/>
    </row>
    <row r="108" spans="1:7" s="55" customFormat="1" ht="15.75" hidden="1" thickBot="1" x14ac:dyDescent="0.25">
      <c r="A108" s="82"/>
      <c r="B108" s="86">
        <v>6409</v>
      </c>
      <c r="C108" s="82" t="s">
        <v>168</v>
      </c>
      <c r="D108" s="57"/>
      <c r="E108" s="189"/>
    </row>
    <row r="109" spans="1:7" s="55" customFormat="1" ht="18.75" customHeight="1" thickTop="1" thickBot="1" x14ac:dyDescent="0.3">
      <c r="A109" s="83"/>
      <c r="B109" s="87"/>
      <c r="C109" s="94" t="s">
        <v>170</v>
      </c>
      <c r="D109" s="92">
        <f t="shared" ref="D109:F109" si="8">SUM(D100:D108)</f>
        <v>22670</v>
      </c>
      <c r="E109" s="192">
        <f t="shared" si="8"/>
        <v>22670</v>
      </c>
      <c r="F109" s="216">
        <f t="shared" si="8"/>
        <v>5334.4000000000005</v>
      </c>
      <c r="G109" s="123">
        <f t="shared" ref="G109" si="9">(F109/E109)*100</f>
        <v>23.530657256285842</v>
      </c>
    </row>
    <row r="110" spans="1:7" s="55" customFormat="1" ht="22.5" customHeight="1" thickBot="1" x14ac:dyDescent="0.25">
      <c r="A110" s="72"/>
      <c r="B110" s="73"/>
      <c r="C110" s="72"/>
      <c r="D110" s="254"/>
      <c r="E110" s="253"/>
    </row>
    <row r="111" spans="1:7" s="55" customFormat="1" ht="18" customHeight="1" x14ac:dyDescent="0.25">
      <c r="A111" s="111" t="s">
        <v>14</v>
      </c>
      <c r="B111" s="112" t="s">
        <v>13</v>
      </c>
      <c r="C111" s="111" t="s">
        <v>12</v>
      </c>
      <c r="D111" s="251" t="s">
        <v>11</v>
      </c>
      <c r="E111" s="251" t="s">
        <v>11</v>
      </c>
      <c r="F111" s="22" t="s">
        <v>0</v>
      </c>
      <c r="G111" s="118" t="s">
        <v>370</v>
      </c>
    </row>
    <row r="112" spans="1:7" s="55" customFormat="1" ht="18" customHeight="1" thickBot="1" x14ac:dyDescent="0.3">
      <c r="A112" s="113"/>
      <c r="B112" s="114"/>
      <c r="C112" s="115"/>
      <c r="D112" s="252" t="s">
        <v>10</v>
      </c>
      <c r="E112" s="252" t="s">
        <v>9</v>
      </c>
      <c r="F112" s="235" t="s">
        <v>467</v>
      </c>
      <c r="G112" s="119" t="s">
        <v>371</v>
      </c>
    </row>
    <row r="113" spans="1:7" s="55" customFormat="1" ht="18" customHeight="1" thickTop="1" x14ac:dyDescent="0.25">
      <c r="A113" s="61">
        <v>90</v>
      </c>
      <c r="B113" s="61"/>
      <c r="C113" s="97" t="s">
        <v>54</v>
      </c>
      <c r="D113" s="56"/>
      <c r="E113" s="203"/>
      <c r="F113" s="138"/>
      <c r="G113" s="136"/>
    </row>
    <row r="114" spans="1:7" s="55" customFormat="1" ht="15" customHeight="1" x14ac:dyDescent="0.2">
      <c r="A114" s="63"/>
      <c r="B114" s="60"/>
      <c r="C114" s="63"/>
      <c r="D114" s="57"/>
      <c r="E114" s="189"/>
      <c r="F114" s="139"/>
      <c r="G114" s="63"/>
    </row>
    <row r="115" spans="1:7" s="55" customFormat="1" ht="15" customHeight="1" x14ac:dyDescent="0.2">
      <c r="A115" s="63"/>
      <c r="B115" s="60">
        <v>2219</v>
      </c>
      <c r="C115" s="63" t="s">
        <v>97</v>
      </c>
      <c r="D115" s="57">
        <v>2912</v>
      </c>
      <c r="E115" s="189">
        <v>2820</v>
      </c>
      <c r="F115" s="117">
        <v>593.70000000000005</v>
      </c>
      <c r="G115" s="116">
        <f t="shared" ref="G115:G118" si="10">(F115/E115)*100</f>
        <v>21.053191489361701</v>
      </c>
    </row>
    <row r="116" spans="1:7" s="55" customFormat="1" ht="15" customHeight="1" x14ac:dyDescent="0.2">
      <c r="A116" s="63"/>
      <c r="B116" s="60">
        <v>3421</v>
      </c>
      <c r="C116" s="63" t="s">
        <v>293</v>
      </c>
      <c r="D116" s="57">
        <v>868</v>
      </c>
      <c r="E116" s="189">
        <v>882.3</v>
      </c>
      <c r="F116" s="117">
        <v>219.8</v>
      </c>
      <c r="G116" s="116">
        <f t="shared" si="10"/>
        <v>24.912161396350449</v>
      </c>
    </row>
    <row r="117" spans="1:7" s="55" customFormat="1" ht="15" customHeight="1" x14ac:dyDescent="0.2">
      <c r="A117" s="63"/>
      <c r="B117" s="60">
        <v>4349</v>
      </c>
      <c r="C117" s="63" t="s">
        <v>277</v>
      </c>
      <c r="D117" s="57">
        <v>2621</v>
      </c>
      <c r="E117" s="189">
        <v>2871</v>
      </c>
      <c r="F117" s="117">
        <v>735.2</v>
      </c>
      <c r="G117" s="116">
        <f t="shared" si="10"/>
        <v>25.607802159526301</v>
      </c>
    </row>
    <row r="118" spans="1:7" s="55" customFormat="1" ht="15" customHeight="1" thickBot="1" x14ac:dyDescent="0.25">
      <c r="A118" s="63"/>
      <c r="B118" s="60">
        <v>5311</v>
      </c>
      <c r="C118" s="63" t="s">
        <v>186</v>
      </c>
      <c r="D118" s="57">
        <v>30624</v>
      </c>
      <c r="E118" s="189">
        <v>30807.7</v>
      </c>
      <c r="F118" s="117">
        <v>7326.4</v>
      </c>
      <c r="G118" s="116">
        <f t="shared" si="10"/>
        <v>23.781067720082966</v>
      </c>
    </row>
    <row r="119" spans="1:7" s="55" customFormat="1" ht="16.5" hidden="1" customHeight="1" x14ac:dyDescent="0.2">
      <c r="A119" s="81"/>
      <c r="B119" s="141">
        <v>6402</v>
      </c>
      <c r="C119" s="142" t="s">
        <v>185</v>
      </c>
      <c r="D119" s="57">
        <v>0</v>
      </c>
      <c r="E119" s="189">
        <v>0</v>
      </c>
      <c r="F119" s="117">
        <v>0</v>
      </c>
      <c r="G119" s="116" t="e">
        <f>(#REF!/E119)*100</f>
        <v>#REF!</v>
      </c>
    </row>
    <row r="120" spans="1:7" s="55" customFormat="1" ht="16.5" hidden="1" customHeight="1" thickBot="1" x14ac:dyDescent="0.25">
      <c r="A120" s="81"/>
      <c r="B120" s="141">
        <v>6409</v>
      </c>
      <c r="C120" s="142" t="s">
        <v>427</v>
      </c>
      <c r="D120" s="57">
        <v>0</v>
      </c>
      <c r="E120" s="189">
        <v>0</v>
      </c>
      <c r="F120" s="117">
        <v>0</v>
      </c>
      <c r="G120" s="116" t="e">
        <f>(#REF!/E120)*100</f>
        <v>#REF!</v>
      </c>
    </row>
    <row r="121" spans="1:7" s="55" customFormat="1" ht="18.75" customHeight="1" thickTop="1" thickBot="1" x14ac:dyDescent="0.3">
      <c r="A121" s="83"/>
      <c r="B121" s="84"/>
      <c r="C121" s="94" t="s">
        <v>187</v>
      </c>
      <c r="D121" s="92">
        <f t="shared" ref="D121:F121" si="11">SUM(D115,D116,D117,D118,D119,D120)</f>
        <v>37025</v>
      </c>
      <c r="E121" s="192">
        <f t="shared" si="11"/>
        <v>37381</v>
      </c>
      <c r="F121" s="216">
        <f t="shared" si="11"/>
        <v>8875.1</v>
      </c>
      <c r="G121" s="123">
        <f t="shared" ref="G121" si="12">(F121/E121)*100</f>
        <v>23.74227548754715</v>
      </c>
    </row>
    <row r="122" spans="1:7" s="55" customFormat="1" ht="13.5" customHeight="1" thickBot="1" x14ac:dyDescent="0.3">
      <c r="A122" s="101"/>
      <c r="B122" s="102"/>
      <c r="C122" s="103"/>
      <c r="D122" s="104"/>
      <c r="E122" s="104"/>
    </row>
    <row r="123" spans="1:7" s="55" customFormat="1" ht="12" hidden="1" customHeight="1" thickBot="1" x14ac:dyDescent="0.3">
      <c r="A123" s="105"/>
      <c r="B123" s="106"/>
      <c r="C123" s="107"/>
      <c r="D123" s="108"/>
      <c r="E123" s="108"/>
    </row>
    <row r="124" spans="1:7" s="55" customFormat="1" ht="15.75" x14ac:dyDescent="0.25">
      <c r="A124" s="111" t="s">
        <v>14</v>
      </c>
      <c r="B124" s="112" t="s">
        <v>13</v>
      </c>
      <c r="C124" s="111" t="s">
        <v>12</v>
      </c>
      <c r="D124" s="251" t="s">
        <v>11</v>
      </c>
      <c r="E124" s="251" t="s">
        <v>11</v>
      </c>
      <c r="F124" s="22" t="s">
        <v>0</v>
      </c>
      <c r="G124" s="118" t="s">
        <v>370</v>
      </c>
    </row>
    <row r="125" spans="1:7" s="55" customFormat="1" ht="15.75" customHeight="1" thickBot="1" x14ac:dyDescent="0.3">
      <c r="A125" s="113"/>
      <c r="B125" s="114"/>
      <c r="C125" s="115"/>
      <c r="D125" s="252" t="s">
        <v>10</v>
      </c>
      <c r="E125" s="252" t="s">
        <v>9</v>
      </c>
      <c r="F125" s="235" t="s">
        <v>467</v>
      </c>
      <c r="G125" s="119" t="s">
        <v>371</v>
      </c>
    </row>
    <row r="126" spans="1:7" s="55" customFormat="1" ht="16.5" thickTop="1" x14ac:dyDescent="0.25">
      <c r="A126" s="61">
        <v>100</v>
      </c>
      <c r="B126" s="352" t="s">
        <v>369</v>
      </c>
      <c r="C126" s="353"/>
      <c r="D126" s="56"/>
      <c r="E126" s="203"/>
      <c r="F126" s="138"/>
      <c r="G126" s="136"/>
    </row>
    <row r="127" spans="1:7" s="55" customFormat="1" ht="15" x14ac:dyDescent="0.2">
      <c r="A127" s="63"/>
      <c r="B127" s="75"/>
      <c r="C127" s="63"/>
      <c r="D127" s="57"/>
      <c r="E127" s="189"/>
      <c r="F127" s="139"/>
      <c r="G127" s="63"/>
    </row>
    <row r="128" spans="1:7" s="55" customFormat="1" ht="15" x14ac:dyDescent="0.2">
      <c r="A128" s="63"/>
      <c r="B128" s="75">
        <v>1014</v>
      </c>
      <c r="C128" s="63" t="s">
        <v>171</v>
      </c>
      <c r="D128" s="57">
        <v>600</v>
      </c>
      <c r="E128" s="189">
        <v>600</v>
      </c>
      <c r="F128" s="117">
        <v>104.3</v>
      </c>
      <c r="G128" s="116">
        <f t="shared" ref="G128:G146" si="13">(F128/E128)*100</f>
        <v>17.383333333333333</v>
      </c>
    </row>
    <row r="129" spans="1:7" s="55" customFormat="1" ht="15" hidden="1" customHeight="1" x14ac:dyDescent="0.2">
      <c r="A129" s="82"/>
      <c r="B129" s="86">
        <v>1031</v>
      </c>
      <c r="C129" s="82" t="s">
        <v>172</v>
      </c>
      <c r="D129" s="57">
        <v>0</v>
      </c>
      <c r="E129" s="189">
        <v>0</v>
      </c>
      <c r="F129" s="117">
        <v>0</v>
      </c>
      <c r="G129" s="116" t="e">
        <f t="shared" si="13"/>
        <v>#DIV/0!</v>
      </c>
    </row>
    <row r="130" spans="1:7" s="55" customFormat="1" ht="15" hidden="1" x14ac:dyDescent="0.2">
      <c r="A130" s="63"/>
      <c r="B130" s="75">
        <v>1036</v>
      </c>
      <c r="C130" s="63" t="s">
        <v>173</v>
      </c>
      <c r="D130" s="57">
        <v>0</v>
      </c>
      <c r="E130" s="189">
        <v>0</v>
      </c>
      <c r="F130" s="117">
        <v>0</v>
      </c>
      <c r="G130" s="116" t="e">
        <f t="shared" si="13"/>
        <v>#DIV/0!</v>
      </c>
    </row>
    <row r="131" spans="1:7" s="55" customFormat="1" ht="15" hidden="1" customHeight="1" x14ac:dyDescent="0.2">
      <c r="A131" s="82"/>
      <c r="B131" s="86">
        <v>1037</v>
      </c>
      <c r="C131" s="82" t="s">
        <v>174</v>
      </c>
      <c r="D131" s="57">
        <v>0</v>
      </c>
      <c r="E131" s="189">
        <v>0</v>
      </c>
      <c r="F131" s="117">
        <v>0</v>
      </c>
      <c r="G131" s="116" t="e">
        <f t="shared" si="13"/>
        <v>#DIV/0!</v>
      </c>
    </row>
    <row r="132" spans="1:7" s="55" customFormat="1" ht="15" hidden="1" x14ac:dyDescent="0.2">
      <c r="A132" s="82"/>
      <c r="B132" s="86">
        <v>1039</v>
      </c>
      <c r="C132" s="82" t="s">
        <v>175</v>
      </c>
      <c r="D132" s="57">
        <v>0</v>
      </c>
      <c r="E132" s="189">
        <v>0</v>
      </c>
      <c r="F132" s="117">
        <v>0</v>
      </c>
      <c r="G132" s="116" t="e">
        <f t="shared" si="13"/>
        <v>#DIV/0!</v>
      </c>
    </row>
    <row r="133" spans="1:7" s="55" customFormat="1" ht="18" hidden="1" customHeight="1" x14ac:dyDescent="0.2">
      <c r="A133" s="63"/>
      <c r="B133" s="75">
        <v>1036</v>
      </c>
      <c r="C133" s="82" t="s">
        <v>173</v>
      </c>
      <c r="D133" s="57">
        <v>0</v>
      </c>
      <c r="E133" s="189">
        <v>0</v>
      </c>
      <c r="F133" s="117">
        <v>0</v>
      </c>
      <c r="G133" s="116" t="e">
        <f t="shared" si="13"/>
        <v>#DIV/0!</v>
      </c>
    </row>
    <row r="134" spans="1:7" s="55" customFormat="1" ht="18" hidden="1" customHeight="1" x14ac:dyDescent="0.2">
      <c r="A134" s="63"/>
      <c r="B134" s="75">
        <v>1037</v>
      </c>
      <c r="C134" s="82" t="s">
        <v>300</v>
      </c>
      <c r="D134" s="57">
        <v>0</v>
      </c>
      <c r="E134" s="189">
        <v>0</v>
      </c>
      <c r="F134" s="117">
        <v>0</v>
      </c>
      <c r="G134" s="116" t="e">
        <f t="shared" si="13"/>
        <v>#DIV/0!</v>
      </c>
    </row>
    <row r="135" spans="1:7" s="55" customFormat="1" ht="15" x14ac:dyDescent="0.2">
      <c r="A135" s="82"/>
      <c r="B135" s="86">
        <v>1070</v>
      </c>
      <c r="C135" s="82" t="s">
        <v>176</v>
      </c>
      <c r="D135" s="57">
        <v>8</v>
      </c>
      <c r="E135" s="189">
        <v>8</v>
      </c>
      <c r="F135" s="117">
        <v>0</v>
      </c>
      <c r="G135" s="116">
        <f t="shared" si="13"/>
        <v>0</v>
      </c>
    </row>
    <row r="136" spans="1:7" s="55" customFormat="1" ht="15" hidden="1" x14ac:dyDescent="0.2">
      <c r="A136" s="82"/>
      <c r="B136" s="86">
        <v>2331</v>
      </c>
      <c r="C136" s="82" t="s">
        <v>177</v>
      </c>
      <c r="D136" s="57">
        <v>0</v>
      </c>
      <c r="E136" s="189">
        <v>0</v>
      </c>
      <c r="F136" s="117">
        <v>0</v>
      </c>
      <c r="G136" s="116" t="e">
        <f t="shared" si="13"/>
        <v>#DIV/0!</v>
      </c>
    </row>
    <row r="137" spans="1:7" s="55" customFormat="1" ht="15" customHeight="1" x14ac:dyDescent="0.2">
      <c r="A137" s="82"/>
      <c r="B137" s="60">
        <v>2169</v>
      </c>
      <c r="C137" s="63" t="s">
        <v>188</v>
      </c>
      <c r="D137" s="57">
        <v>300</v>
      </c>
      <c r="E137" s="189">
        <v>300</v>
      </c>
      <c r="F137" s="117">
        <v>24.2</v>
      </c>
      <c r="G137" s="116">
        <f t="shared" si="13"/>
        <v>8.0666666666666664</v>
      </c>
    </row>
    <row r="138" spans="1:7" s="55" customFormat="1" ht="15" customHeight="1" x14ac:dyDescent="0.2">
      <c r="A138" s="63"/>
      <c r="B138" s="60">
        <v>3322</v>
      </c>
      <c r="C138" s="63" t="s">
        <v>275</v>
      </c>
      <c r="D138" s="57">
        <v>30</v>
      </c>
      <c r="E138" s="189">
        <v>30</v>
      </c>
      <c r="F138" s="117">
        <v>0</v>
      </c>
      <c r="G138" s="116">
        <f t="shared" si="13"/>
        <v>0</v>
      </c>
    </row>
    <row r="139" spans="1:7" s="55" customFormat="1" ht="15" customHeight="1" x14ac:dyDescent="0.2">
      <c r="A139" s="82"/>
      <c r="B139" s="75">
        <v>3635</v>
      </c>
      <c r="C139" s="77" t="s">
        <v>116</v>
      </c>
      <c r="D139" s="57">
        <v>1175</v>
      </c>
      <c r="E139" s="189">
        <v>1175</v>
      </c>
      <c r="F139" s="117">
        <v>0</v>
      </c>
      <c r="G139" s="116">
        <f t="shared" si="13"/>
        <v>0</v>
      </c>
    </row>
    <row r="140" spans="1:7" s="55" customFormat="1" ht="15" hidden="1" customHeight="1" x14ac:dyDescent="0.2">
      <c r="A140" s="82"/>
      <c r="B140" s="86">
        <v>3716</v>
      </c>
      <c r="C140" s="82" t="s">
        <v>329</v>
      </c>
      <c r="D140" s="57">
        <v>0</v>
      </c>
      <c r="E140" s="189">
        <v>0</v>
      </c>
      <c r="F140" s="117">
        <v>0</v>
      </c>
      <c r="G140" s="116" t="e">
        <f t="shared" si="13"/>
        <v>#DIV/0!</v>
      </c>
    </row>
    <row r="141" spans="1:7" s="55" customFormat="1" ht="15" customHeight="1" x14ac:dyDescent="0.2">
      <c r="A141" s="82"/>
      <c r="B141" s="86">
        <v>3739</v>
      </c>
      <c r="C141" s="82" t="s">
        <v>178</v>
      </c>
      <c r="D141" s="57">
        <v>50</v>
      </c>
      <c r="E141" s="189">
        <v>50</v>
      </c>
      <c r="F141" s="117">
        <v>0</v>
      </c>
      <c r="G141" s="116">
        <f t="shared" si="13"/>
        <v>0</v>
      </c>
    </row>
    <row r="142" spans="1:7" s="55" customFormat="1" ht="18" customHeight="1" x14ac:dyDescent="0.2">
      <c r="A142" s="63"/>
      <c r="B142" s="75">
        <v>3749</v>
      </c>
      <c r="C142" s="63" t="s">
        <v>179</v>
      </c>
      <c r="D142" s="57">
        <v>70</v>
      </c>
      <c r="E142" s="189">
        <v>70</v>
      </c>
      <c r="F142" s="117">
        <v>0</v>
      </c>
      <c r="G142" s="116">
        <f t="shared" si="13"/>
        <v>0</v>
      </c>
    </row>
    <row r="143" spans="1:7" s="55" customFormat="1" ht="15" hidden="1" x14ac:dyDescent="0.2">
      <c r="A143" s="63"/>
      <c r="B143" s="75">
        <v>5272</v>
      </c>
      <c r="C143" s="63" t="s">
        <v>180</v>
      </c>
      <c r="D143" s="57">
        <v>0</v>
      </c>
      <c r="E143" s="189">
        <v>0</v>
      </c>
      <c r="F143" s="117">
        <v>0</v>
      </c>
      <c r="G143" s="116" t="e">
        <f t="shared" si="13"/>
        <v>#DIV/0!</v>
      </c>
    </row>
    <row r="144" spans="1:7" s="55" customFormat="1" ht="15" hidden="1" x14ac:dyDescent="0.2">
      <c r="A144" s="82"/>
      <c r="B144" s="86">
        <v>6149</v>
      </c>
      <c r="C144" s="82" t="s">
        <v>451</v>
      </c>
      <c r="D144" s="57">
        <v>0</v>
      </c>
      <c r="E144" s="189">
        <v>0</v>
      </c>
      <c r="F144" s="117">
        <v>0</v>
      </c>
      <c r="G144" s="116" t="e">
        <f t="shared" si="13"/>
        <v>#DIV/0!</v>
      </c>
    </row>
    <row r="145" spans="1:7" s="55" customFormat="1" ht="15.75" thickBot="1" x14ac:dyDescent="0.25">
      <c r="A145" s="82"/>
      <c r="B145" s="86">
        <v>6171</v>
      </c>
      <c r="C145" s="82" t="s">
        <v>181</v>
      </c>
      <c r="D145" s="57">
        <v>10</v>
      </c>
      <c r="E145" s="189">
        <v>10</v>
      </c>
      <c r="F145" s="117">
        <v>0</v>
      </c>
      <c r="G145" s="116">
        <f t="shared" si="13"/>
        <v>0</v>
      </c>
    </row>
    <row r="146" spans="1:7" s="55" customFormat="1" ht="18.75" customHeight="1" thickTop="1" thickBot="1" x14ac:dyDescent="0.3">
      <c r="A146" s="83"/>
      <c r="B146" s="84"/>
      <c r="C146" s="94" t="s">
        <v>363</v>
      </c>
      <c r="D146" s="92">
        <f t="shared" ref="D146:E146" si="14">SUM(D128:D145)</f>
        <v>2243</v>
      </c>
      <c r="E146" s="192">
        <f t="shared" si="14"/>
        <v>2243</v>
      </c>
      <c r="F146" s="216">
        <f t="shared" ref="F146" si="15">SUM(F128:F145)</f>
        <v>128.5</v>
      </c>
      <c r="G146" s="123">
        <f t="shared" si="13"/>
        <v>5.7289344627730721</v>
      </c>
    </row>
    <row r="147" spans="1:7" s="55" customFormat="1" ht="15.75" customHeight="1" thickBot="1" x14ac:dyDescent="0.3">
      <c r="A147" s="72"/>
      <c r="B147" s="73"/>
      <c r="C147" s="99"/>
      <c r="D147" s="100"/>
      <c r="E147" s="100"/>
    </row>
    <row r="148" spans="1:7" s="55" customFormat="1" ht="10.5" hidden="1" customHeight="1" thickBot="1" x14ac:dyDescent="0.3">
      <c r="A148" s="72"/>
      <c r="B148" s="73"/>
      <c r="C148" s="99"/>
      <c r="D148" s="100"/>
      <c r="E148" s="100"/>
    </row>
    <row r="149" spans="1:7" s="55" customFormat="1" ht="12.75" hidden="1" customHeight="1" thickBot="1" x14ac:dyDescent="0.25">
      <c r="A149" s="72"/>
      <c r="B149" s="73"/>
      <c r="C149" s="72"/>
      <c r="D149" s="59"/>
      <c r="E149" s="59"/>
    </row>
    <row r="150" spans="1:7" s="72" customFormat="1" ht="15.75" hidden="1" customHeight="1" x14ac:dyDescent="0.2">
      <c r="B150" s="73"/>
      <c r="D150" s="59"/>
      <c r="E150" s="59"/>
      <c r="F150" s="55"/>
      <c r="G150" s="55"/>
    </row>
    <row r="151" spans="1:7" s="55" customFormat="1" ht="15.75" x14ac:dyDescent="0.25">
      <c r="A151" s="111" t="s">
        <v>14</v>
      </c>
      <c r="B151" s="112" t="s">
        <v>13</v>
      </c>
      <c r="C151" s="111" t="s">
        <v>12</v>
      </c>
      <c r="D151" s="251" t="s">
        <v>11</v>
      </c>
      <c r="E151" s="251" t="s">
        <v>11</v>
      </c>
      <c r="F151" s="22" t="s">
        <v>0</v>
      </c>
      <c r="G151" s="118" t="s">
        <v>370</v>
      </c>
    </row>
    <row r="152" spans="1:7" s="55" customFormat="1" ht="15.75" customHeight="1" thickBot="1" x14ac:dyDescent="0.3">
      <c r="A152" s="113"/>
      <c r="B152" s="114"/>
      <c r="C152" s="115"/>
      <c r="D152" s="252" t="s">
        <v>10</v>
      </c>
      <c r="E152" s="252" t="s">
        <v>9</v>
      </c>
      <c r="F152" s="235" t="s">
        <v>467</v>
      </c>
      <c r="G152" s="119" t="s">
        <v>371</v>
      </c>
    </row>
    <row r="153" spans="1:7" s="55" customFormat="1" ht="16.5" thickTop="1" x14ac:dyDescent="0.25">
      <c r="A153" s="61">
        <v>110</v>
      </c>
      <c r="B153" s="61"/>
      <c r="C153" s="97" t="s">
        <v>45</v>
      </c>
      <c r="D153" s="56"/>
      <c r="E153" s="203"/>
      <c r="F153" s="138"/>
      <c r="G153" s="136"/>
    </row>
    <row r="154" spans="1:7" s="55" customFormat="1" ht="15.75" x14ac:dyDescent="0.25">
      <c r="A154" s="61"/>
      <c r="B154" s="74"/>
      <c r="C154" s="97"/>
      <c r="D154" s="56"/>
      <c r="E154" s="203"/>
      <c r="F154" s="139"/>
      <c r="G154" s="63"/>
    </row>
    <row r="155" spans="1:7" s="55" customFormat="1" ht="15" x14ac:dyDescent="0.2">
      <c r="A155" s="61"/>
      <c r="B155" s="75">
        <v>2143</v>
      </c>
      <c r="C155" s="63" t="s">
        <v>338</v>
      </c>
      <c r="D155" s="57">
        <v>820</v>
      </c>
      <c r="E155" s="189">
        <v>819.9</v>
      </c>
      <c r="F155" s="117">
        <v>494.1</v>
      </c>
      <c r="G155" s="116">
        <f t="shared" ref="G155:G190" si="16">(F155/E155)*100</f>
        <v>60.263446761800225</v>
      </c>
    </row>
    <row r="156" spans="1:7" s="55" customFormat="1" ht="15" x14ac:dyDescent="0.2">
      <c r="A156" s="61"/>
      <c r="B156" s="75">
        <v>3111</v>
      </c>
      <c r="C156" s="63" t="s">
        <v>142</v>
      </c>
      <c r="D156" s="57">
        <v>8280</v>
      </c>
      <c r="E156" s="189">
        <v>8280</v>
      </c>
      <c r="F156" s="117">
        <v>2066.1</v>
      </c>
      <c r="G156" s="116">
        <f t="shared" si="16"/>
        <v>24.952898550724637</v>
      </c>
    </row>
    <row r="157" spans="1:7" s="55" customFormat="1" ht="15" x14ac:dyDescent="0.2">
      <c r="A157" s="61"/>
      <c r="B157" s="75">
        <v>3113</v>
      </c>
      <c r="C157" s="63" t="s">
        <v>143</v>
      </c>
      <c r="D157" s="57">
        <v>29040</v>
      </c>
      <c r="E157" s="189">
        <v>29040</v>
      </c>
      <c r="F157" s="117">
        <v>7249</v>
      </c>
      <c r="G157" s="116">
        <f t="shared" si="16"/>
        <v>24.962121212121215</v>
      </c>
    </row>
    <row r="158" spans="1:7" s="55" customFormat="1" ht="15" x14ac:dyDescent="0.2">
      <c r="A158" s="61"/>
      <c r="B158" s="75">
        <v>3231</v>
      </c>
      <c r="C158" s="63" t="s">
        <v>144</v>
      </c>
      <c r="D158" s="57">
        <v>350</v>
      </c>
      <c r="E158" s="189">
        <v>350</v>
      </c>
      <c r="F158" s="117">
        <v>87</v>
      </c>
      <c r="G158" s="116">
        <f t="shared" si="16"/>
        <v>24.857142857142858</v>
      </c>
    </row>
    <row r="159" spans="1:7" s="55" customFormat="1" ht="15" x14ac:dyDescent="0.2">
      <c r="A159" s="61"/>
      <c r="B159" s="75">
        <v>3313</v>
      </c>
      <c r="C159" s="63" t="s">
        <v>145</v>
      </c>
      <c r="D159" s="57">
        <v>1200</v>
      </c>
      <c r="E159" s="189">
        <v>1200</v>
      </c>
      <c r="F159" s="117">
        <v>600</v>
      </c>
      <c r="G159" s="116">
        <f t="shared" si="16"/>
        <v>50</v>
      </c>
    </row>
    <row r="160" spans="1:7" s="55" customFormat="1" ht="15" x14ac:dyDescent="0.2">
      <c r="A160" s="61"/>
      <c r="B160" s="75">
        <v>3314</v>
      </c>
      <c r="C160" s="63" t="s">
        <v>146</v>
      </c>
      <c r="D160" s="57">
        <v>12057</v>
      </c>
      <c r="E160" s="189">
        <v>12057</v>
      </c>
      <c r="F160" s="117">
        <v>3014</v>
      </c>
      <c r="G160" s="116">
        <f t="shared" si="16"/>
        <v>24.997926515717012</v>
      </c>
    </row>
    <row r="161" spans="1:7" s="55" customFormat="1" ht="15" x14ac:dyDescent="0.2">
      <c r="A161" s="61"/>
      <c r="B161" s="75">
        <v>3315</v>
      </c>
      <c r="C161" s="63" t="s">
        <v>147</v>
      </c>
      <c r="D161" s="57">
        <v>17843</v>
      </c>
      <c r="E161" s="189">
        <v>17843</v>
      </c>
      <c r="F161" s="117">
        <v>4661.5</v>
      </c>
      <c r="G161" s="116">
        <f t="shared" si="16"/>
        <v>26.125091072129123</v>
      </c>
    </row>
    <row r="162" spans="1:7" s="55" customFormat="1" ht="15" x14ac:dyDescent="0.2">
      <c r="A162" s="61"/>
      <c r="B162" s="75">
        <v>3319</v>
      </c>
      <c r="C162" s="63" t="s">
        <v>148</v>
      </c>
      <c r="D162" s="57">
        <v>825</v>
      </c>
      <c r="E162" s="189">
        <v>825</v>
      </c>
      <c r="F162" s="117">
        <v>45.8</v>
      </c>
      <c r="G162" s="116">
        <f t="shared" si="16"/>
        <v>5.5515151515151508</v>
      </c>
    </row>
    <row r="163" spans="1:7" s="55" customFormat="1" ht="15" x14ac:dyDescent="0.2">
      <c r="A163" s="61"/>
      <c r="B163" s="75">
        <v>3322</v>
      </c>
      <c r="C163" s="63" t="s">
        <v>149</v>
      </c>
      <c r="D163" s="57">
        <v>20</v>
      </c>
      <c r="E163" s="189">
        <v>20</v>
      </c>
      <c r="F163" s="117">
        <v>0</v>
      </c>
      <c r="G163" s="116">
        <f t="shared" si="16"/>
        <v>0</v>
      </c>
    </row>
    <row r="164" spans="1:7" s="55" customFormat="1" ht="15" x14ac:dyDescent="0.2">
      <c r="A164" s="61"/>
      <c r="B164" s="75">
        <v>3326</v>
      </c>
      <c r="C164" s="63" t="s">
        <v>150</v>
      </c>
      <c r="D164" s="57">
        <v>20</v>
      </c>
      <c r="E164" s="189">
        <v>20</v>
      </c>
      <c r="F164" s="117">
        <v>0</v>
      </c>
      <c r="G164" s="116">
        <f t="shared" si="16"/>
        <v>0</v>
      </c>
    </row>
    <row r="165" spans="1:7" s="55" customFormat="1" ht="15" x14ac:dyDescent="0.2">
      <c r="A165" s="61"/>
      <c r="B165" s="75">
        <v>3330</v>
      </c>
      <c r="C165" s="63" t="s">
        <v>151</v>
      </c>
      <c r="D165" s="57">
        <v>100</v>
      </c>
      <c r="E165" s="189">
        <v>100</v>
      </c>
      <c r="F165" s="117">
        <v>40</v>
      </c>
      <c r="G165" s="116">
        <f t="shared" si="16"/>
        <v>40</v>
      </c>
    </row>
    <row r="166" spans="1:7" s="55" customFormat="1" ht="15" x14ac:dyDescent="0.2">
      <c r="A166" s="61"/>
      <c r="B166" s="75">
        <v>3392</v>
      </c>
      <c r="C166" s="63" t="s">
        <v>152</v>
      </c>
      <c r="D166" s="57">
        <v>855</v>
      </c>
      <c r="E166" s="189">
        <v>855</v>
      </c>
      <c r="F166" s="117">
        <v>200</v>
      </c>
      <c r="G166" s="116">
        <f t="shared" si="16"/>
        <v>23.391812865497073</v>
      </c>
    </row>
    <row r="167" spans="1:7" s="55" customFormat="1" ht="15" x14ac:dyDescent="0.2">
      <c r="A167" s="61"/>
      <c r="B167" s="75">
        <v>3412</v>
      </c>
      <c r="C167" s="63" t="s">
        <v>274</v>
      </c>
      <c r="D167" s="57">
        <v>22982</v>
      </c>
      <c r="E167" s="189">
        <v>22982</v>
      </c>
      <c r="F167" s="117">
        <v>5229</v>
      </c>
      <c r="G167" s="116">
        <f t="shared" si="16"/>
        <v>22.752588982682099</v>
      </c>
    </row>
    <row r="168" spans="1:7" s="55" customFormat="1" ht="15" x14ac:dyDescent="0.2">
      <c r="A168" s="61"/>
      <c r="B168" s="75">
        <v>3412</v>
      </c>
      <c r="C168" s="63" t="s">
        <v>270</v>
      </c>
      <c r="D168" s="57">
        <v>110</v>
      </c>
      <c r="E168" s="189">
        <v>110</v>
      </c>
      <c r="F168" s="117">
        <v>21.3</v>
      </c>
      <c r="G168" s="116">
        <f t="shared" si="16"/>
        <v>19.363636363636363</v>
      </c>
    </row>
    <row r="169" spans="1:7" s="55" customFormat="1" ht="15" hidden="1" x14ac:dyDescent="0.2">
      <c r="A169" s="61"/>
      <c r="B169" s="75">
        <v>3412</v>
      </c>
      <c r="C169" s="63" t="s">
        <v>452</v>
      </c>
      <c r="D169" s="57">
        <v>0</v>
      </c>
      <c r="E169" s="189">
        <v>0</v>
      </c>
      <c r="F169" s="117">
        <v>0</v>
      </c>
      <c r="G169" s="116" t="e">
        <f t="shared" si="16"/>
        <v>#DIV/0!</v>
      </c>
    </row>
    <row r="170" spans="1:7" s="55" customFormat="1" ht="15" hidden="1" x14ac:dyDescent="0.2">
      <c r="A170" s="61"/>
      <c r="B170" s="75">
        <v>3412</v>
      </c>
      <c r="C170" s="63" t="s">
        <v>442</v>
      </c>
      <c r="D170" s="57">
        <v>0</v>
      </c>
      <c r="E170" s="189">
        <v>0</v>
      </c>
      <c r="F170" s="117">
        <v>0</v>
      </c>
      <c r="G170" s="116" t="e">
        <f t="shared" si="16"/>
        <v>#DIV/0!</v>
      </c>
    </row>
    <row r="171" spans="1:7" s="55" customFormat="1" ht="15" x14ac:dyDescent="0.2">
      <c r="A171" s="61"/>
      <c r="B171" s="75">
        <v>3419</v>
      </c>
      <c r="C171" s="63" t="s">
        <v>266</v>
      </c>
      <c r="D171" s="57">
        <v>890</v>
      </c>
      <c r="E171" s="189">
        <v>880</v>
      </c>
      <c r="F171" s="117">
        <v>713.5</v>
      </c>
      <c r="G171" s="116">
        <f t="shared" si="16"/>
        <v>81.079545454545453</v>
      </c>
    </row>
    <row r="172" spans="1:7" s="55" customFormat="1" ht="15" x14ac:dyDescent="0.2">
      <c r="A172" s="61"/>
      <c r="B172" s="75">
        <v>3421</v>
      </c>
      <c r="C172" s="63" t="s">
        <v>265</v>
      </c>
      <c r="D172" s="57">
        <v>11900</v>
      </c>
      <c r="E172" s="189">
        <v>12272</v>
      </c>
      <c r="F172" s="117">
        <v>8798</v>
      </c>
      <c r="G172" s="116">
        <f t="shared" si="16"/>
        <v>71.691655801825291</v>
      </c>
    </row>
    <row r="173" spans="1:7" s="55" customFormat="1" ht="15" x14ac:dyDescent="0.2">
      <c r="A173" s="61"/>
      <c r="B173" s="75">
        <v>3429</v>
      </c>
      <c r="C173" s="63" t="s">
        <v>153</v>
      </c>
      <c r="D173" s="57">
        <v>1750</v>
      </c>
      <c r="E173" s="189">
        <v>1388.1</v>
      </c>
      <c r="F173" s="117">
        <v>1105.0999999999999</v>
      </c>
      <c r="G173" s="116">
        <f t="shared" si="16"/>
        <v>79.612419854477352</v>
      </c>
    </row>
    <row r="174" spans="1:7" s="55" customFormat="1" ht="15" x14ac:dyDescent="0.2">
      <c r="A174" s="61"/>
      <c r="B174" s="75">
        <v>3639</v>
      </c>
      <c r="C174" s="63" t="s">
        <v>484</v>
      </c>
      <c r="D174" s="57">
        <v>1024</v>
      </c>
      <c r="E174" s="189">
        <v>1024</v>
      </c>
      <c r="F174" s="117">
        <v>1024</v>
      </c>
      <c r="G174" s="116">
        <f t="shared" si="16"/>
        <v>100</v>
      </c>
    </row>
    <row r="175" spans="1:7" s="55" customFormat="1" ht="15" x14ac:dyDescent="0.2">
      <c r="A175" s="61"/>
      <c r="B175" s="86">
        <v>3900</v>
      </c>
      <c r="C175" s="82" t="s">
        <v>483</v>
      </c>
      <c r="D175" s="57">
        <v>674</v>
      </c>
      <c r="E175" s="189">
        <v>674</v>
      </c>
      <c r="F175" s="117">
        <v>0</v>
      </c>
      <c r="G175" s="116">
        <f t="shared" si="16"/>
        <v>0</v>
      </c>
    </row>
    <row r="176" spans="1:7" s="55" customFormat="1" ht="15" x14ac:dyDescent="0.2">
      <c r="A176" s="61"/>
      <c r="B176" s="86">
        <v>4351</v>
      </c>
      <c r="C176" s="82" t="s">
        <v>163</v>
      </c>
      <c r="D176" s="57">
        <v>1902</v>
      </c>
      <c r="E176" s="189">
        <v>1902</v>
      </c>
      <c r="F176" s="117">
        <v>0</v>
      </c>
      <c r="G176" s="116">
        <f t="shared" si="16"/>
        <v>0</v>
      </c>
    </row>
    <row r="177" spans="1:7" s="55" customFormat="1" ht="15" x14ac:dyDescent="0.2">
      <c r="A177" s="61"/>
      <c r="B177" s="86">
        <v>4356</v>
      </c>
      <c r="C177" s="82" t="s">
        <v>268</v>
      </c>
      <c r="D177" s="57">
        <v>824</v>
      </c>
      <c r="E177" s="189">
        <v>824</v>
      </c>
      <c r="F177" s="117">
        <v>0</v>
      </c>
      <c r="G177" s="116">
        <f t="shared" si="16"/>
        <v>0</v>
      </c>
    </row>
    <row r="178" spans="1:7" s="55" customFormat="1" ht="15" x14ac:dyDescent="0.2">
      <c r="A178" s="61"/>
      <c r="B178" s="86">
        <v>4357</v>
      </c>
      <c r="C178" s="82" t="s">
        <v>269</v>
      </c>
      <c r="D178" s="57">
        <v>21183</v>
      </c>
      <c r="E178" s="189">
        <v>21183</v>
      </c>
      <c r="F178" s="117">
        <v>11100</v>
      </c>
      <c r="G178" s="116">
        <f t="shared" si="16"/>
        <v>52.400509842798471</v>
      </c>
    </row>
    <row r="179" spans="1:7" s="55" customFormat="1" ht="15" x14ac:dyDescent="0.2">
      <c r="A179" s="61"/>
      <c r="B179" s="86">
        <v>4359</v>
      </c>
      <c r="C179" s="82" t="s">
        <v>271</v>
      </c>
      <c r="D179" s="57">
        <v>2820</v>
      </c>
      <c r="E179" s="189">
        <v>2820</v>
      </c>
      <c r="F179" s="117">
        <v>0</v>
      </c>
      <c r="G179" s="116">
        <f t="shared" si="16"/>
        <v>0</v>
      </c>
    </row>
    <row r="180" spans="1:7" s="55" customFormat="1" ht="15" hidden="1" x14ac:dyDescent="0.2">
      <c r="A180" s="61"/>
      <c r="B180" s="86">
        <v>4379</v>
      </c>
      <c r="C180" s="82" t="s">
        <v>424</v>
      </c>
      <c r="D180" s="57">
        <v>0</v>
      </c>
      <c r="E180" s="189">
        <v>0</v>
      </c>
      <c r="F180" s="117">
        <v>0</v>
      </c>
      <c r="G180" s="116" t="e">
        <f t="shared" si="16"/>
        <v>#DIV/0!</v>
      </c>
    </row>
    <row r="181" spans="1:7" s="55" customFormat="1" ht="15" customHeight="1" x14ac:dyDescent="0.2">
      <c r="A181" s="63"/>
      <c r="B181" s="75">
        <v>6171</v>
      </c>
      <c r="C181" s="63" t="s">
        <v>278</v>
      </c>
      <c r="D181" s="57">
        <v>2062</v>
      </c>
      <c r="E181" s="189">
        <v>2062</v>
      </c>
      <c r="F181" s="117">
        <v>244.5</v>
      </c>
      <c r="G181" s="116">
        <f t="shared" si="16"/>
        <v>11.857419980601358</v>
      </c>
    </row>
    <row r="182" spans="1:7" s="55" customFormat="1" ht="15" customHeight="1" x14ac:dyDescent="0.2">
      <c r="A182" s="63"/>
      <c r="B182" s="75">
        <v>6223</v>
      </c>
      <c r="C182" s="63" t="s">
        <v>169</v>
      </c>
      <c r="D182" s="57">
        <v>20</v>
      </c>
      <c r="E182" s="189">
        <v>20</v>
      </c>
      <c r="F182" s="117">
        <v>0</v>
      </c>
      <c r="G182" s="116">
        <f t="shared" si="16"/>
        <v>0</v>
      </c>
    </row>
    <row r="183" spans="1:7" s="55" customFormat="1" ht="15" customHeight="1" x14ac:dyDescent="0.2">
      <c r="A183" s="63"/>
      <c r="B183" s="60">
        <v>6310</v>
      </c>
      <c r="C183" s="63" t="s">
        <v>190</v>
      </c>
      <c r="D183" s="57">
        <v>2408</v>
      </c>
      <c r="E183" s="189">
        <v>2408</v>
      </c>
      <c r="F183" s="117">
        <v>547.4</v>
      </c>
      <c r="G183" s="116">
        <f t="shared" si="16"/>
        <v>22.732558139534884</v>
      </c>
    </row>
    <row r="184" spans="1:7" s="55" customFormat="1" ht="15" x14ac:dyDescent="0.2">
      <c r="A184" s="63"/>
      <c r="B184" s="60">
        <v>6399</v>
      </c>
      <c r="C184" s="63" t="s">
        <v>191</v>
      </c>
      <c r="D184" s="57">
        <v>21012</v>
      </c>
      <c r="E184" s="189">
        <v>21012</v>
      </c>
      <c r="F184" s="117">
        <v>11185.9</v>
      </c>
      <c r="G184" s="116">
        <f t="shared" si="16"/>
        <v>53.235770036169804</v>
      </c>
    </row>
    <row r="185" spans="1:7" s="55" customFormat="1" ht="18" hidden="1" customHeight="1" x14ac:dyDescent="0.2">
      <c r="A185" s="63"/>
      <c r="B185" s="60">
        <v>6402</v>
      </c>
      <c r="C185" s="63" t="s">
        <v>192</v>
      </c>
      <c r="D185" s="57">
        <v>0</v>
      </c>
      <c r="E185" s="189">
        <v>0</v>
      </c>
      <c r="F185" s="117">
        <v>0</v>
      </c>
      <c r="G185" s="116" t="e">
        <f t="shared" si="16"/>
        <v>#DIV/0!</v>
      </c>
    </row>
    <row r="186" spans="1:7" s="55" customFormat="1" ht="15" hidden="1" x14ac:dyDescent="0.2">
      <c r="A186" s="63"/>
      <c r="B186" s="60">
        <v>6409</v>
      </c>
      <c r="C186" s="63" t="s">
        <v>414</v>
      </c>
      <c r="D186" s="57">
        <v>0</v>
      </c>
      <c r="E186" s="189">
        <v>0</v>
      </c>
      <c r="F186" s="117">
        <v>0</v>
      </c>
      <c r="G186" s="116" t="e">
        <f t="shared" si="16"/>
        <v>#DIV/0!</v>
      </c>
    </row>
    <row r="187" spans="1:7" s="55" customFormat="1" ht="18" hidden="1" customHeight="1" x14ac:dyDescent="0.2">
      <c r="A187" s="63"/>
      <c r="B187" s="60">
        <v>6402</v>
      </c>
      <c r="C187" s="63" t="s">
        <v>192</v>
      </c>
      <c r="D187" s="56">
        <v>0</v>
      </c>
      <c r="E187" s="203">
        <v>0</v>
      </c>
      <c r="F187" s="117">
        <v>0</v>
      </c>
      <c r="G187" s="116" t="e">
        <f t="shared" si="16"/>
        <v>#DIV/0!</v>
      </c>
    </row>
    <row r="188" spans="1:7" s="55" customFormat="1" ht="17.25" customHeight="1" x14ac:dyDescent="0.2">
      <c r="A188" s="63"/>
      <c r="B188" s="60">
        <v>6409</v>
      </c>
      <c r="C188" s="63" t="s">
        <v>193</v>
      </c>
      <c r="D188" s="56">
        <v>0</v>
      </c>
      <c r="E188" s="203">
        <v>0</v>
      </c>
      <c r="F188" s="117">
        <v>10.8</v>
      </c>
      <c r="G188" s="116" t="e">
        <f t="shared" si="16"/>
        <v>#DIV/0!</v>
      </c>
    </row>
    <row r="189" spans="1:7" s="55" customFormat="1" ht="15.75" customHeight="1" thickBot="1" x14ac:dyDescent="0.25">
      <c r="A189" s="143"/>
      <c r="B189" s="144">
        <v>6409</v>
      </c>
      <c r="C189" s="143" t="s">
        <v>405</v>
      </c>
      <c r="D189" s="57">
        <v>6173</v>
      </c>
      <c r="E189" s="189">
        <v>4317</v>
      </c>
      <c r="F189" s="117">
        <v>0</v>
      </c>
      <c r="G189" s="116">
        <f t="shared" si="16"/>
        <v>0</v>
      </c>
    </row>
    <row r="190" spans="1:7" s="55" customFormat="1" ht="19.350000000000001" customHeight="1" thickTop="1" thickBot="1" x14ac:dyDescent="0.3">
      <c r="A190" s="83"/>
      <c r="B190" s="84"/>
      <c r="C190" s="94" t="s">
        <v>194</v>
      </c>
      <c r="D190" s="92">
        <f t="shared" ref="D190:E190" si="17">SUM(D155:D189)</f>
        <v>169144</v>
      </c>
      <c r="E190" s="192">
        <f t="shared" si="17"/>
        <v>167288</v>
      </c>
      <c r="F190" s="216">
        <f t="shared" ref="F190" si="18">SUM(F155:F189)</f>
        <v>58437.000000000007</v>
      </c>
      <c r="G190" s="123">
        <f t="shared" si="16"/>
        <v>34.931973602410224</v>
      </c>
    </row>
    <row r="191" spans="1:7" s="55" customFormat="1" ht="53.1" customHeight="1" thickBot="1" x14ac:dyDescent="0.25">
      <c r="A191" s="72"/>
      <c r="B191" s="73"/>
      <c r="C191" s="72"/>
      <c r="D191" s="59"/>
      <c r="E191" s="59"/>
    </row>
    <row r="192" spans="1:7" s="55" customFormat="1" ht="13.5" hidden="1" customHeight="1" x14ac:dyDescent="0.2">
      <c r="A192" s="72"/>
      <c r="B192" s="73"/>
      <c r="C192" s="72"/>
      <c r="D192" s="59"/>
      <c r="E192" s="59"/>
    </row>
    <row r="193" spans="1:7" s="55" customFormat="1" ht="13.5" hidden="1" customHeight="1" x14ac:dyDescent="0.2">
      <c r="A193" s="72"/>
      <c r="B193" s="73"/>
      <c r="C193" s="72"/>
      <c r="D193" s="59"/>
      <c r="E193" s="59"/>
    </row>
    <row r="194" spans="1:7" s="55" customFormat="1" ht="13.5" hidden="1" customHeight="1" x14ac:dyDescent="0.2">
      <c r="A194" s="72"/>
      <c r="B194" s="73"/>
      <c r="C194" s="72"/>
      <c r="D194" s="59"/>
      <c r="E194" s="59"/>
    </row>
    <row r="195" spans="1:7" s="55" customFormat="1" ht="13.5" hidden="1" customHeight="1" x14ac:dyDescent="0.2">
      <c r="A195" s="72"/>
      <c r="B195" s="73"/>
      <c r="C195" s="72"/>
      <c r="D195" s="59"/>
      <c r="E195" s="59"/>
    </row>
    <row r="196" spans="1:7" s="55" customFormat="1" ht="13.5" hidden="1" customHeight="1" x14ac:dyDescent="0.2">
      <c r="A196" s="72"/>
      <c r="B196" s="73"/>
      <c r="C196" s="72"/>
      <c r="D196" s="59"/>
      <c r="E196" s="59"/>
    </row>
    <row r="197" spans="1:7" s="55" customFormat="1" ht="6" hidden="1" customHeight="1" thickBot="1" x14ac:dyDescent="0.25">
      <c r="A197" s="72"/>
      <c r="B197" s="73"/>
      <c r="C197" s="72"/>
      <c r="D197" s="59"/>
      <c r="E197" s="59"/>
    </row>
    <row r="198" spans="1:7" s="55" customFormat="1" ht="2.25" hidden="1" customHeight="1" thickBot="1" x14ac:dyDescent="0.25">
      <c r="A198" s="72"/>
      <c r="B198" s="73"/>
      <c r="C198" s="72"/>
      <c r="D198" s="59"/>
      <c r="E198" s="59"/>
    </row>
    <row r="199" spans="1:7" s="55" customFormat="1" ht="15.75" x14ac:dyDescent="0.25">
      <c r="A199" s="111" t="s">
        <v>14</v>
      </c>
      <c r="B199" s="112" t="s">
        <v>13</v>
      </c>
      <c r="C199" s="111" t="s">
        <v>12</v>
      </c>
      <c r="D199" s="251" t="s">
        <v>11</v>
      </c>
      <c r="E199" s="251" t="s">
        <v>11</v>
      </c>
      <c r="F199" s="22" t="s">
        <v>0</v>
      </c>
      <c r="G199" s="118" t="s">
        <v>370</v>
      </c>
    </row>
    <row r="200" spans="1:7" s="55" customFormat="1" ht="15.75" customHeight="1" thickBot="1" x14ac:dyDescent="0.3">
      <c r="A200" s="113"/>
      <c r="B200" s="114"/>
      <c r="C200" s="115"/>
      <c r="D200" s="252" t="s">
        <v>10</v>
      </c>
      <c r="E200" s="252" t="s">
        <v>9</v>
      </c>
      <c r="F200" s="235" t="s">
        <v>467</v>
      </c>
      <c r="G200" s="119" t="s">
        <v>371</v>
      </c>
    </row>
    <row r="201" spans="1:7" s="55" customFormat="1" ht="16.5" thickTop="1" x14ac:dyDescent="0.25">
      <c r="A201" s="61">
        <v>120</v>
      </c>
      <c r="B201" s="61"/>
      <c r="C201" s="91" t="s">
        <v>30</v>
      </c>
      <c r="D201" s="56"/>
      <c r="E201" s="203"/>
      <c r="F201" s="138"/>
      <c r="G201" s="136"/>
    </row>
    <row r="202" spans="1:7" s="55" customFormat="1" ht="15" customHeight="1" x14ac:dyDescent="0.2">
      <c r="A202" s="63"/>
      <c r="B202" s="60"/>
      <c r="C202" s="62"/>
      <c r="D202" s="57"/>
      <c r="E202" s="189"/>
      <c r="F202" s="139"/>
      <c r="G202" s="63"/>
    </row>
    <row r="203" spans="1:7" s="55" customFormat="1" ht="15" customHeight="1" x14ac:dyDescent="0.2">
      <c r="A203" s="63"/>
      <c r="B203" s="60">
        <v>1014</v>
      </c>
      <c r="C203" s="63" t="s">
        <v>279</v>
      </c>
      <c r="D203" s="57">
        <v>55</v>
      </c>
      <c r="E203" s="189">
        <v>55</v>
      </c>
      <c r="F203" s="117">
        <v>0</v>
      </c>
      <c r="G203" s="116">
        <f t="shared" ref="G203:G252" si="19">(F203/E203)*100</f>
        <v>0</v>
      </c>
    </row>
    <row r="204" spans="1:7" s="55" customFormat="1" ht="15" hidden="1" customHeight="1" x14ac:dyDescent="0.2">
      <c r="A204" s="63"/>
      <c r="B204" s="60">
        <v>2143</v>
      </c>
      <c r="C204" s="63" t="s">
        <v>95</v>
      </c>
      <c r="D204" s="57">
        <v>0</v>
      </c>
      <c r="E204" s="189">
        <v>0</v>
      </c>
      <c r="F204" s="117">
        <v>0</v>
      </c>
      <c r="G204" s="116" t="e">
        <f t="shared" si="19"/>
        <v>#DIV/0!</v>
      </c>
    </row>
    <row r="205" spans="1:7" s="55" customFormat="1" ht="15" customHeight="1" x14ac:dyDescent="0.2">
      <c r="A205" s="63"/>
      <c r="B205" s="60">
        <v>2212</v>
      </c>
      <c r="C205" s="63" t="s">
        <v>96</v>
      </c>
      <c r="D205" s="57">
        <v>22885</v>
      </c>
      <c r="E205" s="189">
        <v>22885</v>
      </c>
      <c r="F205" s="117">
        <v>2093.3000000000002</v>
      </c>
      <c r="G205" s="116">
        <f t="shared" si="19"/>
        <v>9.1470395455538576</v>
      </c>
    </row>
    <row r="206" spans="1:7" s="55" customFormat="1" ht="15" customHeight="1" x14ac:dyDescent="0.2">
      <c r="A206" s="63"/>
      <c r="B206" s="60">
        <v>2219</v>
      </c>
      <c r="C206" s="63" t="s">
        <v>97</v>
      </c>
      <c r="D206" s="57">
        <v>28669</v>
      </c>
      <c r="E206" s="189">
        <v>28669</v>
      </c>
      <c r="F206" s="117">
        <v>760.3</v>
      </c>
      <c r="G206" s="116">
        <f t="shared" si="19"/>
        <v>2.6519934423942235</v>
      </c>
    </row>
    <row r="207" spans="1:7" s="55" customFormat="1" ht="15" customHeight="1" x14ac:dyDescent="0.2">
      <c r="A207" s="63"/>
      <c r="B207" s="60">
        <v>2221</v>
      </c>
      <c r="C207" s="63" t="s">
        <v>98</v>
      </c>
      <c r="D207" s="57">
        <v>177</v>
      </c>
      <c r="E207" s="189">
        <v>177</v>
      </c>
      <c r="F207" s="117">
        <v>0</v>
      </c>
      <c r="G207" s="116">
        <f t="shared" si="19"/>
        <v>0</v>
      </c>
    </row>
    <row r="208" spans="1:7" s="55" customFormat="1" ht="15" customHeight="1" x14ac:dyDescent="0.2">
      <c r="A208" s="63"/>
      <c r="B208" s="60">
        <v>2310</v>
      </c>
      <c r="C208" s="63" t="s">
        <v>195</v>
      </c>
      <c r="D208" s="57">
        <v>10</v>
      </c>
      <c r="E208" s="189">
        <v>10</v>
      </c>
      <c r="F208" s="117">
        <v>0</v>
      </c>
      <c r="G208" s="116">
        <f t="shared" si="19"/>
        <v>0</v>
      </c>
    </row>
    <row r="209" spans="1:7" s="55" customFormat="1" ht="15" customHeight="1" x14ac:dyDescent="0.2">
      <c r="A209" s="63"/>
      <c r="B209" s="60">
        <v>2321</v>
      </c>
      <c r="C209" s="77" t="s">
        <v>358</v>
      </c>
      <c r="D209" s="57">
        <v>0</v>
      </c>
      <c r="E209" s="189">
        <v>3096.3</v>
      </c>
      <c r="F209" s="117">
        <v>0</v>
      </c>
      <c r="G209" s="116">
        <f t="shared" si="19"/>
        <v>0</v>
      </c>
    </row>
    <row r="210" spans="1:7" s="55" customFormat="1" ht="15" customHeight="1" x14ac:dyDescent="0.2">
      <c r="A210" s="63"/>
      <c r="B210" s="60">
        <v>2333</v>
      </c>
      <c r="C210" s="63" t="s">
        <v>335</v>
      </c>
      <c r="D210" s="57">
        <v>281</v>
      </c>
      <c r="E210" s="189">
        <v>281</v>
      </c>
      <c r="F210" s="117">
        <v>0</v>
      </c>
      <c r="G210" s="116">
        <f t="shared" si="19"/>
        <v>0</v>
      </c>
    </row>
    <row r="211" spans="1:7" s="55" customFormat="1" ht="15" customHeight="1" x14ac:dyDescent="0.2">
      <c r="A211" s="63"/>
      <c r="B211" s="60">
        <v>3111</v>
      </c>
      <c r="C211" s="63" t="s">
        <v>336</v>
      </c>
      <c r="D211" s="57">
        <v>400</v>
      </c>
      <c r="E211" s="189">
        <v>400</v>
      </c>
      <c r="F211" s="117">
        <v>20.8</v>
      </c>
      <c r="G211" s="116">
        <f t="shared" si="19"/>
        <v>5.2</v>
      </c>
    </row>
    <row r="212" spans="1:7" s="55" customFormat="1" ht="15" customHeight="1" x14ac:dyDescent="0.2">
      <c r="A212" s="63"/>
      <c r="B212" s="60">
        <v>3113</v>
      </c>
      <c r="C212" s="63" t="s">
        <v>104</v>
      </c>
      <c r="D212" s="57">
        <v>5100</v>
      </c>
      <c r="E212" s="189">
        <v>5100</v>
      </c>
      <c r="F212" s="117">
        <v>65.7</v>
      </c>
      <c r="G212" s="116">
        <f t="shared" si="19"/>
        <v>1.2882352941176471</v>
      </c>
    </row>
    <row r="213" spans="1:7" s="55" customFormat="1" ht="15" hidden="1" customHeight="1" x14ac:dyDescent="0.2">
      <c r="A213" s="63"/>
      <c r="B213" s="60">
        <v>3231</v>
      </c>
      <c r="C213" s="63" t="s">
        <v>105</v>
      </c>
      <c r="D213" s="57">
        <v>0</v>
      </c>
      <c r="E213" s="189">
        <v>0</v>
      </c>
      <c r="F213" s="117">
        <v>0</v>
      </c>
      <c r="G213" s="116" t="e">
        <f t="shared" si="19"/>
        <v>#DIV/0!</v>
      </c>
    </row>
    <row r="214" spans="1:7" s="55" customFormat="1" ht="15" customHeight="1" x14ac:dyDescent="0.2">
      <c r="A214" s="63"/>
      <c r="B214" s="60">
        <v>3313</v>
      </c>
      <c r="C214" s="63" t="s">
        <v>280</v>
      </c>
      <c r="D214" s="57">
        <v>5625</v>
      </c>
      <c r="E214" s="189">
        <v>5625</v>
      </c>
      <c r="F214" s="117">
        <v>0</v>
      </c>
      <c r="G214" s="116">
        <f t="shared" si="19"/>
        <v>0</v>
      </c>
    </row>
    <row r="215" spans="1:7" s="55" customFormat="1" ht="15" customHeight="1" x14ac:dyDescent="0.2">
      <c r="A215" s="63"/>
      <c r="B215" s="60">
        <v>3322</v>
      </c>
      <c r="C215" s="63" t="s">
        <v>108</v>
      </c>
      <c r="D215" s="57">
        <v>8000</v>
      </c>
      <c r="E215" s="189">
        <v>8944.2000000000007</v>
      </c>
      <c r="F215" s="117">
        <v>249.8</v>
      </c>
      <c r="G215" s="116">
        <f t="shared" si="19"/>
        <v>2.7928713579750006</v>
      </c>
    </row>
    <row r="216" spans="1:7" s="55" customFormat="1" ht="15" customHeight="1" x14ac:dyDescent="0.2">
      <c r="A216" s="82"/>
      <c r="B216" s="81">
        <v>3326</v>
      </c>
      <c r="C216" s="76" t="s">
        <v>109</v>
      </c>
      <c r="D216" s="57">
        <v>0</v>
      </c>
      <c r="E216" s="189">
        <v>10</v>
      </c>
      <c r="F216" s="117">
        <v>2.1</v>
      </c>
      <c r="G216" s="116">
        <f t="shared" si="19"/>
        <v>21.000000000000004</v>
      </c>
    </row>
    <row r="217" spans="1:7" s="55" customFormat="1" ht="15" hidden="1" customHeight="1" x14ac:dyDescent="0.2">
      <c r="A217" s="82"/>
      <c r="B217" s="81">
        <v>3392</v>
      </c>
      <c r="C217" s="82" t="s">
        <v>260</v>
      </c>
      <c r="D217" s="57">
        <v>0</v>
      </c>
      <c r="E217" s="189">
        <v>0</v>
      </c>
      <c r="F217" s="117">
        <v>0</v>
      </c>
      <c r="G217" s="116" t="e">
        <f t="shared" si="19"/>
        <v>#DIV/0!</v>
      </c>
    </row>
    <row r="218" spans="1:7" s="55" customFormat="1" ht="15" customHeight="1" x14ac:dyDescent="0.2">
      <c r="A218" s="82"/>
      <c r="B218" s="81">
        <v>3412</v>
      </c>
      <c r="C218" s="63" t="s">
        <v>110</v>
      </c>
      <c r="D218" s="57">
        <v>6016</v>
      </c>
      <c r="E218" s="189">
        <v>6149.1</v>
      </c>
      <c r="F218" s="117">
        <v>535.20000000000005</v>
      </c>
      <c r="G218" s="116">
        <f t="shared" si="19"/>
        <v>8.7037127384495285</v>
      </c>
    </row>
    <row r="219" spans="1:7" s="55" customFormat="1" ht="15" customHeight="1" x14ac:dyDescent="0.2">
      <c r="A219" s="82"/>
      <c r="B219" s="75">
        <v>3421</v>
      </c>
      <c r="C219" s="77" t="s">
        <v>111</v>
      </c>
      <c r="D219" s="57">
        <v>90</v>
      </c>
      <c r="E219" s="189">
        <v>90</v>
      </c>
      <c r="F219" s="117">
        <v>0</v>
      </c>
      <c r="G219" s="116">
        <f t="shared" si="19"/>
        <v>0</v>
      </c>
    </row>
    <row r="220" spans="1:7" s="55" customFormat="1" ht="15" hidden="1" customHeight="1" x14ac:dyDescent="0.2">
      <c r="A220" s="82"/>
      <c r="B220" s="81">
        <v>6409</v>
      </c>
      <c r="C220" s="82" t="s">
        <v>202</v>
      </c>
      <c r="D220" s="57">
        <v>0</v>
      </c>
      <c r="E220" s="189">
        <v>0</v>
      </c>
      <c r="F220" s="117">
        <v>0</v>
      </c>
      <c r="G220" s="116" t="e">
        <f t="shared" si="19"/>
        <v>#DIV/0!</v>
      </c>
    </row>
    <row r="221" spans="1:7" s="55" customFormat="1" ht="15" hidden="1" customHeight="1" x14ac:dyDescent="0.2">
      <c r="A221" s="82"/>
      <c r="B221" s="81">
        <v>5599</v>
      </c>
      <c r="C221" s="82" t="s">
        <v>311</v>
      </c>
      <c r="D221" s="57">
        <v>0</v>
      </c>
      <c r="E221" s="189">
        <v>0</v>
      </c>
      <c r="F221" s="117">
        <v>0</v>
      </c>
      <c r="G221" s="116" t="e">
        <f t="shared" si="19"/>
        <v>#DIV/0!</v>
      </c>
    </row>
    <row r="222" spans="1:7" ht="15" hidden="1" customHeight="1" x14ac:dyDescent="0.2">
      <c r="A222" s="63"/>
      <c r="B222" s="75">
        <v>3599</v>
      </c>
      <c r="C222" s="76" t="s">
        <v>155</v>
      </c>
      <c r="D222" s="57">
        <v>0</v>
      </c>
      <c r="E222" s="189">
        <v>0</v>
      </c>
      <c r="F222" s="117">
        <v>0</v>
      </c>
      <c r="G222" s="116" t="e">
        <f t="shared" si="19"/>
        <v>#DIV/0!</v>
      </c>
    </row>
    <row r="223" spans="1:7" ht="15" customHeight="1" x14ac:dyDescent="0.2">
      <c r="A223" s="63"/>
      <c r="B223" s="75">
        <v>3612</v>
      </c>
      <c r="C223" s="76" t="s">
        <v>112</v>
      </c>
      <c r="D223" s="57">
        <v>7618</v>
      </c>
      <c r="E223" s="189">
        <v>7295</v>
      </c>
      <c r="F223" s="117">
        <v>973.6</v>
      </c>
      <c r="G223" s="116">
        <f t="shared" si="19"/>
        <v>13.34612748457848</v>
      </c>
    </row>
    <row r="224" spans="1:7" ht="15" customHeight="1" x14ac:dyDescent="0.2">
      <c r="A224" s="63"/>
      <c r="B224" s="75">
        <v>3613</v>
      </c>
      <c r="C224" s="76" t="s">
        <v>196</v>
      </c>
      <c r="D224" s="57">
        <v>11962</v>
      </c>
      <c r="E224" s="189">
        <v>12466.6</v>
      </c>
      <c r="F224" s="117">
        <v>2874.6</v>
      </c>
      <c r="G224" s="116">
        <f t="shared" si="19"/>
        <v>23.058412077069928</v>
      </c>
    </row>
    <row r="225" spans="1:7" ht="15" hidden="1" customHeight="1" x14ac:dyDescent="0.2">
      <c r="A225" s="63"/>
      <c r="B225" s="75">
        <v>2229</v>
      </c>
      <c r="C225" s="76" t="s">
        <v>99</v>
      </c>
      <c r="D225" s="57">
        <v>0</v>
      </c>
      <c r="E225" s="189">
        <v>0</v>
      </c>
      <c r="F225" s="117">
        <v>0</v>
      </c>
      <c r="G225" s="116" t="e">
        <f t="shared" si="19"/>
        <v>#DIV/0!</v>
      </c>
    </row>
    <row r="226" spans="1:7" ht="15" hidden="1" customHeight="1" x14ac:dyDescent="0.2">
      <c r="A226" s="63"/>
      <c r="B226" s="75">
        <v>2241</v>
      </c>
      <c r="C226" s="76" t="s">
        <v>100</v>
      </c>
      <c r="D226" s="57">
        <v>0</v>
      </c>
      <c r="E226" s="189">
        <v>0</v>
      </c>
      <c r="F226" s="117">
        <v>0</v>
      </c>
      <c r="G226" s="116" t="e">
        <f t="shared" si="19"/>
        <v>#DIV/0!</v>
      </c>
    </row>
    <row r="227" spans="1:7" ht="15" hidden="1" customHeight="1" x14ac:dyDescent="0.2">
      <c r="A227" s="63"/>
      <c r="B227" s="75">
        <v>2249</v>
      </c>
      <c r="C227" s="76" t="s">
        <v>101</v>
      </c>
      <c r="D227" s="57">
        <v>0</v>
      </c>
      <c r="E227" s="189">
        <v>0</v>
      </c>
      <c r="F227" s="117">
        <v>0</v>
      </c>
      <c r="G227" s="116" t="e">
        <f t="shared" si="19"/>
        <v>#DIV/0!</v>
      </c>
    </row>
    <row r="228" spans="1:7" ht="15" hidden="1" customHeight="1" x14ac:dyDescent="0.2">
      <c r="A228" s="63"/>
      <c r="B228" s="75">
        <v>2310</v>
      </c>
      <c r="C228" s="76" t="s">
        <v>102</v>
      </c>
      <c r="D228" s="57">
        <v>0</v>
      </c>
      <c r="E228" s="189">
        <v>0</v>
      </c>
      <c r="F228" s="117">
        <v>0</v>
      </c>
      <c r="G228" s="116" t="e">
        <f t="shared" si="19"/>
        <v>#DIV/0!</v>
      </c>
    </row>
    <row r="229" spans="1:7" ht="15" hidden="1" customHeight="1" x14ac:dyDescent="0.2">
      <c r="A229" s="63"/>
      <c r="B229" s="75">
        <v>2321</v>
      </c>
      <c r="C229" s="76" t="s">
        <v>259</v>
      </c>
      <c r="D229" s="57">
        <v>0</v>
      </c>
      <c r="E229" s="189">
        <v>0</v>
      </c>
      <c r="F229" s="117">
        <v>0</v>
      </c>
      <c r="G229" s="116" t="e">
        <f t="shared" si="19"/>
        <v>#DIV/0!</v>
      </c>
    </row>
    <row r="230" spans="1:7" ht="15" hidden="1" customHeight="1" x14ac:dyDescent="0.2">
      <c r="A230" s="63"/>
      <c r="B230" s="75">
        <v>2331</v>
      </c>
      <c r="C230" s="76" t="s">
        <v>103</v>
      </c>
      <c r="D230" s="57">
        <v>0</v>
      </c>
      <c r="E230" s="189">
        <v>0</v>
      </c>
      <c r="F230" s="117">
        <v>0</v>
      </c>
      <c r="G230" s="116" t="e">
        <f t="shared" si="19"/>
        <v>#DIV/0!</v>
      </c>
    </row>
    <row r="231" spans="1:7" ht="15" hidden="1" customHeight="1" x14ac:dyDescent="0.2">
      <c r="A231" s="63"/>
      <c r="B231" s="75">
        <v>3613</v>
      </c>
      <c r="C231" s="76" t="s">
        <v>113</v>
      </c>
      <c r="D231" s="57">
        <v>0</v>
      </c>
      <c r="E231" s="189">
        <v>0</v>
      </c>
      <c r="F231" s="117">
        <v>0</v>
      </c>
      <c r="G231" s="116" t="e">
        <f t="shared" si="19"/>
        <v>#DIV/0!</v>
      </c>
    </row>
    <row r="232" spans="1:7" ht="15" customHeight="1" x14ac:dyDescent="0.2">
      <c r="A232" s="63"/>
      <c r="B232" s="75">
        <v>3631</v>
      </c>
      <c r="C232" s="76" t="s">
        <v>114</v>
      </c>
      <c r="D232" s="57">
        <v>7218</v>
      </c>
      <c r="E232" s="189">
        <v>7218</v>
      </c>
      <c r="F232" s="117">
        <v>126.5</v>
      </c>
      <c r="G232" s="116">
        <f t="shared" si="19"/>
        <v>1.7525630368523135</v>
      </c>
    </row>
    <row r="233" spans="1:7" ht="15" customHeight="1" x14ac:dyDescent="0.2">
      <c r="A233" s="63"/>
      <c r="B233" s="75">
        <v>3632</v>
      </c>
      <c r="C233" s="77" t="s">
        <v>115</v>
      </c>
      <c r="D233" s="57">
        <v>1582</v>
      </c>
      <c r="E233" s="189">
        <v>1682</v>
      </c>
      <c r="F233" s="117">
        <v>556</v>
      </c>
      <c r="G233" s="116">
        <f t="shared" si="19"/>
        <v>33.055885850178356</v>
      </c>
    </row>
    <row r="234" spans="1:7" ht="15" hidden="1" customHeight="1" x14ac:dyDescent="0.2">
      <c r="A234" s="63"/>
      <c r="B234" s="75">
        <v>3231</v>
      </c>
      <c r="C234" s="76" t="s">
        <v>105</v>
      </c>
      <c r="D234" s="57">
        <v>0</v>
      </c>
      <c r="E234" s="189">
        <v>0</v>
      </c>
      <c r="F234" s="117">
        <v>0</v>
      </c>
      <c r="G234" s="116" t="e">
        <f t="shared" si="19"/>
        <v>#DIV/0!</v>
      </c>
    </row>
    <row r="235" spans="1:7" ht="15" customHeight="1" x14ac:dyDescent="0.2">
      <c r="A235" s="63"/>
      <c r="B235" s="75">
        <v>3634</v>
      </c>
      <c r="C235" s="76" t="s">
        <v>197</v>
      </c>
      <c r="D235" s="57">
        <v>200</v>
      </c>
      <c r="E235" s="189">
        <v>200</v>
      </c>
      <c r="F235" s="117">
        <v>0</v>
      </c>
      <c r="G235" s="116">
        <f t="shared" si="19"/>
        <v>0</v>
      </c>
    </row>
    <row r="236" spans="1:7" ht="15" hidden="1" customHeight="1" x14ac:dyDescent="0.2">
      <c r="A236" s="78"/>
      <c r="B236" s="75">
        <v>3314</v>
      </c>
      <c r="C236" s="77" t="s">
        <v>106</v>
      </c>
      <c r="D236" s="57">
        <v>0</v>
      </c>
      <c r="E236" s="189">
        <v>0</v>
      </c>
      <c r="F236" s="117">
        <v>0</v>
      </c>
      <c r="G236" s="116" t="e">
        <f t="shared" si="19"/>
        <v>#DIV/0!</v>
      </c>
    </row>
    <row r="237" spans="1:7" ht="15" hidden="1" customHeight="1" x14ac:dyDescent="0.2">
      <c r="A237" s="63"/>
      <c r="B237" s="75">
        <v>3319</v>
      </c>
      <c r="C237" s="77" t="s">
        <v>107</v>
      </c>
      <c r="D237" s="57">
        <v>0</v>
      </c>
      <c r="E237" s="189">
        <v>0</v>
      </c>
      <c r="F237" s="117">
        <v>0</v>
      </c>
      <c r="G237" s="116" t="e">
        <f t="shared" si="19"/>
        <v>#DIV/0!</v>
      </c>
    </row>
    <row r="238" spans="1:7" ht="15" customHeight="1" x14ac:dyDescent="0.2">
      <c r="A238" s="63"/>
      <c r="B238" s="75">
        <v>3639</v>
      </c>
      <c r="C238" s="77" t="s">
        <v>198</v>
      </c>
      <c r="D238" s="57">
        <v>525</v>
      </c>
      <c r="E238" s="189">
        <v>759</v>
      </c>
      <c r="F238" s="117">
        <v>143.5</v>
      </c>
      <c r="G238" s="116">
        <f t="shared" si="19"/>
        <v>18.906455862977602</v>
      </c>
    </row>
    <row r="239" spans="1:7" ht="15" customHeight="1" x14ac:dyDescent="0.2">
      <c r="A239" s="63"/>
      <c r="B239" s="75">
        <v>3639</v>
      </c>
      <c r="C239" s="77" t="s">
        <v>199</v>
      </c>
      <c r="D239" s="57">
        <v>453</v>
      </c>
      <c r="E239" s="189">
        <v>453</v>
      </c>
      <c r="F239" s="117">
        <v>16</v>
      </c>
      <c r="G239" s="116">
        <f t="shared" si="19"/>
        <v>3.5320088300220749</v>
      </c>
    </row>
    <row r="240" spans="1:7" ht="15" customHeight="1" x14ac:dyDescent="0.2">
      <c r="A240" s="63"/>
      <c r="B240" s="75">
        <v>3639</v>
      </c>
      <c r="C240" s="76" t="s">
        <v>200</v>
      </c>
      <c r="D240" s="57">
        <v>15393</v>
      </c>
      <c r="E240" s="189">
        <v>14276.5</v>
      </c>
      <c r="F240" s="117">
        <v>1029.4000000000001</v>
      </c>
      <c r="G240" s="116">
        <f t="shared" si="19"/>
        <v>7.2104507407277696</v>
      </c>
    </row>
    <row r="241" spans="1:7" ht="15" hidden="1" customHeight="1" x14ac:dyDescent="0.2">
      <c r="A241" s="63"/>
      <c r="B241" s="75">
        <v>3699</v>
      </c>
      <c r="C241" s="77" t="s">
        <v>465</v>
      </c>
      <c r="D241" s="57">
        <v>0</v>
      </c>
      <c r="E241" s="189">
        <v>0</v>
      </c>
      <c r="F241" s="117">
        <v>0</v>
      </c>
      <c r="G241" s="116" t="e">
        <f t="shared" si="19"/>
        <v>#DIV/0!</v>
      </c>
    </row>
    <row r="242" spans="1:7" ht="15" customHeight="1" x14ac:dyDescent="0.2">
      <c r="A242" s="63"/>
      <c r="B242" s="75">
        <v>3722</v>
      </c>
      <c r="C242" s="77" t="s">
        <v>485</v>
      </c>
      <c r="D242" s="57">
        <v>500</v>
      </c>
      <c r="E242" s="189">
        <v>500</v>
      </c>
      <c r="F242" s="117">
        <v>0</v>
      </c>
      <c r="G242" s="116">
        <f t="shared" si="19"/>
        <v>0</v>
      </c>
    </row>
    <row r="243" spans="1:7" ht="15" customHeight="1" x14ac:dyDescent="0.2">
      <c r="A243" s="63"/>
      <c r="B243" s="75">
        <v>3729</v>
      </c>
      <c r="C243" s="77" t="s">
        <v>201</v>
      </c>
      <c r="D243" s="57">
        <v>1</v>
      </c>
      <c r="E243" s="189">
        <v>426.5</v>
      </c>
      <c r="F243" s="117">
        <v>0</v>
      </c>
      <c r="G243" s="116">
        <f t="shared" si="19"/>
        <v>0</v>
      </c>
    </row>
    <row r="244" spans="1:7" ht="15" hidden="1" customHeight="1" x14ac:dyDescent="0.2">
      <c r="A244" s="63"/>
      <c r="B244" s="75">
        <v>3744</v>
      </c>
      <c r="C244" s="77" t="s">
        <v>122</v>
      </c>
      <c r="D244" s="57">
        <v>0</v>
      </c>
      <c r="E244" s="189">
        <v>0</v>
      </c>
      <c r="F244" s="117">
        <v>0</v>
      </c>
      <c r="G244" s="116" t="e">
        <f t="shared" si="19"/>
        <v>#DIV/0!</v>
      </c>
    </row>
    <row r="245" spans="1:7" ht="15" customHeight="1" x14ac:dyDescent="0.2">
      <c r="A245" s="63"/>
      <c r="B245" s="75">
        <v>3745</v>
      </c>
      <c r="C245" s="77" t="s">
        <v>123</v>
      </c>
      <c r="D245" s="57">
        <v>2100</v>
      </c>
      <c r="E245" s="189">
        <v>2100</v>
      </c>
      <c r="F245" s="117">
        <v>0</v>
      </c>
      <c r="G245" s="116">
        <f t="shared" si="19"/>
        <v>0</v>
      </c>
    </row>
    <row r="246" spans="1:7" ht="15" customHeight="1" x14ac:dyDescent="0.2">
      <c r="A246" s="63"/>
      <c r="B246" s="75">
        <v>4349</v>
      </c>
      <c r="C246" s="77" t="s">
        <v>304</v>
      </c>
      <c r="D246" s="57">
        <v>63</v>
      </c>
      <c r="E246" s="189">
        <v>421.2</v>
      </c>
      <c r="F246" s="117">
        <v>1.8</v>
      </c>
      <c r="G246" s="116">
        <f t="shared" si="19"/>
        <v>0.42735042735042739</v>
      </c>
    </row>
    <row r="247" spans="1:7" ht="15" customHeight="1" x14ac:dyDescent="0.2">
      <c r="A247" s="63"/>
      <c r="B247" s="75">
        <v>4351</v>
      </c>
      <c r="C247" s="76" t="s">
        <v>262</v>
      </c>
      <c r="D247" s="57">
        <v>2500</v>
      </c>
      <c r="E247" s="189">
        <v>2500</v>
      </c>
      <c r="F247" s="117">
        <v>472.1</v>
      </c>
      <c r="G247" s="116">
        <f t="shared" si="19"/>
        <v>18.884</v>
      </c>
    </row>
    <row r="248" spans="1:7" ht="15" hidden="1" customHeight="1" x14ac:dyDescent="0.2">
      <c r="A248" s="63"/>
      <c r="B248" s="75">
        <v>3639</v>
      </c>
      <c r="C248" s="76" t="s">
        <v>117</v>
      </c>
      <c r="D248" s="57">
        <v>0</v>
      </c>
      <c r="E248" s="189">
        <v>0</v>
      </c>
      <c r="F248" s="117">
        <v>0</v>
      </c>
      <c r="G248" s="116" t="e">
        <f t="shared" si="19"/>
        <v>#DIV/0!</v>
      </c>
    </row>
    <row r="249" spans="1:7" ht="15" hidden="1" customHeight="1" x14ac:dyDescent="0.2">
      <c r="A249" s="63"/>
      <c r="B249" s="75">
        <v>3725</v>
      </c>
      <c r="C249" s="76" t="s">
        <v>261</v>
      </c>
      <c r="D249" s="57">
        <v>0</v>
      </c>
      <c r="E249" s="189">
        <v>0</v>
      </c>
      <c r="F249" s="117">
        <v>0</v>
      </c>
      <c r="G249" s="116" t="e">
        <f t="shared" si="19"/>
        <v>#DIV/0!</v>
      </c>
    </row>
    <row r="250" spans="1:7" ht="15" customHeight="1" x14ac:dyDescent="0.2">
      <c r="A250" s="63"/>
      <c r="B250" s="75">
        <v>4357</v>
      </c>
      <c r="C250" s="76" t="s">
        <v>124</v>
      </c>
      <c r="D250" s="57">
        <v>80704</v>
      </c>
      <c r="E250" s="189">
        <v>80704</v>
      </c>
      <c r="F250" s="117">
        <v>23563.200000000001</v>
      </c>
      <c r="G250" s="116">
        <f t="shared" si="19"/>
        <v>29.197065820777162</v>
      </c>
    </row>
    <row r="251" spans="1:7" ht="15" customHeight="1" x14ac:dyDescent="0.2">
      <c r="A251" s="63"/>
      <c r="B251" s="75">
        <v>4374</v>
      </c>
      <c r="C251" s="76" t="s">
        <v>306</v>
      </c>
      <c r="D251" s="57">
        <v>100</v>
      </c>
      <c r="E251" s="189">
        <v>180</v>
      </c>
      <c r="F251" s="117">
        <v>40.200000000000003</v>
      </c>
      <c r="G251" s="116">
        <f t="shared" si="19"/>
        <v>22.333333333333336</v>
      </c>
    </row>
    <row r="252" spans="1:7" ht="15" hidden="1" customHeight="1" x14ac:dyDescent="0.2">
      <c r="A252" s="78"/>
      <c r="B252" s="75">
        <v>4374</v>
      </c>
      <c r="C252" s="77" t="s">
        <v>125</v>
      </c>
      <c r="D252" s="57">
        <v>0</v>
      </c>
      <c r="E252" s="189">
        <v>0</v>
      </c>
      <c r="F252" s="117">
        <v>0</v>
      </c>
      <c r="G252" s="116" t="e">
        <f t="shared" si="19"/>
        <v>#DIV/0!</v>
      </c>
    </row>
    <row r="253" spans="1:7" ht="15" hidden="1" customHeight="1" x14ac:dyDescent="0.2">
      <c r="A253" s="78"/>
      <c r="B253" s="75">
        <v>5311</v>
      </c>
      <c r="C253" s="77" t="s">
        <v>126</v>
      </c>
      <c r="D253" s="57">
        <v>0</v>
      </c>
      <c r="E253" s="189">
        <v>0</v>
      </c>
      <c r="F253" s="117">
        <v>0</v>
      </c>
      <c r="G253" s="116" t="e">
        <f>(#REF!/E253)*100</f>
        <v>#REF!</v>
      </c>
    </row>
    <row r="254" spans="1:7" ht="15" hidden="1" customHeight="1" x14ac:dyDescent="0.2">
      <c r="A254" s="63"/>
      <c r="B254" s="75">
        <v>4359</v>
      </c>
      <c r="C254" s="77" t="s">
        <v>286</v>
      </c>
      <c r="D254" s="57">
        <v>0</v>
      </c>
      <c r="E254" s="189">
        <v>0</v>
      </c>
      <c r="F254" s="117">
        <v>0</v>
      </c>
      <c r="G254" s="116" t="e">
        <f>(#REF!/E254)*100</f>
        <v>#REF!</v>
      </c>
    </row>
    <row r="255" spans="1:7" ht="15" customHeight="1" x14ac:dyDescent="0.2">
      <c r="A255" s="78"/>
      <c r="B255" s="75">
        <v>5512</v>
      </c>
      <c r="C255" s="77" t="s">
        <v>264</v>
      </c>
      <c r="D255" s="57">
        <v>362</v>
      </c>
      <c r="E255" s="189">
        <v>362</v>
      </c>
      <c r="F255" s="117">
        <v>55.9</v>
      </c>
      <c r="G255" s="116">
        <f t="shared" ref="G255:G260" si="20">(F255/E255)*100</f>
        <v>15.441988950276242</v>
      </c>
    </row>
    <row r="256" spans="1:7" ht="15" hidden="1" customHeight="1" x14ac:dyDescent="0.2">
      <c r="A256" s="78"/>
      <c r="B256" s="75">
        <v>6171</v>
      </c>
      <c r="C256" s="77" t="s">
        <v>189</v>
      </c>
      <c r="D256" s="57">
        <v>0</v>
      </c>
      <c r="E256" s="189">
        <v>0</v>
      </c>
      <c r="F256" s="117">
        <v>0</v>
      </c>
      <c r="G256" s="116" t="e">
        <f t="shared" si="20"/>
        <v>#DIV/0!</v>
      </c>
    </row>
    <row r="257" spans="1:7" ht="15" hidden="1" customHeight="1" x14ac:dyDescent="0.2">
      <c r="A257" s="78"/>
      <c r="B257" s="75">
        <v>6399</v>
      </c>
      <c r="C257" s="77" t="s">
        <v>127</v>
      </c>
      <c r="D257" s="57"/>
      <c r="E257" s="189">
        <v>0</v>
      </c>
      <c r="F257" s="117">
        <v>0</v>
      </c>
      <c r="G257" s="116" t="e">
        <f t="shared" si="20"/>
        <v>#DIV/0!</v>
      </c>
    </row>
    <row r="258" spans="1:7" ht="15" hidden="1" customHeight="1" x14ac:dyDescent="0.2">
      <c r="A258" s="78"/>
      <c r="B258" s="75">
        <v>6402</v>
      </c>
      <c r="C258" s="77" t="s">
        <v>263</v>
      </c>
      <c r="D258" s="57">
        <v>0</v>
      </c>
      <c r="E258" s="189">
        <v>0</v>
      </c>
      <c r="F258" s="117">
        <v>0</v>
      </c>
      <c r="G258" s="116" t="e">
        <f t="shared" si="20"/>
        <v>#DIV/0!</v>
      </c>
    </row>
    <row r="259" spans="1:7" ht="15" customHeight="1" thickBot="1" x14ac:dyDescent="0.25">
      <c r="A259" s="78"/>
      <c r="B259" s="75">
        <v>6409</v>
      </c>
      <c r="C259" s="109" t="s">
        <v>323</v>
      </c>
      <c r="D259" s="57">
        <v>1000</v>
      </c>
      <c r="E259" s="189">
        <v>952.3</v>
      </c>
      <c r="F259" s="117">
        <v>85.4</v>
      </c>
      <c r="G259" s="116">
        <f t="shared" si="20"/>
        <v>8.9677622597920834</v>
      </c>
    </row>
    <row r="260" spans="1:7" ht="17.25" thickTop="1" thickBot="1" x14ac:dyDescent="0.3">
      <c r="A260" s="83"/>
      <c r="B260" s="87"/>
      <c r="C260" s="146" t="s">
        <v>364</v>
      </c>
      <c r="D260" s="92">
        <f t="shared" ref="D260:E260" si="21">SUM(D203:D259)</f>
        <v>209589</v>
      </c>
      <c r="E260" s="192">
        <f t="shared" si="21"/>
        <v>213987.7</v>
      </c>
      <c r="F260" s="216">
        <f t="shared" ref="F260" si="22">SUM(F203:F259)</f>
        <v>33665.4</v>
      </c>
      <c r="G260" s="123">
        <f t="shared" si="20"/>
        <v>15.732399572498792</v>
      </c>
    </row>
    <row r="261" spans="1:7" x14ac:dyDescent="0.2">
      <c r="D261" s="89"/>
      <c r="E261" s="89"/>
    </row>
    <row r="263" spans="1:7" ht="13.5" thickBot="1" x14ac:dyDescent="0.25"/>
    <row r="264" spans="1:7" ht="15.75" x14ac:dyDescent="0.25">
      <c r="A264" s="111" t="s">
        <v>14</v>
      </c>
      <c r="B264" s="112" t="s">
        <v>13</v>
      </c>
      <c r="C264" s="111" t="s">
        <v>12</v>
      </c>
      <c r="D264" s="251" t="s">
        <v>11</v>
      </c>
      <c r="E264" s="251" t="s">
        <v>11</v>
      </c>
      <c r="F264" s="22" t="s">
        <v>0</v>
      </c>
      <c r="G264" s="118" t="s">
        <v>370</v>
      </c>
    </row>
    <row r="265" spans="1:7" ht="16.5" thickBot="1" x14ac:dyDescent="0.3">
      <c r="A265" s="113"/>
      <c r="B265" s="114"/>
      <c r="C265" s="115"/>
      <c r="D265" s="252" t="s">
        <v>10</v>
      </c>
      <c r="E265" s="252" t="s">
        <v>9</v>
      </c>
      <c r="F265" s="235" t="s">
        <v>467</v>
      </c>
      <c r="G265" s="119" t="s">
        <v>371</v>
      </c>
    </row>
    <row r="266" spans="1:7" s="268" customFormat="1" ht="27.75" customHeight="1" thickTop="1" thickBot="1" x14ac:dyDescent="0.3">
      <c r="A266" s="264"/>
      <c r="B266" s="265"/>
      <c r="C266" s="266" t="s">
        <v>203</v>
      </c>
      <c r="D266" s="267">
        <f t="shared" ref="D266:F266" si="23">SUM(D23,D59,D91,D109,D121,D146,D190,D260)</f>
        <v>702744</v>
      </c>
      <c r="E266" s="267">
        <f t="shared" si="23"/>
        <v>710418.60000000009</v>
      </c>
      <c r="F266" s="267">
        <f t="shared" si="23"/>
        <v>165448.9</v>
      </c>
      <c r="G266" s="123">
        <f t="shared" ref="G266" si="24">(F266/E266)*100</f>
        <v>23.288931342732294</v>
      </c>
    </row>
  </sheetData>
  <sortState ref="B147:J176">
    <sortCondition ref="B147"/>
  </sortState>
  <mergeCells count="1">
    <mergeCell ref="B126:C126"/>
  </mergeCells>
  <pageMargins left="0.31496062992125984" right="0.31496062992125984" top="0.19685039370078741" bottom="0.19685039370078741" header="0.31496062992125984" footer="0.35433070866141736"/>
  <pageSetup paperSize="9" scale="7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6"/>
  <sheetViews>
    <sheetView workbookViewId="0">
      <selection activeCell="D19" sqref="D19"/>
    </sheetView>
  </sheetViews>
  <sheetFormatPr defaultRowHeight="12.75" x14ac:dyDescent="0.2"/>
  <cols>
    <col min="1" max="1" width="4.85546875" style="288" customWidth="1"/>
    <col min="2" max="2" width="10.42578125" style="288" customWidth="1"/>
    <col min="3" max="3" width="10.140625" style="288" customWidth="1"/>
    <col min="4" max="4" width="101.28515625" style="288" customWidth="1"/>
    <col min="5" max="5" width="11.28515625" style="288" customWidth="1"/>
    <col min="6" max="6" width="11.28515625" style="288" hidden="1" customWidth="1"/>
    <col min="7" max="7" width="12.28515625" style="288" hidden="1" customWidth="1"/>
    <col min="8" max="8" width="9.7109375" style="288" bestFit="1" customWidth="1"/>
    <col min="9" max="256" width="9.140625" style="288"/>
    <col min="257" max="257" width="4.85546875" style="288" customWidth="1"/>
    <col min="258" max="258" width="10.42578125" style="288" customWidth="1"/>
    <col min="259" max="259" width="10.140625" style="288" customWidth="1"/>
    <col min="260" max="260" width="101.28515625" style="288" customWidth="1"/>
    <col min="261" max="261" width="11.28515625" style="288" customWidth="1"/>
    <col min="262" max="263" width="0" style="288" hidden="1" customWidth="1"/>
    <col min="264" max="264" width="9.7109375" style="288" bestFit="1" customWidth="1"/>
    <col min="265" max="512" width="9.140625" style="288"/>
    <col min="513" max="513" width="4.85546875" style="288" customWidth="1"/>
    <col min="514" max="514" width="10.42578125" style="288" customWidth="1"/>
    <col min="515" max="515" width="10.140625" style="288" customWidth="1"/>
    <col min="516" max="516" width="101.28515625" style="288" customWidth="1"/>
    <col min="517" max="517" width="11.28515625" style="288" customWidth="1"/>
    <col min="518" max="519" width="0" style="288" hidden="1" customWidth="1"/>
    <col min="520" max="520" width="9.7109375" style="288" bestFit="1" customWidth="1"/>
    <col min="521" max="768" width="9.140625" style="288"/>
    <col min="769" max="769" width="4.85546875" style="288" customWidth="1"/>
    <col min="770" max="770" width="10.42578125" style="288" customWidth="1"/>
    <col min="771" max="771" width="10.140625" style="288" customWidth="1"/>
    <col min="772" max="772" width="101.28515625" style="288" customWidth="1"/>
    <col min="773" max="773" width="11.28515625" style="288" customWidth="1"/>
    <col min="774" max="775" width="0" style="288" hidden="1" customWidth="1"/>
    <col min="776" max="776" width="9.7109375" style="288" bestFit="1" customWidth="1"/>
    <col min="777" max="1024" width="9.140625" style="288"/>
    <col min="1025" max="1025" width="4.85546875" style="288" customWidth="1"/>
    <col min="1026" max="1026" width="10.42578125" style="288" customWidth="1"/>
    <col min="1027" max="1027" width="10.140625" style="288" customWidth="1"/>
    <col min="1028" max="1028" width="101.28515625" style="288" customWidth="1"/>
    <col min="1029" max="1029" width="11.28515625" style="288" customWidth="1"/>
    <col min="1030" max="1031" width="0" style="288" hidden="1" customWidth="1"/>
    <col min="1032" max="1032" width="9.7109375" style="288" bestFit="1" customWidth="1"/>
    <col min="1033" max="1280" width="9.140625" style="288"/>
    <col min="1281" max="1281" width="4.85546875" style="288" customWidth="1"/>
    <col min="1282" max="1282" width="10.42578125" style="288" customWidth="1"/>
    <col min="1283" max="1283" width="10.140625" style="288" customWidth="1"/>
    <col min="1284" max="1284" width="101.28515625" style="288" customWidth="1"/>
    <col min="1285" max="1285" width="11.28515625" style="288" customWidth="1"/>
    <col min="1286" max="1287" width="0" style="288" hidden="1" customWidth="1"/>
    <col min="1288" max="1288" width="9.7109375" style="288" bestFit="1" customWidth="1"/>
    <col min="1289" max="1536" width="9.140625" style="288"/>
    <col min="1537" max="1537" width="4.85546875" style="288" customWidth="1"/>
    <col min="1538" max="1538" width="10.42578125" style="288" customWidth="1"/>
    <col min="1539" max="1539" width="10.140625" style="288" customWidth="1"/>
    <col min="1540" max="1540" width="101.28515625" style="288" customWidth="1"/>
    <col min="1541" max="1541" width="11.28515625" style="288" customWidth="1"/>
    <col min="1542" max="1543" width="0" style="288" hidden="1" customWidth="1"/>
    <col min="1544" max="1544" width="9.7109375" style="288" bestFit="1" customWidth="1"/>
    <col min="1545" max="1792" width="9.140625" style="288"/>
    <col min="1793" max="1793" width="4.85546875" style="288" customWidth="1"/>
    <col min="1794" max="1794" width="10.42578125" style="288" customWidth="1"/>
    <col min="1795" max="1795" width="10.140625" style="288" customWidth="1"/>
    <col min="1796" max="1796" width="101.28515625" style="288" customWidth="1"/>
    <col min="1797" max="1797" width="11.28515625" style="288" customWidth="1"/>
    <col min="1798" max="1799" width="0" style="288" hidden="1" customWidth="1"/>
    <col min="1800" max="1800" width="9.7109375" style="288" bestFit="1" customWidth="1"/>
    <col min="1801" max="2048" width="9.140625" style="288"/>
    <col min="2049" max="2049" width="4.85546875" style="288" customWidth="1"/>
    <col min="2050" max="2050" width="10.42578125" style="288" customWidth="1"/>
    <col min="2051" max="2051" width="10.140625" style="288" customWidth="1"/>
    <col min="2052" max="2052" width="101.28515625" style="288" customWidth="1"/>
    <col min="2053" max="2053" width="11.28515625" style="288" customWidth="1"/>
    <col min="2054" max="2055" width="0" style="288" hidden="1" customWidth="1"/>
    <col min="2056" max="2056" width="9.7109375" style="288" bestFit="1" customWidth="1"/>
    <col min="2057" max="2304" width="9.140625" style="288"/>
    <col min="2305" max="2305" width="4.85546875" style="288" customWidth="1"/>
    <col min="2306" max="2306" width="10.42578125" style="288" customWidth="1"/>
    <col min="2307" max="2307" width="10.140625" style="288" customWidth="1"/>
    <col min="2308" max="2308" width="101.28515625" style="288" customWidth="1"/>
    <col min="2309" max="2309" width="11.28515625" style="288" customWidth="1"/>
    <col min="2310" max="2311" width="0" style="288" hidden="1" customWidth="1"/>
    <col min="2312" max="2312" width="9.7109375" style="288" bestFit="1" customWidth="1"/>
    <col min="2313" max="2560" width="9.140625" style="288"/>
    <col min="2561" max="2561" width="4.85546875" style="288" customWidth="1"/>
    <col min="2562" max="2562" width="10.42578125" style="288" customWidth="1"/>
    <col min="2563" max="2563" width="10.140625" style="288" customWidth="1"/>
    <col min="2564" max="2564" width="101.28515625" style="288" customWidth="1"/>
    <col min="2565" max="2565" width="11.28515625" style="288" customWidth="1"/>
    <col min="2566" max="2567" width="0" style="288" hidden="1" customWidth="1"/>
    <col min="2568" max="2568" width="9.7109375" style="288" bestFit="1" customWidth="1"/>
    <col min="2569" max="2816" width="9.140625" style="288"/>
    <col min="2817" max="2817" width="4.85546875" style="288" customWidth="1"/>
    <col min="2818" max="2818" width="10.42578125" style="288" customWidth="1"/>
    <col min="2819" max="2819" width="10.140625" style="288" customWidth="1"/>
    <col min="2820" max="2820" width="101.28515625" style="288" customWidth="1"/>
    <col min="2821" max="2821" width="11.28515625" style="288" customWidth="1"/>
    <col min="2822" max="2823" width="0" style="288" hidden="1" customWidth="1"/>
    <col min="2824" max="2824" width="9.7109375" style="288" bestFit="1" customWidth="1"/>
    <col min="2825" max="3072" width="9.140625" style="288"/>
    <col min="3073" max="3073" width="4.85546875" style="288" customWidth="1"/>
    <col min="3074" max="3074" width="10.42578125" style="288" customWidth="1"/>
    <col min="3075" max="3075" width="10.140625" style="288" customWidth="1"/>
    <col min="3076" max="3076" width="101.28515625" style="288" customWidth="1"/>
    <col min="3077" max="3077" width="11.28515625" style="288" customWidth="1"/>
    <col min="3078" max="3079" width="0" style="288" hidden="1" customWidth="1"/>
    <col min="3080" max="3080" width="9.7109375" style="288" bestFit="1" customWidth="1"/>
    <col min="3081" max="3328" width="9.140625" style="288"/>
    <col min="3329" max="3329" width="4.85546875" style="288" customWidth="1"/>
    <col min="3330" max="3330" width="10.42578125" style="288" customWidth="1"/>
    <col min="3331" max="3331" width="10.140625" style="288" customWidth="1"/>
    <col min="3332" max="3332" width="101.28515625" style="288" customWidth="1"/>
    <col min="3333" max="3333" width="11.28515625" style="288" customWidth="1"/>
    <col min="3334" max="3335" width="0" style="288" hidden="1" customWidth="1"/>
    <col min="3336" max="3336" width="9.7109375" style="288" bestFit="1" customWidth="1"/>
    <col min="3337" max="3584" width="9.140625" style="288"/>
    <col min="3585" max="3585" width="4.85546875" style="288" customWidth="1"/>
    <col min="3586" max="3586" width="10.42578125" style="288" customWidth="1"/>
    <col min="3587" max="3587" width="10.140625" style="288" customWidth="1"/>
    <col min="3588" max="3588" width="101.28515625" style="288" customWidth="1"/>
    <col min="3589" max="3589" width="11.28515625" style="288" customWidth="1"/>
    <col min="3590" max="3591" width="0" style="288" hidden="1" customWidth="1"/>
    <col min="3592" max="3592" width="9.7109375" style="288" bestFit="1" customWidth="1"/>
    <col min="3593" max="3840" width="9.140625" style="288"/>
    <col min="3841" max="3841" width="4.85546875" style="288" customWidth="1"/>
    <col min="3842" max="3842" width="10.42578125" style="288" customWidth="1"/>
    <col min="3843" max="3843" width="10.140625" style="288" customWidth="1"/>
    <col min="3844" max="3844" width="101.28515625" style="288" customWidth="1"/>
    <col min="3845" max="3845" width="11.28515625" style="288" customWidth="1"/>
    <col min="3846" max="3847" width="0" style="288" hidden="1" customWidth="1"/>
    <col min="3848" max="3848" width="9.7109375" style="288" bestFit="1" customWidth="1"/>
    <col min="3849" max="4096" width="9.140625" style="288"/>
    <col min="4097" max="4097" width="4.85546875" style="288" customWidth="1"/>
    <col min="4098" max="4098" width="10.42578125" style="288" customWidth="1"/>
    <col min="4099" max="4099" width="10.140625" style="288" customWidth="1"/>
    <col min="4100" max="4100" width="101.28515625" style="288" customWidth="1"/>
    <col min="4101" max="4101" width="11.28515625" style="288" customWidth="1"/>
    <col min="4102" max="4103" width="0" style="288" hidden="1" customWidth="1"/>
    <col min="4104" max="4104" width="9.7109375" style="288" bestFit="1" customWidth="1"/>
    <col min="4105" max="4352" width="9.140625" style="288"/>
    <col min="4353" max="4353" width="4.85546875" style="288" customWidth="1"/>
    <col min="4354" max="4354" width="10.42578125" style="288" customWidth="1"/>
    <col min="4355" max="4355" width="10.140625" style="288" customWidth="1"/>
    <col min="4356" max="4356" width="101.28515625" style="288" customWidth="1"/>
    <col min="4357" max="4357" width="11.28515625" style="288" customWidth="1"/>
    <col min="4358" max="4359" width="0" style="288" hidden="1" customWidth="1"/>
    <col min="4360" max="4360" width="9.7109375" style="288" bestFit="1" customWidth="1"/>
    <col min="4361" max="4608" width="9.140625" style="288"/>
    <col min="4609" max="4609" width="4.85546875" style="288" customWidth="1"/>
    <col min="4610" max="4610" width="10.42578125" style="288" customWidth="1"/>
    <col min="4611" max="4611" width="10.140625" style="288" customWidth="1"/>
    <col min="4612" max="4612" width="101.28515625" style="288" customWidth="1"/>
    <col min="4613" max="4613" width="11.28515625" style="288" customWidth="1"/>
    <col min="4614" max="4615" width="0" style="288" hidden="1" customWidth="1"/>
    <col min="4616" max="4616" width="9.7109375" style="288" bestFit="1" customWidth="1"/>
    <col min="4617" max="4864" width="9.140625" style="288"/>
    <col min="4865" max="4865" width="4.85546875" style="288" customWidth="1"/>
    <col min="4866" max="4866" width="10.42578125" style="288" customWidth="1"/>
    <col min="4867" max="4867" width="10.140625" style="288" customWidth="1"/>
    <col min="4868" max="4868" width="101.28515625" style="288" customWidth="1"/>
    <col min="4869" max="4869" width="11.28515625" style="288" customWidth="1"/>
    <col min="4870" max="4871" width="0" style="288" hidden="1" customWidth="1"/>
    <col min="4872" max="4872" width="9.7109375" style="288" bestFit="1" customWidth="1"/>
    <col min="4873" max="5120" width="9.140625" style="288"/>
    <col min="5121" max="5121" width="4.85546875" style="288" customWidth="1"/>
    <col min="5122" max="5122" width="10.42578125" style="288" customWidth="1"/>
    <col min="5123" max="5123" width="10.140625" style="288" customWidth="1"/>
    <col min="5124" max="5124" width="101.28515625" style="288" customWidth="1"/>
    <col min="5125" max="5125" width="11.28515625" style="288" customWidth="1"/>
    <col min="5126" max="5127" width="0" style="288" hidden="1" customWidth="1"/>
    <col min="5128" max="5128" width="9.7109375" style="288" bestFit="1" customWidth="1"/>
    <col min="5129" max="5376" width="9.140625" style="288"/>
    <col min="5377" max="5377" width="4.85546875" style="288" customWidth="1"/>
    <col min="5378" max="5378" width="10.42578125" style="288" customWidth="1"/>
    <col min="5379" max="5379" width="10.140625" style="288" customWidth="1"/>
    <col min="5380" max="5380" width="101.28515625" style="288" customWidth="1"/>
    <col min="5381" max="5381" width="11.28515625" style="288" customWidth="1"/>
    <col min="5382" max="5383" width="0" style="288" hidden="1" customWidth="1"/>
    <col min="5384" max="5384" width="9.7109375" style="288" bestFit="1" customWidth="1"/>
    <col min="5385" max="5632" width="9.140625" style="288"/>
    <col min="5633" max="5633" width="4.85546875" style="288" customWidth="1"/>
    <col min="5634" max="5634" width="10.42578125" style="288" customWidth="1"/>
    <col min="5635" max="5635" width="10.140625" style="288" customWidth="1"/>
    <col min="5636" max="5636" width="101.28515625" style="288" customWidth="1"/>
    <col min="5637" max="5637" width="11.28515625" style="288" customWidth="1"/>
    <col min="5638" max="5639" width="0" style="288" hidden="1" customWidth="1"/>
    <col min="5640" max="5640" width="9.7109375" style="288" bestFit="1" customWidth="1"/>
    <col min="5641" max="5888" width="9.140625" style="288"/>
    <col min="5889" max="5889" width="4.85546875" style="288" customWidth="1"/>
    <col min="5890" max="5890" width="10.42578125" style="288" customWidth="1"/>
    <col min="5891" max="5891" width="10.140625" style="288" customWidth="1"/>
    <col min="5892" max="5892" width="101.28515625" style="288" customWidth="1"/>
    <col min="5893" max="5893" width="11.28515625" style="288" customWidth="1"/>
    <col min="5894" max="5895" width="0" style="288" hidden="1" customWidth="1"/>
    <col min="5896" max="5896" width="9.7109375" style="288" bestFit="1" customWidth="1"/>
    <col min="5897" max="6144" width="9.140625" style="288"/>
    <col min="6145" max="6145" width="4.85546875" style="288" customWidth="1"/>
    <col min="6146" max="6146" width="10.42578125" style="288" customWidth="1"/>
    <col min="6147" max="6147" width="10.140625" style="288" customWidth="1"/>
    <col min="6148" max="6148" width="101.28515625" style="288" customWidth="1"/>
    <col min="6149" max="6149" width="11.28515625" style="288" customWidth="1"/>
    <col min="6150" max="6151" width="0" style="288" hidden="1" customWidth="1"/>
    <col min="6152" max="6152" width="9.7109375" style="288" bestFit="1" customWidth="1"/>
    <col min="6153" max="6400" width="9.140625" style="288"/>
    <col min="6401" max="6401" width="4.85546875" style="288" customWidth="1"/>
    <col min="6402" max="6402" width="10.42578125" style="288" customWidth="1"/>
    <col min="6403" max="6403" width="10.140625" style="288" customWidth="1"/>
    <col min="6404" max="6404" width="101.28515625" style="288" customWidth="1"/>
    <col min="6405" max="6405" width="11.28515625" style="288" customWidth="1"/>
    <col min="6406" max="6407" width="0" style="288" hidden="1" customWidth="1"/>
    <col min="6408" max="6408" width="9.7109375" style="288" bestFit="1" customWidth="1"/>
    <col min="6409" max="6656" width="9.140625" style="288"/>
    <col min="6657" max="6657" width="4.85546875" style="288" customWidth="1"/>
    <col min="6658" max="6658" width="10.42578125" style="288" customWidth="1"/>
    <col min="6659" max="6659" width="10.140625" style="288" customWidth="1"/>
    <col min="6660" max="6660" width="101.28515625" style="288" customWidth="1"/>
    <col min="6661" max="6661" width="11.28515625" style="288" customWidth="1"/>
    <col min="6662" max="6663" width="0" style="288" hidden="1" customWidth="1"/>
    <col min="6664" max="6664" width="9.7109375" style="288" bestFit="1" customWidth="1"/>
    <col min="6665" max="6912" width="9.140625" style="288"/>
    <col min="6913" max="6913" width="4.85546875" style="288" customWidth="1"/>
    <col min="6914" max="6914" width="10.42578125" style="288" customWidth="1"/>
    <col min="6915" max="6915" width="10.140625" style="288" customWidth="1"/>
    <col min="6916" max="6916" width="101.28515625" style="288" customWidth="1"/>
    <col min="6917" max="6917" width="11.28515625" style="288" customWidth="1"/>
    <col min="6918" max="6919" width="0" style="288" hidden="1" customWidth="1"/>
    <col min="6920" max="6920" width="9.7109375" style="288" bestFit="1" customWidth="1"/>
    <col min="6921" max="7168" width="9.140625" style="288"/>
    <col min="7169" max="7169" width="4.85546875" style="288" customWidth="1"/>
    <col min="7170" max="7170" width="10.42578125" style="288" customWidth="1"/>
    <col min="7171" max="7171" width="10.140625" style="288" customWidth="1"/>
    <col min="7172" max="7172" width="101.28515625" style="288" customWidth="1"/>
    <col min="7173" max="7173" width="11.28515625" style="288" customWidth="1"/>
    <col min="7174" max="7175" width="0" style="288" hidden="1" customWidth="1"/>
    <col min="7176" max="7176" width="9.7109375" style="288" bestFit="1" customWidth="1"/>
    <col min="7177" max="7424" width="9.140625" style="288"/>
    <col min="7425" max="7425" width="4.85546875" style="288" customWidth="1"/>
    <col min="7426" max="7426" width="10.42578125" style="288" customWidth="1"/>
    <col min="7427" max="7427" width="10.140625" style="288" customWidth="1"/>
    <col min="7428" max="7428" width="101.28515625" style="288" customWidth="1"/>
    <col min="7429" max="7429" width="11.28515625" style="288" customWidth="1"/>
    <col min="7430" max="7431" width="0" style="288" hidden="1" customWidth="1"/>
    <col min="7432" max="7432" width="9.7109375" style="288" bestFit="1" customWidth="1"/>
    <col min="7433" max="7680" width="9.140625" style="288"/>
    <col min="7681" max="7681" width="4.85546875" style="288" customWidth="1"/>
    <col min="7682" max="7682" width="10.42578125" style="288" customWidth="1"/>
    <col min="7683" max="7683" width="10.140625" style="288" customWidth="1"/>
    <col min="7684" max="7684" width="101.28515625" style="288" customWidth="1"/>
    <col min="7685" max="7685" width="11.28515625" style="288" customWidth="1"/>
    <col min="7686" max="7687" width="0" style="288" hidden="1" customWidth="1"/>
    <col min="7688" max="7688" width="9.7109375" style="288" bestFit="1" customWidth="1"/>
    <col min="7689" max="7936" width="9.140625" style="288"/>
    <col min="7937" max="7937" width="4.85546875" style="288" customWidth="1"/>
    <col min="7938" max="7938" width="10.42578125" style="288" customWidth="1"/>
    <col min="7939" max="7939" width="10.140625" style="288" customWidth="1"/>
    <col min="7940" max="7940" width="101.28515625" style="288" customWidth="1"/>
    <col min="7941" max="7941" width="11.28515625" style="288" customWidth="1"/>
    <col min="7942" max="7943" width="0" style="288" hidden="1" customWidth="1"/>
    <col min="7944" max="7944" width="9.7109375" style="288" bestFit="1" customWidth="1"/>
    <col min="7945" max="8192" width="9.140625" style="288"/>
    <col min="8193" max="8193" width="4.85546875" style="288" customWidth="1"/>
    <col min="8194" max="8194" width="10.42578125" style="288" customWidth="1"/>
    <col min="8195" max="8195" width="10.140625" style="288" customWidth="1"/>
    <col min="8196" max="8196" width="101.28515625" style="288" customWidth="1"/>
    <col min="8197" max="8197" width="11.28515625" style="288" customWidth="1"/>
    <col min="8198" max="8199" width="0" style="288" hidden="1" customWidth="1"/>
    <col min="8200" max="8200" width="9.7109375" style="288" bestFit="1" customWidth="1"/>
    <col min="8201" max="8448" width="9.140625" style="288"/>
    <col min="8449" max="8449" width="4.85546875" style="288" customWidth="1"/>
    <col min="8450" max="8450" width="10.42578125" style="288" customWidth="1"/>
    <col min="8451" max="8451" width="10.140625" style="288" customWidth="1"/>
    <col min="8452" max="8452" width="101.28515625" style="288" customWidth="1"/>
    <col min="8453" max="8453" width="11.28515625" style="288" customWidth="1"/>
    <col min="8454" max="8455" width="0" style="288" hidden="1" customWidth="1"/>
    <col min="8456" max="8456" width="9.7109375" style="288" bestFit="1" customWidth="1"/>
    <col min="8457" max="8704" width="9.140625" style="288"/>
    <col min="8705" max="8705" width="4.85546875" style="288" customWidth="1"/>
    <col min="8706" max="8706" width="10.42578125" style="288" customWidth="1"/>
    <col min="8707" max="8707" width="10.140625" style="288" customWidth="1"/>
    <col min="8708" max="8708" width="101.28515625" style="288" customWidth="1"/>
    <col min="8709" max="8709" width="11.28515625" style="288" customWidth="1"/>
    <col min="8710" max="8711" width="0" style="288" hidden="1" customWidth="1"/>
    <col min="8712" max="8712" width="9.7109375" style="288" bestFit="1" customWidth="1"/>
    <col min="8713" max="8960" width="9.140625" style="288"/>
    <col min="8961" max="8961" width="4.85546875" style="288" customWidth="1"/>
    <col min="8962" max="8962" width="10.42578125" style="288" customWidth="1"/>
    <col min="8963" max="8963" width="10.140625" style="288" customWidth="1"/>
    <col min="8964" max="8964" width="101.28515625" style="288" customWidth="1"/>
    <col min="8965" max="8965" width="11.28515625" style="288" customWidth="1"/>
    <col min="8966" max="8967" width="0" style="288" hidden="1" customWidth="1"/>
    <col min="8968" max="8968" width="9.7109375" style="288" bestFit="1" customWidth="1"/>
    <col min="8969" max="9216" width="9.140625" style="288"/>
    <col min="9217" max="9217" width="4.85546875" style="288" customWidth="1"/>
    <col min="9218" max="9218" width="10.42578125" style="288" customWidth="1"/>
    <col min="9219" max="9219" width="10.140625" style="288" customWidth="1"/>
    <col min="9220" max="9220" width="101.28515625" style="288" customWidth="1"/>
    <col min="9221" max="9221" width="11.28515625" style="288" customWidth="1"/>
    <col min="9222" max="9223" width="0" style="288" hidden="1" customWidth="1"/>
    <col min="9224" max="9224" width="9.7109375" style="288" bestFit="1" customWidth="1"/>
    <col min="9225" max="9472" width="9.140625" style="288"/>
    <col min="9473" max="9473" width="4.85546875" style="288" customWidth="1"/>
    <col min="9474" max="9474" width="10.42578125" style="288" customWidth="1"/>
    <col min="9475" max="9475" width="10.140625" style="288" customWidth="1"/>
    <col min="9476" max="9476" width="101.28515625" style="288" customWidth="1"/>
    <col min="9477" max="9477" width="11.28515625" style="288" customWidth="1"/>
    <col min="9478" max="9479" width="0" style="288" hidden="1" customWidth="1"/>
    <col min="9480" max="9480" width="9.7109375" style="288" bestFit="1" customWidth="1"/>
    <col min="9481" max="9728" width="9.140625" style="288"/>
    <col min="9729" max="9729" width="4.85546875" style="288" customWidth="1"/>
    <col min="9730" max="9730" width="10.42578125" style="288" customWidth="1"/>
    <col min="9731" max="9731" width="10.140625" style="288" customWidth="1"/>
    <col min="9732" max="9732" width="101.28515625" style="288" customWidth="1"/>
    <col min="9733" max="9733" width="11.28515625" style="288" customWidth="1"/>
    <col min="9734" max="9735" width="0" style="288" hidden="1" customWidth="1"/>
    <col min="9736" max="9736" width="9.7109375" style="288" bestFit="1" customWidth="1"/>
    <col min="9737" max="9984" width="9.140625" style="288"/>
    <col min="9985" max="9985" width="4.85546875" style="288" customWidth="1"/>
    <col min="9986" max="9986" width="10.42578125" style="288" customWidth="1"/>
    <col min="9987" max="9987" width="10.140625" style="288" customWidth="1"/>
    <col min="9988" max="9988" width="101.28515625" style="288" customWidth="1"/>
    <col min="9989" max="9989" width="11.28515625" style="288" customWidth="1"/>
    <col min="9990" max="9991" width="0" style="288" hidden="1" customWidth="1"/>
    <col min="9992" max="9992" width="9.7109375" style="288" bestFit="1" customWidth="1"/>
    <col min="9993" max="10240" width="9.140625" style="288"/>
    <col min="10241" max="10241" width="4.85546875" style="288" customWidth="1"/>
    <col min="10242" max="10242" width="10.42578125" style="288" customWidth="1"/>
    <col min="10243" max="10243" width="10.140625" style="288" customWidth="1"/>
    <col min="10244" max="10244" width="101.28515625" style="288" customWidth="1"/>
    <col min="10245" max="10245" width="11.28515625" style="288" customWidth="1"/>
    <col min="10246" max="10247" width="0" style="288" hidden="1" customWidth="1"/>
    <col min="10248" max="10248" width="9.7109375" style="288" bestFit="1" customWidth="1"/>
    <col min="10249" max="10496" width="9.140625" style="288"/>
    <col min="10497" max="10497" width="4.85546875" style="288" customWidth="1"/>
    <col min="10498" max="10498" width="10.42578125" style="288" customWidth="1"/>
    <col min="10499" max="10499" width="10.140625" style="288" customWidth="1"/>
    <col min="10500" max="10500" width="101.28515625" style="288" customWidth="1"/>
    <col min="10501" max="10501" width="11.28515625" style="288" customWidth="1"/>
    <col min="10502" max="10503" width="0" style="288" hidden="1" customWidth="1"/>
    <col min="10504" max="10504" width="9.7109375" style="288" bestFit="1" customWidth="1"/>
    <col min="10505" max="10752" width="9.140625" style="288"/>
    <col min="10753" max="10753" width="4.85546875" style="288" customWidth="1"/>
    <col min="10754" max="10754" width="10.42578125" style="288" customWidth="1"/>
    <col min="10755" max="10755" width="10.140625" style="288" customWidth="1"/>
    <col min="10756" max="10756" width="101.28515625" style="288" customWidth="1"/>
    <col min="10757" max="10757" width="11.28515625" style="288" customWidth="1"/>
    <col min="10758" max="10759" width="0" style="288" hidden="1" customWidth="1"/>
    <col min="10760" max="10760" width="9.7109375" style="288" bestFit="1" customWidth="1"/>
    <col min="10761" max="11008" width="9.140625" style="288"/>
    <col min="11009" max="11009" width="4.85546875" style="288" customWidth="1"/>
    <col min="11010" max="11010" width="10.42578125" style="288" customWidth="1"/>
    <col min="11011" max="11011" width="10.140625" style="288" customWidth="1"/>
    <col min="11012" max="11012" width="101.28515625" style="288" customWidth="1"/>
    <col min="11013" max="11013" width="11.28515625" style="288" customWidth="1"/>
    <col min="11014" max="11015" width="0" style="288" hidden="1" customWidth="1"/>
    <col min="11016" max="11016" width="9.7109375" style="288" bestFit="1" customWidth="1"/>
    <col min="11017" max="11264" width="9.140625" style="288"/>
    <col min="11265" max="11265" width="4.85546875" style="288" customWidth="1"/>
    <col min="11266" max="11266" width="10.42578125" style="288" customWidth="1"/>
    <col min="11267" max="11267" width="10.140625" style="288" customWidth="1"/>
    <col min="11268" max="11268" width="101.28515625" style="288" customWidth="1"/>
    <col min="11269" max="11269" width="11.28515625" style="288" customWidth="1"/>
    <col min="11270" max="11271" width="0" style="288" hidden="1" customWidth="1"/>
    <col min="11272" max="11272" width="9.7109375" style="288" bestFit="1" customWidth="1"/>
    <col min="11273" max="11520" width="9.140625" style="288"/>
    <col min="11521" max="11521" width="4.85546875" style="288" customWidth="1"/>
    <col min="11522" max="11522" width="10.42578125" style="288" customWidth="1"/>
    <col min="11523" max="11523" width="10.140625" style="288" customWidth="1"/>
    <col min="11524" max="11524" width="101.28515625" style="288" customWidth="1"/>
    <col min="11525" max="11525" width="11.28515625" style="288" customWidth="1"/>
    <col min="11526" max="11527" width="0" style="288" hidden="1" customWidth="1"/>
    <col min="11528" max="11528" width="9.7109375" style="288" bestFit="1" customWidth="1"/>
    <col min="11529" max="11776" width="9.140625" style="288"/>
    <col min="11777" max="11777" width="4.85546875" style="288" customWidth="1"/>
    <col min="11778" max="11778" width="10.42578125" style="288" customWidth="1"/>
    <col min="11779" max="11779" width="10.140625" style="288" customWidth="1"/>
    <col min="11780" max="11780" width="101.28515625" style="288" customWidth="1"/>
    <col min="11781" max="11781" width="11.28515625" style="288" customWidth="1"/>
    <col min="11782" max="11783" width="0" style="288" hidden="1" customWidth="1"/>
    <col min="11784" max="11784" width="9.7109375" style="288" bestFit="1" customWidth="1"/>
    <col min="11785" max="12032" width="9.140625" style="288"/>
    <col min="12033" max="12033" width="4.85546875" style="288" customWidth="1"/>
    <col min="12034" max="12034" width="10.42578125" style="288" customWidth="1"/>
    <col min="12035" max="12035" width="10.140625" style="288" customWidth="1"/>
    <col min="12036" max="12036" width="101.28515625" style="288" customWidth="1"/>
    <col min="12037" max="12037" width="11.28515625" style="288" customWidth="1"/>
    <col min="12038" max="12039" width="0" style="288" hidden="1" customWidth="1"/>
    <col min="12040" max="12040" width="9.7109375" style="288" bestFit="1" customWidth="1"/>
    <col min="12041" max="12288" width="9.140625" style="288"/>
    <col min="12289" max="12289" width="4.85546875" style="288" customWidth="1"/>
    <col min="12290" max="12290" width="10.42578125" style="288" customWidth="1"/>
    <col min="12291" max="12291" width="10.140625" style="288" customWidth="1"/>
    <col min="12292" max="12292" width="101.28515625" style="288" customWidth="1"/>
    <col min="12293" max="12293" width="11.28515625" style="288" customWidth="1"/>
    <col min="12294" max="12295" width="0" style="288" hidden="1" customWidth="1"/>
    <col min="12296" max="12296" width="9.7109375" style="288" bestFit="1" customWidth="1"/>
    <col min="12297" max="12544" width="9.140625" style="288"/>
    <col min="12545" max="12545" width="4.85546875" style="288" customWidth="1"/>
    <col min="12546" max="12546" width="10.42578125" style="288" customWidth="1"/>
    <col min="12547" max="12547" width="10.140625" style="288" customWidth="1"/>
    <col min="12548" max="12548" width="101.28515625" style="288" customWidth="1"/>
    <col min="12549" max="12549" width="11.28515625" style="288" customWidth="1"/>
    <col min="12550" max="12551" width="0" style="288" hidden="1" customWidth="1"/>
    <col min="12552" max="12552" width="9.7109375" style="288" bestFit="1" customWidth="1"/>
    <col min="12553" max="12800" width="9.140625" style="288"/>
    <col min="12801" max="12801" width="4.85546875" style="288" customWidth="1"/>
    <col min="12802" max="12802" width="10.42578125" style="288" customWidth="1"/>
    <col min="12803" max="12803" width="10.140625" style="288" customWidth="1"/>
    <col min="12804" max="12804" width="101.28515625" style="288" customWidth="1"/>
    <col min="12805" max="12805" width="11.28515625" style="288" customWidth="1"/>
    <col min="12806" max="12807" width="0" style="288" hidden="1" customWidth="1"/>
    <col min="12808" max="12808" width="9.7109375" style="288" bestFit="1" customWidth="1"/>
    <col min="12809" max="13056" width="9.140625" style="288"/>
    <col min="13057" max="13057" width="4.85546875" style="288" customWidth="1"/>
    <col min="13058" max="13058" width="10.42578125" style="288" customWidth="1"/>
    <col min="13059" max="13059" width="10.140625" style="288" customWidth="1"/>
    <col min="13060" max="13060" width="101.28515625" style="288" customWidth="1"/>
    <col min="13061" max="13061" width="11.28515625" style="288" customWidth="1"/>
    <col min="13062" max="13063" width="0" style="288" hidden="1" customWidth="1"/>
    <col min="13064" max="13064" width="9.7109375" style="288" bestFit="1" customWidth="1"/>
    <col min="13065" max="13312" width="9.140625" style="288"/>
    <col min="13313" max="13313" width="4.85546875" style="288" customWidth="1"/>
    <col min="13314" max="13314" width="10.42578125" style="288" customWidth="1"/>
    <col min="13315" max="13315" width="10.140625" style="288" customWidth="1"/>
    <col min="13316" max="13316" width="101.28515625" style="288" customWidth="1"/>
    <col min="13317" max="13317" width="11.28515625" style="288" customWidth="1"/>
    <col min="13318" max="13319" width="0" style="288" hidden="1" customWidth="1"/>
    <col min="13320" max="13320" width="9.7109375" style="288" bestFit="1" customWidth="1"/>
    <col min="13321" max="13568" width="9.140625" style="288"/>
    <col min="13569" max="13569" width="4.85546875" style="288" customWidth="1"/>
    <col min="13570" max="13570" width="10.42578125" style="288" customWidth="1"/>
    <col min="13571" max="13571" width="10.140625" style="288" customWidth="1"/>
    <col min="13572" max="13572" width="101.28515625" style="288" customWidth="1"/>
    <col min="13573" max="13573" width="11.28515625" style="288" customWidth="1"/>
    <col min="13574" max="13575" width="0" style="288" hidden="1" customWidth="1"/>
    <col min="13576" max="13576" width="9.7109375" style="288" bestFit="1" customWidth="1"/>
    <col min="13577" max="13824" width="9.140625" style="288"/>
    <col min="13825" max="13825" width="4.85546875" style="288" customWidth="1"/>
    <col min="13826" max="13826" width="10.42578125" style="288" customWidth="1"/>
    <col min="13827" max="13827" width="10.140625" style="288" customWidth="1"/>
    <col min="13828" max="13828" width="101.28515625" style="288" customWidth="1"/>
    <col min="13829" max="13829" width="11.28515625" style="288" customWidth="1"/>
    <col min="13830" max="13831" width="0" style="288" hidden="1" customWidth="1"/>
    <col min="13832" max="13832" width="9.7109375" style="288" bestFit="1" customWidth="1"/>
    <col min="13833" max="14080" width="9.140625" style="288"/>
    <col min="14081" max="14081" width="4.85546875" style="288" customWidth="1"/>
    <col min="14082" max="14082" width="10.42578125" style="288" customWidth="1"/>
    <col min="14083" max="14083" width="10.140625" style="288" customWidth="1"/>
    <col min="14084" max="14084" width="101.28515625" style="288" customWidth="1"/>
    <col min="14085" max="14085" width="11.28515625" style="288" customWidth="1"/>
    <col min="14086" max="14087" width="0" style="288" hidden="1" customWidth="1"/>
    <col min="14088" max="14088" width="9.7109375" style="288" bestFit="1" customWidth="1"/>
    <col min="14089" max="14336" width="9.140625" style="288"/>
    <col min="14337" max="14337" width="4.85546875" style="288" customWidth="1"/>
    <col min="14338" max="14338" width="10.42578125" style="288" customWidth="1"/>
    <col min="14339" max="14339" width="10.140625" style="288" customWidth="1"/>
    <col min="14340" max="14340" width="101.28515625" style="288" customWidth="1"/>
    <col min="14341" max="14341" width="11.28515625" style="288" customWidth="1"/>
    <col min="14342" max="14343" width="0" style="288" hidden="1" customWidth="1"/>
    <col min="14344" max="14344" width="9.7109375" style="288" bestFit="1" customWidth="1"/>
    <col min="14345" max="14592" width="9.140625" style="288"/>
    <col min="14593" max="14593" width="4.85546875" style="288" customWidth="1"/>
    <col min="14594" max="14594" width="10.42578125" style="288" customWidth="1"/>
    <col min="14595" max="14595" width="10.140625" style="288" customWidth="1"/>
    <col min="14596" max="14596" width="101.28515625" style="288" customWidth="1"/>
    <col min="14597" max="14597" width="11.28515625" style="288" customWidth="1"/>
    <col min="14598" max="14599" width="0" style="288" hidden="1" customWidth="1"/>
    <col min="14600" max="14600" width="9.7109375" style="288" bestFit="1" customWidth="1"/>
    <col min="14601" max="14848" width="9.140625" style="288"/>
    <col min="14849" max="14849" width="4.85546875" style="288" customWidth="1"/>
    <col min="14850" max="14850" width="10.42578125" style="288" customWidth="1"/>
    <col min="14851" max="14851" width="10.140625" style="288" customWidth="1"/>
    <col min="14852" max="14852" width="101.28515625" style="288" customWidth="1"/>
    <col min="14853" max="14853" width="11.28515625" style="288" customWidth="1"/>
    <col min="14854" max="14855" width="0" style="288" hidden="1" customWidth="1"/>
    <col min="14856" max="14856" width="9.7109375" style="288" bestFit="1" customWidth="1"/>
    <col min="14857" max="15104" width="9.140625" style="288"/>
    <col min="15105" max="15105" width="4.85546875" style="288" customWidth="1"/>
    <col min="15106" max="15106" width="10.42578125" style="288" customWidth="1"/>
    <col min="15107" max="15107" width="10.140625" style="288" customWidth="1"/>
    <col min="15108" max="15108" width="101.28515625" style="288" customWidth="1"/>
    <col min="15109" max="15109" width="11.28515625" style="288" customWidth="1"/>
    <col min="15110" max="15111" width="0" style="288" hidden="1" customWidth="1"/>
    <col min="15112" max="15112" width="9.7109375" style="288" bestFit="1" customWidth="1"/>
    <col min="15113" max="15360" width="9.140625" style="288"/>
    <col min="15361" max="15361" width="4.85546875" style="288" customWidth="1"/>
    <col min="15362" max="15362" width="10.42578125" style="288" customWidth="1"/>
    <col min="15363" max="15363" width="10.140625" style="288" customWidth="1"/>
    <col min="15364" max="15364" width="101.28515625" style="288" customWidth="1"/>
    <col min="15365" max="15365" width="11.28515625" style="288" customWidth="1"/>
    <col min="15366" max="15367" width="0" style="288" hidden="1" customWidth="1"/>
    <col min="15368" max="15368" width="9.7109375" style="288" bestFit="1" customWidth="1"/>
    <col min="15369" max="15616" width="9.140625" style="288"/>
    <col min="15617" max="15617" width="4.85546875" style="288" customWidth="1"/>
    <col min="15618" max="15618" width="10.42578125" style="288" customWidth="1"/>
    <col min="15619" max="15619" width="10.140625" style="288" customWidth="1"/>
    <col min="15620" max="15620" width="101.28515625" style="288" customWidth="1"/>
    <col min="15621" max="15621" width="11.28515625" style="288" customWidth="1"/>
    <col min="15622" max="15623" width="0" style="288" hidden="1" customWidth="1"/>
    <col min="15624" max="15624" width="9.7109375" style="288" bestFit="1" customWidth="1"/>
    <col min="15625" max="15872" width="9.140625" style="288"/>
    <col min="15873" max="15873" width="4.85546875" style="288" customWidth="1"/>
    <col min="15874" max="15874" width="10.42578125" style="288" customWidth="1"/>
    <col min="15875" max="15875" width="10.140625" style="288" customWidth="1"/>
    <col min="15876" max="15876" width="101.28515625" style="288" customWidth="1"/>
    <col min="15877" max="15877" width="11.28515625" style="288" customWidth="1"/>
    <col min="15878" max="15879" width="0" style="288" hidden="1" customWidth="1"/>
    <col min="15880" max="15880" width="9.7109375" style="288" bestFit="1" customWidth="1"/>
    <col min="15881" max="16128" width="9.140625" style="288"/>
    <col min="16129" max="16129" width="4.85546875" style="288" customWidth="1"/>
    <col min="16130" max="16130" width="10.42578125" style="288" customWidth="1"/>
    <col min="16131" max="16131" width="10.140625" style="288" customWidth="1"/>
    <col min="16132" max="16132" width="101.28515625" style="288" customWidth="1"/>
    <col min="16133" max="16133" width="11.28515625" style="288" customWidth="1"/>
    <col min="16134" max="16135" width="0" style="288" hidden="1" customWidth="1"/>
    <col min="16136" max="16136" width="9.7109375" style="288" bestFit="1" customWidth="1"/>
    <col min="16137" max="16384" width="9.140625" style="288"/>
  </cols>
  <sheetData>
    <row r="2" spans="1:7" x14ac:dyDescent="0.2">
      <c r="A2" s="354" t="s">
        <v>509</v>
      </c>
      <c r="B2" s="354"/>
      <c r="C2" s="354"/>
      <c r="D2" s="354"/>
      <c r="E2" s="354"/>
      <c r="F2" s="354"/>
      <c r="G2" s="354"/>
    </row>
    <row r="3" spans="1:7" ht="12" hidden="1" customHeight="1" x14ac:dyDescent="0.2">
      <c r="A3" s="289"/>
      <c r="B3" s="289"/>
      <c r="C3" s="289"/>
      <c r="D3" s="289"/>
      <c r="E3" s="289"/>
      <c r="F3" s="289"/>
      <c r="G3" s="289"/>
    </row>
    <row r="4" spans="1:7" x14ac:dyDescent="0.2">
      <c r="C4" s="355" t="s">
        <v>373</v>
      </c>
      <c r="D4" s="355"/>
      <c r="E4" s="355"/>
      <c r="F4" s="355"/>
      <c r="G4" s="355"/>
    </row>
    <row r="5" spans="1:7" ht="23.25" customHeight="1" x14ac:dyDescent="0.2">
      <c r="A5" s="290" t="s">
        <v>510</v>
      </c>
      <c r="B5" s="290" t="s">
        <v>511</v>
      </c>
      <c r="C5" s="290" t="s">
        <v>373</v>
      </c>
      <c r="D5" s="290" t="s">
        <v>512</v>
      </c>
      <c r="E5" s="290" t="s">
        <v>14</v>
      </c>
      <c r="F5" s="291" t="s">
        <v>513</v>
      </c>
      <c r="G5" s="291" t="s">
        <v>514</v>
      </c>
    </row>
    <row r="6" spans="1:7" ht="17.25" customHeight="1" x14ac:dyDescent="0.2">
      <c r="A6" s="292"/>
      <c r="B6" s="293"/>
      <c r="C6" s="294">
        <v>6173</v>
      </c>
      <c r="D6" s="295" t="s">
        <v>515</v>
      </c>
      <c r="E6" s="296" t="s">
        <v>516</v>
      </c>
      <c r="F6" s="297"/>
      <c r="G6" s="297"/>
    </row>
    <row r="7" spans="1:7" ht="17.25" customHeight="1" x14ac:dyDescent="0.2">
      <c r="A7" s="292">
        <v>31</v>
      </c>
      <c r="B7" s="298">
        <v>43873</v>
      </c>
      <c r="C7" s="297">
        <v>-106</v>
      </c>
      <c r="D7" s="293" t="s">
        <v>517</v>
      </c>
      <c r="E7" s="299" t="s">
        <v>518</v>
      </c>
      <c r="F7" s="297"/>
      <c r="G7" s="297"/>
    </row>
    <row r="8" spans="1:7" ht="17.25" customHeight="1" x14ac:dyDescent="0.2">
      <c r="A8" s="292">
        <v>33</v>
      </c>
      <c r="B8" s="298">
        <v>43901</v>
      </c>
      <c r="C8" s="297">
        <v>-250</v>
      </c>
      <c r="D8" s="293" t="s">
        <v>519</v>
      </c>
      <c r="E8" s="293" t="s">
        <v>520</v>
      </c>
      <c r="F8" s="297"/>
      <c r="G8" s="297"/>
    </row>
    <row r="9" spans="1:7" ht="17.25" customHeight="1" x14ac:dyDescent="0.2">
      <c r="A9" s="292">
        <v>33</v>
      </c>
      <c r="B9" s="298">
        <v>43908</v>
      </c>
      <c r="C9" s="297">
        <v>-500</v>
      </c>
      <c r="D9" s="293" t="s">
        <v>521</v>
      </c>
      <c r="E9" s="293" t="s">
        <v>518</v>
      </c>
      <c r="F9" s="297"/>
      <c r="G9" s="297"/>
    </row>
    <row r="10" spans="1:7" ht="14.25" customHeight="1" x14ac:dyDescent="0.2">
      <c r="A10" s="292">
        <v>34</v>
      </c>
      <c r="B10" s="298">
        <v>43922</v>
      </c>
      <c r="C10" s="297">
        <v>-1000</v>
      </c>
      <c r="D10" s="293" t="s">
        <v>521</v>
      </c>
      <c r="E10" s="293" t="s">
        <v>518</v>
      </c>
      <c r="F10" s="297"/>
      <c r="G10" s="297"/>
    </row>
    <row r="11" spans="1:7" ht="13.5" customHeight="1" x14ac:dyDescent="0.2">
      <c r="A11" s="293"/>
      <c r="B11" s="298"/>
      <c r="C11" s="297"/>
      <c r="D11" s="293"/>
      <c r="E11" s="293"/>
    </row>
    <row r="12" spans="1:7" ht="15" customHeight="1" x14ac:dyDescent="0.2">
      <c r="A12" s="292"/>
      <c r="B12" s="298"/>
      <c r="C12" s="294">
        <f>SUM(C6:C11)</f>
        <v>4317</v>
      </c>
      <c r="D12" s="296" t="s">
        <v>522</v>
      </c>
      <c r="E12" s="299"/>
      <c r="F12" s="297"/>
      <c r="G12" s="297"/>
    </row>
    <row r="13" spans="1:7" x14ac:dyDescent="0.2">
      <c r="A13" s="292"/>
      <c r="B13" s="298"/>
      <c r="C13" s="294"/>
      <c r="D13" s="295"/>
      <c r="E13" s="299"/>
      <c r="F13" s="297"/>
      <c r="G13" s="297"/>
    </row>
    <row r="14" spans="1:7" x14ac:dyDescent="0.2">
      <c r="A14" s="300"/>
      <c r="B14" s="301"/>
      <c r="C14" s="302"/>
      <c r="D14" s="303" t="s">
        <v>523</v>
      </c>
      <c r="E14" s="304"/>
      <c r="F14" s="297"/>
      <c r="G14" s="297"/>
    </row>
    <row r="15" spans="1:7" x14ac:dyDescent="0.2">
      <c r="A15" s="293"/>
      <c r="B15" s="293"/>
      <c r="C15" s="297">
        <v>0</v>
      </c>
      <c r="D15" s="293"/>
      <c r="E15" s="293"/>
    </row>
    <row r="16" spans="1:7" x14ac:dyDescent="0.2">
      <c r="A16" s="293"/>
      <c r="B16" s="293"/>
      <c r="C16" s="297"/>
      <c r="D16" s="293"/>
      <c r="E16" s="293"/>
    </row>
    <row r="17" spans="1:5" ht="15" customHeight="1" x14ac:dyDescent="0.2">
      <c r="A17" s="293"/>
      <c r="B17" s="293"/>
      <c r="C17" s="297"/>
      <c r="D17" s="305"/>
      <c r="E17" s="293"/>
    </row>
    <row r="18" spans="1:5" ht="15" customHeight="1" x14ac:dyDescent="0.2">
      <c r="A18" s="293"/>
      <c r="B18" s="293"/>
      <c r="C18" s="297"/>
      <c r="D18" s="305"/>
      <c r="E18" s="293"/>
    </row>
    <row r="19" spans="1:5" ht="15" customHeight="1" x14ac:dyDescent="0.2">
      <c r="A19" s="293"/>
      <c r="B19" s="293"/>
      <c r="C19" s="297"/>
      <c r="D19" s="305"/>
      <c r="E19" s="293"/>
    </row>
    <row r="20" spans="1:5" ht="15" customHeight="1" x14ac:dyDescent="0.2">
      <c r="A20" s="293"/>
      <c r="B20" s="293"/>
      <c r="C20" s="297"/>
      <c r="D20" s="305"/>
      <c r="E20" s="293"/>
    </row>
    <row r="21" spans="1:5" ht="15" customHeight="1" x14ac:dyDescent="0.2">
      <c r="A21" s="293"/>
      <c r="B21" s="293"/>
      <c r="C21" s="297"/>
      <c r="D21" s="305"/>
      <c r="E21" s="293"/>
    </row>
    <row r="22" spans="1:5" x14ac:dyDescent="0.2">
      <c r="A22" s="293"/>
      <c r="B22" s="293"/>
      <c r="C22" s="294"/>
      <c r="D22" s="293"/>
      <c r="E22" s="293"/>
    </row>
    <row r="23" spans="1:5" x14ac:dyDescent="0.2">
      <c r="A23" s="293"/>
      <c r="B23" s="293"/>
      <c r="C23" s="297"/>
      <c r="D23" s="293"/>
      <c r="E23" s="293"/>
    </row>
    <row r="24" spans="1:5" x14ac:dyDescent="0.2">
      <c r="A24" s="293"/>
      <c r="B24" s="293"/>
      <c r="C24" s="297"/>
      <c r="D24" s="293"/>
      <c r="E24" s="293"/>
    </row>
    <row r="25" spans="1:5" x14ac:dyDescent="0.2">
      <c r="A25" s="293"/>
      <c r="B25" s="293"/>
      <c r="C25" s="297"/>
      <c r="D25" s="293"/>
      <c r="E25" s="293"/>
    </row>
    <row r="26" spans="1:5" x14ac:dyDescent="0.2">
      <c r="A26" s="293"/>
      <c r="B26" s="293"/>
      <c r="C26" s="294"/>
      <c r="D26" s="293"/>
      <c r="E26" s="293"/>
    </row>
  </sheetData>
  <mergeCells count="2">
    <mergeCell ref="A2:G2"/>
    <mergeCell ref="C4:G4"/>
  </mergeCells>
  <pageMargins left="0.27559055118110237" right="0.19685039370078741" top="0.6692913385826772" bottom="0.39370078740157483" header="0.51181102362204722" footer="0.1968503937007874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70"/>
  <sheetViews>
    <sheetView workbookViewId="0">
      <selection activeCell="D19" sqref="D19"/>
    </sheetView>
  </sheetViews>
  <sheetFormatPr defaultRowHeight="12.75" x14ac:dyDescent="0.2"/>
  <cols>
    <col min="1" max="1" width="9.140625" style="339"/>
    <col min="2" max="2" width="10.28515625" style="339" customWidth="1"/>
    <col min="3" max="3" width="12" style="340" customWidth="1"/>
    <col min="4" max="4" width="106.5703125" style="306" customWidth="1"/>
    <col min="5" max="5" width="11" style="306" customWidth="1"/>
    <col min="6" max="6" width="14.5703125" style="306" hidden="1" customWidth="1"/>
    <col min="7" max="257" width="9.140625" style="306"/>
    <col min="258" max="258" width="10.28515625" style="306" customWidth="1"/>
    <col min="259" max="259" width="12" style="306" customWidth="1"/>
    <col min="260" max="260" width="106.5703125" style="306" customWidth="1"/>
    <col min="261" max="261" width="11" style="306" customWidth="1"/>
    <col min="262" max="262" width="0" style="306" hidden="1" customWidth="1"/>
    <col min="263" max="513" width="9.140625" style="306"/>
    <col min="514" max="514" width="10.28515625" style="306" customWidth="1"/>
    <col min="515" max="515" width="12" style="306" customWidth="1"/>
    <col min="516" max="516" width="106.5703125" style="306" customWidth="1"/>
    <col min="517" max="517" width="11" style="306" customWidth="1"/>
    <col min="518" max="518" width="0" style="306" hidden="1" customWidth="1"/>
    <col min="519" max="769" width="9.140625" style="306"/>
    <col min="770" max="770" width="10.28515625" style="306" customWidth="1"/>
    <col min="771" max="771" width="12" style="306" customWidth="1"/>
    <col min="772" max="772" width="106.5703125" style="306" customWidth="1"/>
    <col min="773" max="773" width="11" style="306" customWidth="1"/>
    <col min="774" max="774" width="0" style="306" hidden="1" customWidth="1"/>
    <col min="775" max="1025" width="9.140625" style="306"/>
    <col min="1026" max="1026" width="10.28515625" style="306" customWidth="1"/>
    <col min="1027" max="1027" width="12" style="306" customWidth="1"/>
    <col min="1028" max="1028" width="106.5703125" style="306" customWidth="1"/>
    <col min="1029" max="1029" width="11" style="306" customWidth="1"/>
    <col min="1030" max="1030" width="0" style="306" hidden="1" customWidth="1"/>
    <col min="1031" max="1281" width="9.140625" style="306"/>
    <col min="1282" max="1282" width="10.28515625" style="306" customWidth="1"/>
    <col min="1283" max="1283" width="12" style="306" customWidth="1"/>
    <col min="1284" max="1284" width="106.5703125" style="306" customWidth="1"/>
    <col min="1285" max="1285" width="11" style="306" customWidth="1"/>
    <col min="1286" max="1286" width="0" style="306" hidden="1" customWidth="1"/>
    <col min="1287" max="1537" width="9.140625" style="306"/>
    <col min="1538" max="1538" width="10.28515625" style="306" customWidth="1"/>
    <col min="1539" max="1539" width="12" style="306" customWidth="1"/>
    <col min="1540" max="1540" width="106.5703125" style="306" customWidth="1"/>
    <col min="1541" max="1541" width="11" style="306" customWidth="1"/>
    <col min="1542" max="1542" width="0" style="306" hidden="1" customWidth="1"/>
    <col min="1543" max="1793" width="9.140625" style="306"/>
    <col min="1794" max="1794" width="10.28515625" style="306" customWidth="1"/>
    <col min="1795" max="1795" width="12" style="306" customWidth="1"/>
    <col min="1796" max="1796" width="106.5703125" style="306" customWidth="1"/>
    <col min="1797" max="1797" width="11" style="306" customWidth="1"/>
    <col min="1798" max="1798" width="0" style="306" hidden="1" customWidth="1"/>
    <col min="1799" max="2049" width="9.140625" style="306"/>
    <col min="2050" max="2050" width="10.28515625" style="306" customWidth="1"/>
    <col min="2051" max="2051" width="12" style="306" customWidth="1"/>
    <col min="2052" max="2052" width="106.5703125" style="306" customWidth="1"/>
    <col min="2053" max="2053" width="11" style="306" customWidth="1"/>
    <col min="2054" max="2054" width="0" style="306" hidden="1" customWidth="1"/>
    <col min="2055" max="2305" width="9.140625" style="306"/>
    <col min="2306" max="2306" width="10.28515625" style="306" customWidth="1"/>
    <col min="2307" max="2307" width="12" style="306" customWidth="1"/>
    <col min="2308" max="2308" width="106.5703125" style="306" customWidth="1"/>
    <col min="2309" max="2309" width="11" style="306" customWidth="1"/>
    <col min="2310" max="2310" width="0" style="306" hidden="1" customWidth="1"/>
    <col min="2311" max="2561" width="9.140625" style="306"/>
    <col min="2562" max="2562" width="10.28515625" style="306" customWidth="1"/>
    <col min="2563" max="2563" width="12" style="306" customWidth="1"/>
    <col min="2564" max="2564" width="106.5703125" style="306" customWidth="1"/>
    <col min="2565" max="2565" width="11" style="306" customWidth="1"/>
    <col min="2566" max="2566" width="0" style="306" hidden="1" customWidth="1"/>
    <col min="2567" max="2817" width="9.140625" style="306"/>
    <col min="2818" max="2818" width="10.28515625" style="306" customWidth="1"/>
    <col min="2819" max="2819" width="12" style="306" customWidth="1"/>
    <col min="2820" max="2820" width="106.5703125" style="306" customWidth="1"/>
    <col min="2821" max="2821" width="11" style="306" customWidth="1"/>
    <col min="2822" max="2822" width="0" style="306" hidden="1" customWidth="1"/>
    <col min="2823" max="3073" width="9.140625" style="306"/>
    <col min="3074" max="3074" width="10.28515625" style="306" customWidth="1"/>
    <col min="3075" max="3075" width="12" style="306" customWidth="1"/>
    <col min="3076" max="3076" width="106.5703125" style="306" customWidth="1"/>
    <col min="3077" max="3077" width="11" style="306" customWidth="1"/>
    <col min="3078" max="3078" width="0" style="306" hidden="1" customWidth="1"/>
    <col min="3079" max="3329" width="9.140625" style="306"/>
    <col min="3330" max="3330" width="10.28515625" style="306" customWidth="1"/>
    <col min="3331" max="3331" width="12" style="306" customWidth="1"/>
    <col min="3332" max="3332" width="106.5703125" style="306" customWidth="1"/>
    <col min="3333" max="3333" width="11" style="306" customWidth="1"/>
    <col min="3334" max="3334" width="0" style="306" hidden="1" customWidth="1"/>
    <col min="3335" max="3585" width="9.140625" style="306"/>
    <col min="3586" max="3586" width="10.28515625" style="306" customWidth="1"/>
    <col min="3587" max="3587" width="12" style="306" customWidth="1"/>
    <col min="3588" max="3588" width="106.5703125" style="306" customWidth="1"/>
    <col min="3589" max="3589" width="11" style="306" customWidth="1"/>
    <col min="3590" max="3590" width="0" style="306" hidden="1" customWidth="1"/>
    <col min="3591" max="3841" width="9.140625" style="306"/>
    <col min="3842" max="3842" width="10.28515625" style="306" customWidth="1"/>
    <col min="3843" max="3843" width="12" style="306" customWidth="1"/>
    <col min="3844" max="3844" width="106.5703125" style="306" customWidth="1"/>
    <col min="3845" max="3845" width="11" style="306" customWidth="1"/>
    <col min="3846" max="3846" width="0" style="306" hidden="1" customWidth="1"/>
    <col min="3847" max="4097" width="9.140625" style="306"/>
    <col min="4098" max="4098" width="10.28515625" style="306" customWidth="1"/>
    <col min="4099" max="4099" width="12" style="306" customWidth="1"/>
    <col min="4100" max="4100" width="106.5703125" style="306" customWidth="1"/>
    <col min="4101" max="4101" width="11" style="306" customWidth="1"/>
    <col min="4102" max="4102" width="0" style="306" hidden="1" customWidth="1"/>
    <col min="4103" max="4353" width="9.140625" style="306"/>
    <col min="4354" max="4354" width="10.28515625" style="306" customWidth="1"/>
    <col min="4355" max="4355" width="12" style="306" customWidth="1"/>
    <col min="4356" max="4356" width="106.5703125" style="306" customWidth="1"/>
    <col min="4357" max="4357" width="11" style="306" customWidth="1"/>
    <col min="4358" max="4358" width="0" style="306" hidden="1" customWidth="1"/>
    <col min="4359" max="4609" width="9.140625" style="306"/>
    <col min="4610" max="4610" width="10.28515625" style="306" customWidth="1"/>
    <col min="4611" max="4611" width="12" style="306" customWidth="1"/>
    <col min="4612" max="4612" width="106.5703125" style="306" customWidth="1"/>
    <col min="4613" max="4613" width="11" style="306" customWidth="1"/>
    <col min="4614" max="4614" width="0" style="306" hidden="1" customWidth="1"/>
    <col min="4615" max="4865" width="9.140625" style="306"/>
    <col min="4866" max="4866" width="10.28515625" style="306" customWidth="1"/>
    <col min="4867" max="4867" width="12" style="306" customWidth="1"/>
    <col min="4868" max="4868" width="106.5703125" style="306" customWidth="1"/>
    <col min="4869" max="4869" width="11" style="306" customWidth="1"/>
    <col min="4870" max="4870" width="0" style="306" hidden="1" customWidth="1"/>
    <col min="4871" max="5121" width="9.140625" style="306"/>
    <col min="5122" max="5122" width="10.28515625" style="306" customWidth="1"/>
    <col min="5123" max="5123" width="12" style="306" customWidth="1"/>
    <col min="5124" max="5124" width="106.5703125" style="306" customWidth="1"/>
    <col min="5125" max="5125" width="11" style="306" customWidth="1"/>
    <col min="5126" max="5126" width="0" style="306" hidden="1" customWidth="1"/>
    <col min="5127" max="5377" width="9.140625" style="306"/>
    <col min="5378" max="5378" width="10.28515625" style="306" customWidth="1"/>
    <col min="5379" max="5379" width="12" style="306" customWidth="1"/>
    <col min="5380" max="5380" width="106.5703125" style="306" customWidth="1"/>
    <col min="5381" max="5381" width="11" style="306" customWidth="1"/>
    <col min="5382" max="5382" width="0" style="306" hidden="1" customWidth="1"/>
    <col min="5383" max="5633" width="9.140625" style="306"/>
    <col min="5634" max="5634" width="10.28515625" style="306" customWidth="1"/>
    <col min="5635" max="5635" width="12" style="306" customWidth="1"/>
    <col min="5636" max="5636" width="106.5703125" style="306" customWidth="1"/>
    <col min="5637" max="5637" width="11" style="306" customWidth="1"/>
    <col min="5638" max="5638" width="0" style="306" hidden="1" customWidth="1"/>
    <col min="5639" max="5889" width="9.140625" style="306"/>
    <col min="5890" max="5890" width="10.28515625" style="306" customWidth="1"/>
    <col min="5891" max="5891" width="12" style="306" customWidth="1"/>
    <col min="5892" max="5892" width="106.5703125" style="306" customWidth="1"/>
    <col min="5893" max="5893" width="11" style="306" customWidth="1"/>
    <col min="5894" max="5894" width="0" style="306" hidden="1" customWidth="1"/>
    <col min="5895" max="6145" width="9.140625" style="306"/>
    <col min="6146" max="6146" width="10.28515625" style="306" customWidth="1"/>
    <col min="6147" max="6147" width="12" style="306" customWidth="1"/>
    <col min="6148" max="6148" width="106.5703125" style="306" customWidth="1"/>
    <col min="6149" max="6149" width="11" style="306" customWidth="1"/>
    <col min="6150" max="6150" width="0" style="306" hidden="1" customWidth="1"/>
    <col min="6151" max="6401" width="9.140625" style="306"/>
    <col min="6402" max="6402" width="10.28515625" style="306" customWidth="1"/>
    <col min="6403" max="6403" width="12" style="306" customWidth="1"/>
    <col min="6404" max="6404" width="106.5703125" style="306" customWidth="1"/>
    <col min="6405" max="6405" width="11" style="306" customWidth="1"/>
    <col min="6406" max="6406" width="0" style="306" hidden="1" customWidth="1"/>
    <col min="6407" max="6657" width="9.140625" style="306"/>
    <col min="6658" max="6658" width="10.28515625" style="306" customWidth="1"/>
    <col min="6659" max="6659" width="12" style="306" customWidth="1"/>
    <col min="6660" max="6660" width="106.5703125" style="306" customWidth="1"/>
    <col min="6661" max="6661" width="11" style="306" customWidth="1"/>
    <col min="6662" max="6662" width="0" style="306" hidden="1" customWidth="1"/>
    <col min="6663" max="6913" width="9.140625" style="306"/>
    <col min="6914" max="6914" width="10.28515625" style="306" customWidth="1"/>
    <col min="6915" max="6915" width="12" style="306" customWidth="1"/>
    <col min="6916" max="6916" width="106.5703125" style="306" customWidth="1"/>
    <col min="6917" max="6917" width="11" style="306" customWidth="1"/>
    <col min="6918" max="6918" width="0" style="306" hidden="1" customWidth="1"/>
    <col min="6919" max="7169" width="9.140625" style="306"/>
    <col min="7170" max="7170" width="10.28515625" style="306" customWidth="1"/>
    <col min="7171" max="7171" width="12" style="306" customWidth="1"/>
    <col min="7172" max="7172" width="106.5703125" style="306" customWidth="1"/>
    <col min="7173" max="7173" width="11" style="306" customWidth="1"/>
    <col min="7174" max="7174" width="0" style="306" hidden="1" customWidth="1"/>
    <col min="7175" max="7425" width="9.140625" style="306"/>
    <col min="7426" max="7426" width="10.28515625" style="306" customWidth="1"/>
    <col min="7427" max="7427" width="12" style="306" customWidth="1"/>
    <col min="7428" max="7428" width="106.5703125" style="306" customWidth="1"/>
    <col min="7429" max="7429" width="11" style="306" customWidth="1"/>
    <col min="7430" max="7430" width="0" style="306" hidden="1" customWidth="1"/>
    <col min="7431" max="7681" width="9.140625" style="306"/>
    <col min="7682" max="7682" width="10.28515625" style="306" customWidth="1"/>
    <col min="7683" max="7683" width="12" style="306" customWidth="1"/>
    <col min="7684" max="7684" width="106.5703125" style="306" customWidth="1"/>
    <col min="7685" max="7685" width="11" style="306" customWidth="1"/>
    <col min="7686" max="7686" width="0" style="306" hidden="1" customWidth="1"/>
    <col min="7687" max="7937" width="9.140625" style="306"/>
    <col min="7938" max="7938" width="10.28515625" style="306" customWidth="1"/>
    <col min="7939" max="7939" width="12" style="306" customWidth="1"/>
    <col min="7940" max="7940" width="106.5703125" style="306" customWidth="1"/>
    <col min="7941" max="7941" width="11" style="306" customWidth="1"/>
    <col min="7942" max="7942" width="0" style="306" hidden="1" customWidth="1"/>
    <col min="7943" max="8193" width="9.140625" style="306"/>
    <col min="8194" max="8194" width="10.28515625" style="306" customWidth="1"/>
    <col min="8195" max="8195" width="12" style="306" customWidth="1"/>
    <col min="8196" max="8196" width="106.5703125" style="306" customWidth="1"/>
    <col min="8197" max="8197" width="11" style="306" customWidth="1"/>
    <col min="8198" max="8198" width="0" style="306" hidden="1" customWidth="1"/>
    <col min="8199" max="8449" width="9.140625" style="306"/>
    <col min="8450" max="8450" width="10.28515625" style="306" customWidth="1"/>
    <col min="8451" max="8451" width="12" style="306" customWidth="1"/>
    <col min="8452" max="8452" width="106.5703125" style="306" customWidth="1"/>
    <col min="8453" max="8453" width="11" style="306" customWidth="1"/>
    <col min="8454" max="8454" width="0" style="306" hidden="1" customWidth="1"/>
    <col min="8455" max="8705" width="9.140625" style="306"/>
    <col min="8706" max="8706" width="10.28515625" style="306" customWidth="1"/>
    <col min="8707" max="8707" width="12" style="306" customWidth="1"/>
    <col min="8708" max="8708" width="106.5703125" style="306" customWidth="1"/>
    <col min="8709" max="8709" width="11" style="306" customWidth="1"/>
    <col min="8710" max="8710" width="0" style="306" hidden="1" customWidth="1"/>
    <col min="8711" max="8961" width="9.140625" style="306"/>
    <col min="8962" max="8962" width="10.28515625" style="306" customWidth="1"/>
    <col min="8963" max="8963" width="12" style="306" customWidth="1"/>
    <col min="8964" max="8964" width="106.5703125" style="306" customWidth="1"/>
    <col min="8965" max="8965" width="11" style="306" customWidth="1"/>
    <col min="8966" max="8966" width="0" style="306" hidden="1" customWidth="1"/>
    <col min="8967" max="9217" width="9.140625" style="306"/>
    <col min="9218" max="9218" width="10.28515625" style="306" customWidth="1"/>
    <col min="9219" max="9219" width="12" style="306" customWidth="1"/>
    <col min="9220" max="9220" width="106.5703125" style="306" customWidth="1"/>
    <col min="9221" max="9221" width="11" style="306" customWidth="1"/>
    <col min="9222" max="9222" width="0" style="306" hidden="1" customWidth="1"/>
    <col min="9223" max="9473" width="9.140625" style="306"/>
    <col min="9474" max="9474" width="10.28515625" style="306" customWidth="1"/>
    <col min="9475" max="9475" width="12" style="306" customWidth="1"/>
    <col min="9476" max="9476" width="106.5703125" style="306" customWidth="1"/>
    <col min="9477" max="9477" width="11" style="306" customWidth="1"/>
    <col min="9478" max="9478" width="0" style="306" hidden="1" customWidth="1"/>
    <col min="9479" max="9729" width="9.140625" style="306"/>
    <col min="9730" max="9730" width="10.28515625" style="306" customWidth="1"/>
    <col min="9731" max="9731" width="12" style="306" customWidth="1"/>
    <col min="9732" max="9732" width="106.5703125" style="306" customWidth="1"/>
    <col min="9733" max="9733" width="11" style="306" customWidth="1"/>
    <col min="9734" max="9734" width="0" style="306" hidden="1" customWidth="1"/>
    <col min="9735" max="9985" width="9.140625" style="306"/>
    <col min="9986" max="9986" width="10.28515625" style="306" customWidth="1"/>
    <col min="9987" max="9987" width="12" style="306" customWidth="1"/>
    <col min="9988" max="9988" width="106.5703125" style="306" customWidth="1"/>
    <col min="9989" max="9989" width="11" style="306" customWidth="1"/>
    <col min="9990" max="9990" width="0" style="306" hidden="1" customWidth="1"/>
    <col min="9991" max="10241" width="9.140625" style="306"/>
    <col min="10242" max="10242" width="10.28515625" style="306" customWidth="1"/>
    <col min="10243" max="10243" width="12" style="306" customWidth="1"/>
    <col min="10244" max="10244" width="106.5703125" style="306" customWidth="1"/>
    <col min="10245" max="10245" width="11" style="306" customWidth="1"/>
    <col min="10246" max="10246" width="0" style="306" hidden="1" customWidth="1"/>
    <col min="10247" max="10497" width="9.140625" style="306"/>
    <col min="10498" max="10498" width="10.28515625" style="306" customWidth="1"/>
    <col min="10499" max="10499" width="12" style="306" customWidth="1"/>
    <col min="10500" max="10500" width="106.5703125" style="306" customWidth="1"/>
    <col min="10501" max="10501" width="11" style="306" customWidth="1"/>
    <col min="10502" max="10502" width="0" style="306" hidden="1" customWidth="1"/>
    <col min="10503" max="10753" width="9.140625" style="306"/>
    <col min="10754" max="10754" width="10.28515625" style="306" customWidth="1"/>
    <col min="10755" max="10755" width="12" style="306" customWidth="1"/>
    <col min="10756" max="10756" width="106.5703125" style="306" customWidth="1"/>
    <col min="10757" max="10757" width="11" style="306" customWidth="1"/>
    <col min="10758" max="10758" width="0" style="306" hidden="1" customWidth="1"/>
    <col min="10759" max="11009" width="9.140625" style="306"/>
    <col min="11010" max="11010" width="10.28515625" style="306" customWidth="1"/>
    <col min="11011" max="11011" width="12" style="306" customWidth="1"/>
    <col min="11012" max="11012" width="106.5703125" style="306" customWidth="1"/>
    <col min="11013" max="11013" width="11" style="306" customWidth="1"/>
    <col min="11014" max="11014" width="0" style="306" hidden="1" customWidth="1"/>
    <col min="11015" max="11265" width="9.140625" style="306"/>
    <col min="11266" max="11266" width="10.28515625" style="306" customWidth="1"/>
    <col min="11267" max="11267" width="12" style="306" customWidth="1"/>
    <col min="11268" max="11268" width="106.5703125" style="306" customWidth="1"/>
    <col min="11269" max="11269" width="11" style="306" customWidth="1"/>
    <col min="11270" max="11270" width="0" style="306" hidden="1" customWidth="1"/>
    <col min="11271" max="11521" width="9.140625" style="306"/>
    <col min="11522" max="11522" width="10.28515625" style="306" customWidth="1"/>
    <col min="11523" max="11523" width="12" style="306" customWidth="1"/>
    <col min="11524" max="11524" width="106.5703125" style="306" customWidth="1"/>
    <col min="11525" max="11525" width="11" style="306" customWidth="1"/>
    <col min="11526" max="11526" width="0" style="306" hidden="1" customWidth="1"/>
    <col min="11527" max="11777" width="9.140625" style="306"/>
    <col min="11778" max="11778" width="10.28515625" style="306" customWidth="1"/>
    <col min="11779" max="11779" width="12" style="306" customWidth="1"/>
    <col min="11780" max="11780" width="106.5703125" style="306" customWidth="1"/>
    <col min="11781" max="11781" width="11" style="306" customWidth="1"/>
    <col min="11782" max="11782" width="0" style="306" hidden="1" customWidth="1"/>
    <col min="11783" max="12033" width="9.140625" style="306"/>
    <col min="12034" max="12034" width="10.28515625" style="306" customWidth="1"/>
    <col min="12035" max="12035" width="12" style="306" customWidth="1"/>
    <col min="12036" max="12036" width="106.5703125" style="306" customWidth="1"/>
    <col min="12037" max="12037" width="11" style="306" customWidth="1"/>
    <col min="12038" max="12038" width="0" style="306" hidden="1" customWidth="1"/>
    <col min="12039" max="12289" width="9.140625" style="306"/>
    <col min="12290" max="12290" width="10.28515625" style="306" customWidth="1"/>
    <col min="12291" max="12291" width="12" style="306" customWidth="1"/>
    <col min="12292" max="12292" width="106.5703125" style="306" customWidth="1"/>
    <col min="12293" max="12293" width="11" style="306" customWidth="1"/>
    <col min="12294" max="12294" width="0" style="306" hidden="1" customWidth="1"/>
    <col min="12295" max="12545" width="9.140625" style="306"/>
    <col min="12546" max="12546" width="10.28515625" style="306" customWidth="1"/>
    <col min="12547" max="12547" width="12" style="306" customWidth="1"/>
    <col min="12548" max="12548" width="106.5703125" style="306" customWidth="1"/>
    <col min="12549" max="12549" width="11" style="306" customWidth="1"/>
    <col min="12550" max="12550" width="0" style="306" hidden="1" customWidth="1"/>
    <col min="12551" max="12801" width="9.140625" style="306"/>
    <col min="12802" max="12802" width="10.28515625" style="306" customWidth="1"/>
    <col min="12803" max="12803" width="12" style="306" customWidth="1"/>
    <col min="12804" max="12804" width="106.5703125" style="306" customWidth="1"/>
    <col min="12805" max="12805" width="11" style="306" customWidth="1"/>
    <col min="12806" max="12806" width="0" style="306" hidden="1" customWidth="1"/>
    <col min="12807" max="13057" width="9.140625" style="306"/>
    <col min="13058" max="13058" width="10.28515625" style="306" customWidth="1"/>
    <col min="13059" max="13059" width="12" style="306" customWidth="1"/>
    <col min="13060" max="13060" width="106.5703125" style="306" customWidth="1"/>
    <col min="13061" max="13061" width="11" style="306" customWidth="1"/>
    <col min="13062" max="13062" width="0" style="306" hidden="1" customWidth="1"/>
    <col min="13063" max="13313" width="9.140625" style="306"/>
    <col min="13314" max="13314" width="10.28515625" style="306" customWidth="1"/>
    <col min="13315" max="13315" width="12" style="306" customWidth="1"/>
    <col min="13316" max="13316" width="106.5703125" style="306" customWidth="1"/>
    <col min="13317" max="13317" width="11" style="306" customWidth="1"/>
    <col min="13318" max="13318" width="0" style="306" hidden="1" customWidth="1"/>
    <col min="13319" max="13569" width="9.140625" style="306"/>
    <col min="13570" max="13570" width="10.28515625" style="306" customWidth="1"/>
    <col min="13571" max="13571" width="12" style="306" customWidth="1"/>
    <col min="13572" max="13572" width="106.5703125" style="306" customWidth="1"/>
    <col min="13573" max="13573" width="11" style="306" customWidth="1"/>
    <col min="13574" max="13574" width="0" style="306" hidden="1" customWidth="1"/>
    <col min="13575" max="13825" width="9.140625" style="306"/>
    <col min="13826" max="13826" width="10.28515625" style="306" customWidth="1"/>
    <col min="13827" max="13827" width="12" style="306" customWidth="1"/>
    <col min="13828" max="13828" width="106.5703125" style="306" customWidth="1"/>
    <col min="13829" max="13829" width="11" style="306" customWidth="1"/>
    <col min="13830" max="13830" width="0" style="306" hidden="1" customWidth="1"/>
    <col min="13831" max="14081" width="9.140625" style="306"/>
    <col min="14082" max="14082" width="10.28515625" style="306" customWidth="1"/>
    <col min="14083" max="14083" width="12" style="306" customWidth="1"/>
    <col min="14084" max="14084" width="106.5703125" style="306" customWidth="1"/>
    <col min="14085" max="14085" width="11" style="306" customWidth="1"/>
    <col min="14086" max="14086" width="0" style="306" hidden="1" customWidth="1"/>
    <col min="14087" max="14337" width="9.140625" style="306"/>
    <col min="14338" max="14338" width="10.28515625" style="306" customWidth="1"/>
    <col min="14339" max="14339" width="12" style="306" customWidth="1"/>
    <col min="14340" max="14340" width="106.5703125" style="306" customWidth="1"/>
    <col min="14341" max="14341" width="11" style="306" customWidth="1"/>
    <col min="14342" max="14342" width="0" style="306" hidden="1" customWidth="1"/>
    <col min="14343" max="14593" width="9.140625" style="306"/>
    <col min="14594" max="14594" width="10.28515625" style="306" customWidth="1"/>
    <col min="14595" max="14595" width="12" style="306" customWidth="1"/>
    <col min="14596" max="14596" width="106.5703125" style="306" customWidth="1"/>
    <col min="14597" max="14597" width="11" style="306" customWidth="1"/>
    <col min="14598" max="14598" width="0" style="306" hidden="1" customWidth="1"/>
    <col min="14599" max="14849" width="9.140625" style="306"/>
    <col min="14850" max="14850" width="10.28515625" style="306" customWidth="1"/>
    <col min="14851" max="14851" width="12" style="306" customWidth="1"/>
    <col min="14852" max="14852" width="106.5703125" style="306" customWidth="1"/>
    <col min="14853" max="14853" width="11" style="306" customWidth="1"/>
    <col min="14854" max="14854" width="0" style="306" hidden="1" customWidth="1"/>
    <col min="14855" max="15105" width="9.140625" style="306"/>
    <col min="15106" max="15106" width="10.28515625" style="306" customWidth="1"/>
    <col min="15107" max="15107" width="12" style="306" customWidth="1"/>
    <col min="15108" max="15108" width="106.5703125" style="306" customWidth="1"/>
    <col min="15109" max="15109" width="11" style="306" customWidth="1"/>
    <col min="15110" max="15110" width="0" style="306" hidden="1" customWidth="1"/>
    <col min="15111" max="15361" width="9.140625" style="306"/>
    <col min="15362" max="15362" width="10.28515625" style="306" customWidth="1"/>
    <col min="15363" max="15363" width="12" style="306" customWidth="1"/>
    <col min="15364" max="15364" width="106.5703125" style="306" customWidth="1"/>
    <col min="15365" max="15365" width="11" style="306" customWidth="1"/>
    <col min="15366" max="15366" width="0" style="306" hidden="1" customWidth="1"/>
    <col min="15367" max="15617" width="9.140625" style="306"/>
    <col min="15618" max="15618" width="10.28515625" style="306" customWidth="1"/>
    <col min="15619" max="15619" width="12" style="306" customWidth="1"/>
    <col min="15620" max="15620" width="106.5703125" style="306" customWidth="1"/>
    <col min="15621" max="15621" width="11" style="306" customWidth="1"/>
    <col min="15622" max="15622" width="0" style="306" hidden="1" customWidth="1"/>
    <col min="15623" max="15873" width="9.140625" style="306"/>
    <col min="15874" max="15874" width="10.28515625" style="306" customWidth="1"/>
    <col min="15875" max="15875" width="12" style="306" customWidth="1"/>
    <col min="15876" max="15876" width="106.5703125" style="306" customWidth="1"/>
    <col min="15877" max="15877" width="11" style="306" customWidth="1"/>
    <col min="15878" max="15878" width="0" style="306" hidden="1" customWidth="1"/>
    <col min="15879" max="16129" width="9.140625" style="306"/>
    <col min="16130" max="16130" width="10.28515625" style="306" customWidth="1"/>
    <col min="16131" max="16131" width="12" style="306" customWidth="1"/>
    <col min="16132" max="16132" width="106.5703125" style="306" customWidth="1"/>
    <col min="16133" max="16133" width="11" style="306" customWidth="1"/>
    <col min="16134" max="16134" width="0" style="306" hidden="1" customWidth="1"/>
    <col min="16135" max="16384" width="9.140625" style="306"/>
  </cols>
  <sheetData>
    <row r="2" spans="1:6" x14ac:dyDescent="0.2">
      <c r="A2" s="357" t="s">
        <v>524</v>
      </c>
      <c r="B2" s="357"/>
      <c r="C2" s="357"/>
      <c r="D2" s="357"/>
      <c r="E2" s="357"/>
    </row>
    <row r="4" spans="1:6" s="309" customFormat="1" ht="21.75" customHeight="1" x14ac:dyDescent="0.2">
      <c r="A4" s="307" t="s">
        <v>510</v>
      </c>
      <c r="B4" s="307" t="s">
        <v>511</v>
      </c>
      <c r="C4" s="308" t="s">
        <v>525</v>
      </c>
      <c r="D4" s="307" t="s">
        <v>512</v>
      </c>
      <c r="E4" s="307" t="s">
        <v>14</v>
      </c>
      <c r="F4" s="307" t="s">
        <v>526</v>
      </c>
    </row>
    <row r="5" spans="1:6" x14ac:dyDescent="0.2">
      <c r="A5" s="310"/>
      <c r="B5" s="311"/>
      <c r="C5" s="312">
        <v>97901</v>
      </c>
      <c r="D5" s="313" t="s">
        <v>527</v>
      </c>
      <c r="E5" s="314" t="s">
        <v>516</v>
      </c>
      <c r="F5" s="310" t="s">
        <v>528</v>
      </c>
    </row>
    <row r="6" spans="1:6" x14ac:dyDescent="0.2">
      <c r="A6" s="310">
        <v>29</v>
      </c>
      <c r="B6" s="311">
        <v>43845</v>
      </c>
      <c r="C6" s="315">
        <v>106</v>
      </c>
      <c r="D6" s="313" t="s">
        <v>529</v>
      </c>
      <c r="E6" s="314" t="s">
        <v>520</v>
      </c>
      <c r="F6" s="310"/>
    </row>
    <row r="7" spans="1:6" x14ac:dyDescent="0.2">
      <c r="A7" s="310">
        <v>29</v>
      </c>
      <c r="B7" s="311">
        <v>43845</v>
      </c>
      <c r="C7" s="315">
        <v>4398.7</v>
      </c>
      <c r="D7" s="313" t="s">
        <v>530</v>
      </c>
      <c r="E7" s="314" t="s">
        <v>531</v>
      </c>
      <c r="F7" s="314"/>
    </row>
    <row r="8" spans="1:6" x14ac:dyDescent="0.2">
      <c r="A8" s="310">
        <v>29</v>
      </c>
      <c r="B8" s="311">
        <v>43845</v>
      </c>
      <c r="C8" s="315">
        <v>229.9</v>
      </c>
      <c r="D8" s="313" t="s">
        <v>532</v>
      </c>
      <c r="E8" s="314" t="s">
        <v>518</v>
      </c>
      <c r="F8" s="314"/>
    </row>
    <row r="9" spans="1:6" x14ac:dyDescent="0.2">
      <c r="A9" s="310">
        <v>29</v>
      </c>
      <c r="B9" s="311">
        <v>43845</v>
      </c>
      <c r="C9" s="315">
        <v>81.8</v>
      </c>
      <c r="D9" s="313" t="s">
        <v>533</v>
      </c>
      <c r="E9" s="314" t="s">
        <v>518</v>
      </c>
      <c r="F9" s="314"/>
    </row>
    <row r="10" spans="1:6" x14ac:dyDescent="0.2">
      <c r="A10" s="310">
        <v>29</v>
      </c>
      <c r="B10" s="311">
        <v>43845</v>
      </c>
      <c r="C10" s="315">
        <v>102.3</v>
      </c>
      <c r="D10" s="313" t="s">
        <v>534</v>
      </c>
      <c r="E10" s="314" t="s">
        <v>518</v>
      </c>
      <c r="F10" s="314"/>
    </row>
    <row r="11" spans="1:6" x14ac:dyDescent="0.2">
      <c r="A11" s="310">
        <v>29</v>
      </c>
      <c r="B11" s="311">
        <v>43845</v>
      </c>
      <c r="C11" s="315">
        <v>-0.4</v>
      </c>
      <c r="D11" s="316" t="s">
        <v>535</v>
      </c>
      <c r="E11" s="314" t="s">
        <v>516</v>
      </c>
      <c r="F11" s="314"/>
    </row>
    <row r="12" spans="1:6" x14ac:dyDescent="0.2">
      <c r="A12" s="310"/>
      <c r="B12" s="311"/>
      <c r="C12" s="312"/>
      <c r="D12" s="316" t="s">
        <v>536</v>
      </c>
      <c r="E12" s="314"/>
      <c r="F12" s="314"/>
    </row>
    <row r="13" spans="1:6" x14ac:dyDescent="0.2">
      <c r="A13" s="310"/>
      <c r="B13" s="311"/>
      <c r="C13" s="312"/>
      <c r="D13" s="316" t="s">
        <v>537</v>
      </c>
      <c r="E13" s="314"/>
      <c r="F13" s="314"/>
    </row>
    <row r="14" spans="1:6" x14ac:dyDescent="0.2">
      <c r="A14" s="310">
        <v>30</v>
      </c>
      <c r="B14" s="311">
        <v>43857</v>
      </c>
      <c r="C14" s="315">
        <v>705.2</v>
      </c>
      <c r="D14" s="314" t="s">
        <v>538</v>
      </c>
      <c r="E14" s="314" t="s">
        <v>539</v>
      </c>
      <c r="F14" s="314"/>
    </row>
    <row r="15" spans="1:6" x14ac:dyDescent="0.2">
      <c r="A15" s="310">
        <v>30</v>
      </c>
      <c r="B15" s="311">
        <v>43857</v>
      </c>
      <c r="C15" s="315">
        <v>40.1</v>
      </c>
      <c r="D15" s="313" t="s">
        <v>540</v>
      </c>
      <c r="E15" s="314" t="s">
        <v>518</v>
      </c>
      <c r="F15" s="314"/>
    </row>
    <row r="16" spans="1:6" x14ac:dyDescent="0.2">
      <c r="A16" s="310"/>
      <c r="B16" s="311"/>
      <c r="C16" s="315"/>
      <c r="D16" s="313"/>
      <c r="E16" s="314"/>
      <c r="F16" s="314"/>
    </row>
    <row r="17" spans="1:6" x14ac:dyDescent="0.2">
      <c r="A17" s="310"/>
      <c r="B17" s="311"/>
      <c r="C17" s="315"/>
      <c r="D17" s="313"/>
      <c r="E17" s="314"/>
      <c r="F17" s="314"/>
    </row>
    <row r="18" spans="1:6" x14ac:dyDescent="0.2">
      <c r="A18" s="310"/>
      <c r="B18" s="311"/>
      <c r="C18" s="315"/>
      <c r="D18" s="313"/>
      <c r="E18" s="314"/>
      <c r="F18" s="314"/>
    </row>
    <row r="19" spans="1:6" x14ac:dyDescent="0.2">
      <c r="A19" s="310"/>
      <c r="B19" s="311"/>
      <c r="C19" s="315"/>
      <c r="D19" s="313"/>
      <c r="E19" s="314"/>
      <c r="F19" s="314"/>
    </row>
    <row r="20" spans="1:6" x14ac:dyDescent="0.2">
      <c r="A20" s="310"/>
      <c r="B20" s="311"/>
      <c r="C20" s="315"/>
      <c r="D20" s="313"/>
      <c r="E20" s="314"/>
      <c r="F20" s="314"/>
    </row>
    <row r="21" spans="1:6" x14ac:dyDescent="0.2">
      <c r="A21" s="310"/>
      <c r="B21" s="311"/>
      <c r="C21" s="312">
        <f>SUM(C5:C20)</f>
        <v>103564.6</v>
      </c>
      <c r="D21" s="317" t="s">
        <v>522</v>
      </c>
      <c r="E21" s="318">
        <f>SUM(C21)</f>
        <v>103564.6</v>
      </c>
      <c r="F21" s="314"/>
    </row>
    <row r="22" spans="1:6" ht="15" customHeight="1" x14ac:dyDescent="0.2">
      <c r="A22" s="310"/>
      <c r="B22" s="311"/>
      <c r="C22" s="312"/>
      <c r="D22" s="317"/>
      <c r="E22" s="318"/>
      <c r="F22" s="314"/>
    </row>
    <row r="23" spans="1:6" x14ac:dyDescent="0.2">
      <c r="A23" s="310"/>
      <c r="B23" s="311"/>
      <c r="C23" s="315"/>
      <c r="D23" s="313"/>
      <c r="E23" s="314"/>
      <c r="F23" s="314"/>
    </row>
    <row r="24" spans="1:6" x14ac:dyDescent="0.2">
      <c r="A24" s="310"/>
      <c r="B24" s="311"/>
      <c r="C24" s="315"/>
      <c r="D24" s="295" t="s">
        <v>523</v>
      </c>
      <c r="E24" s="314"/>
      <c r="F24" s="314"/>
    </row>
    <row r="25" spans="1:6" x14ac:dyDescent="0.2">
      <c r="A25" s="310"/>
      <c r="B25" s="311"/>
      <c r="C25" s="315"/>
      <c r="D25" s="313"/>
      <c r="E25" s="314"/>
      <c r="F25" s="314"/>
    </row>
    <row r="26" spans="1:6" x14ac:dyDescent="0.2">
      <c r="A26" s="310"/>
      <c r="B26" s="311"/>
      <c r="C26" s="315"/>
      <c r="D26" s="313"/>
      <c r="E26" s="314"/>
      <c r="F26" s="314"/>
    </row>
    <row r="27" spans="1:6" x14ac:dyDescent="0.2">
      <c r="A27" s="310"/>
      <c r="B27" s="311"/>
      <c r="C27" s="312">
        <f>SUM(C25:C26)</f>
        <v>0</v>
      </c>
      <c r="D27" s="319"/>
      <c r="E27" s="314"/>
      <c r="F27" s="314"/>
    </row>
    <row r="28" spans="1:6" x14ac:dyDescent="0.2">
      <c r="A28" s="310"/>
      <c r="B28" s="311"/>
      <c r="C28" s="315"/>
      <c r="D28" s="319"/>
      <c r="E28" s="314"/>
      <c r="F28" s="314"/>
    </row>
    <row r="29" spans="1:6" x14ac:dyDescent="0.2">
      <c r="A29" s="310"/>
      <c r="B29" s="311"/>
      <c r="C29" s="315"/>
      <c r="D29" s="319"/>
      <c r="E29" s="314"/>
      <c r="F29" s="314"/>
    </row>
    <row r="30" spans="1:6" x14ac:dyDescent="0.2">
      <c r="A30" s="310"/>
      <c r="B30" s="311"/>
      <c r="C30" s="312"/>
      <c r="D30" s="320"/>
      <c r="E30" s="314"/>
      <c r="F30" s="314"/>
    </row>
    <row r="31" spans="1:6" ht="14.25" customHeight="1" x14ac:dyDescent="0.2">
      <c r="A31" s="310"/>
      <c r="B31" s="311"/>
      <c r="C31" s="315"/>
      <c r="D31" s="314"/>
      <c r="E31" s="314"/>
      <c r="F31" s="314"/>
    </row>
    <row r="32" spans="1:6" x14ac:dyDescent="0.2">
      <c r="A32" s="310"/>
      <c r="B32" s="311"/>
      <c r="C32" s="318"/>
      <c r="D32" s="313"/>
      <c r="E32" s="314"/>
      <c r="F32" s="314"/>
    </row>
    <row r="33" spans="1:6" x14ac:dyDescent="0.2">
      <c r="A33" s="310"/>
      <c r="B33" s="311"/>
      <c r="C33" s="321"/>
      <c r="D33" s="313"/>
      <c r="E33" s="314"/>
      <c r="F33" s="314"/>
    </row>
    <row r="34" spans="1:6" x14ac:dyDescent="0.2">
      <c r="A34" s="310"/>
      <c r="B34" s="311"/>
      <c r="C34" s="321"/>
      <c r="D34" s="322"/>
      <c r="E34" s="314"/>
      <c r="F34" s="314"/>
    </row>
    <row r="35" spans="1:6" x14ac:dyDescent="0.2">
      <c r="A35" s="310"/>
      <c r="B35" s="311"/>
      <c r="C35" s="321"/>
      <c r="D35" s="313"/>
      <c r="E35" s="314"/>
      <c r="F35" s="314"/>
    </row>
    <row r="36" spans="1:6" x14ac:dyDescent="0.2">
      <c r="A36" s="310"/>
      <c r="B36" s="311"/>
      <c r="C36" s="321"/>
      <c r="D36" s="313"/>
      <c r="E36" s="314"/>
      <c r="F36" s="314"/>
    </row>
    <row r="37" spans="1:6" x14ac:dyDescent="0.2">
      <c r="A37" s="310"/>
      <c r="B37" s="311"/>
      <c r="C37" s="321"/>
      <c r="D37" s="313"/>
      <c r="E37" s="314"/>
      <c r="F37" s="314"/>
    </row>
    <row r="38" spans="1:6" x14ac:dyDescent="0.2">
      <c r="A38" s="310"/>
      <c r="B38" s="311"/>
      <c r="C38" s="321"/>
      <c r="D38" s="313"/>
      <c r="E38" s="314"/>
      <c r="F38" s="314"/>
    </row>
    <row r="39" spans="1:6" hidden="1" x14ac:dyDescent="0.2">
      <c r="A39" s="310"/>
      <c r="B39" s="311"/>
      <c r="C39" s="321"/>
      <c r="D39" s="322"/>
      <c r="E39" s="314"/>
      <c r="F39" s="314"/>
    </row>
    <row r="40" spans="1:6" hidden="1" x14ac:dyDescent="0.2">
      <c r="A40" s="310"/>
      <c r="B40" s="311"/>
      <c r="C40" s="321"/>
      <c r="D40" s="313"/>
      <c r="E40" s="314"/>
      <c r="F40" s="314"/>
    </row>
    <row r="41" spans="1:6" hidden="1" x14ac:dyDescent="0.2">
      <c r="A41" s="310"/>
      <c r="B41" s="311"/>
      <c r="C41" s="321"/>
      <c r="D41" s="313"/>
      <c r="E41" s="314"/>
      <c r="F41" s="314"/>
    </row>
    <row r="42" spans="1:6" hidden="1" x14ac:dyDescent="0.2">
      <c r="A42" s="310"/>
      <c r="B42" s="311"/>
      <c r="C42" s="321"/>
      <c r="D42" s="313"/>
      <c r="E42" s="314"/>
      <c r="F42" s="314"/>
    </row>
    <row r="43" spans="1:6" hidden="1" x14ac:dyDescent="0.2">
      <c r="A43" s="310"/>
      <c r="B43" s="311"/>
      <c r="C43" s="321"/>
      <c r="D43" s="322"/>
      <c r="E43" s="314"/>
      <c r="F43" s="314"/>
    </row>
    <row r="44" spans="1:6" hidden="1" x14ac:dyDescent="0.2">
      <c r="A44" s="310"/>
      <c r="B44" s="311"/>
      <c r="C44" s="321"/>
      <c r="D44" s="313"/>
      <c r="E44" s="314"/>
      <c r="F44" s="314"/>
    </row>
    <row r="45" spans="1:6" hidden="1" x14ac:dyDescent="0.2">
      <c r="A45" s="310"/>
      <c r="B45" s="311"/>
      <c r="C45" s="321"/>
      <c r="D45" s="313"/>
      <c r="E45" s="314"/>
      <c r="F45" s="314"/>
    </row>
    <row r="46" spans="1:6" hidden="1" x14ac:dyDescent="0.2">
      <c r="A46" s="310"/>
      <c r="B46" s="311"/>
      <c r="C46" s="321"/>
      <c r="D46" s="313"/>
      <c r="E46" s="314"/>
      <c r="F46" s="314"/>
    </row>
    <row r="47" spans="1:6" hidden="1" x14ac:dyDescent="0.2">
      <c r="A47" s="310"/>
      <c r="B47" s="311"/>
      <c r="C47" s="321"/>
      <c r="D47" s="322"/>
      <c r="E47" s="314"/>
      <c r="F47" s="314"/>
    </row>
    <row r="48" spans="1:6" hidden="1" x14ac:dyDescent="0.2">
      <c r="A48" s="310"/>
      <c r="B48" s="311"/>
      <c r="C48" s="321"/>
      <c r="D48" s="323"/>
      <c r="E48" s="314"/>
      <c r="F48" s="314"/>
    </row>
    <row r="49" spans="1:6" hidden="1" x14ac:dyDescent="0.2">
      <c r="A49" s="310"/>
      <c r="B49" s="311"/>
      <c r="C49" s="321"/>
      <c r="D49" s="323"/>
      <c r="E49" s="314"/>
      <c r="F49" s="314"/>
    </row>
    <row r="50" spans="1:6" hidden="1" x14ac:dyDescent="0.2">
      <c r="A50" s="310"/>
      <c r="B50" s="311"/>
      <c r="C50" s="321"/>
      <c r="D50" s="323"/>
      <c r="E50" s="314"/>
      <c r="F50" s="314"/>
    </row>
    <row r="51" spans="1:6" hidden="1" x14ac:dyDescent="0.2">
      <c r="A51" s="310"/>
      <c r="B51" s="311"/>
      <c r="C51" s="321"/>
      <c r="D51" s="322"/>
      <c r="E51" s="314"/>
      <c r="F51" s="314"/>
    </row>
    <row r="52" spans="1:6" hidden="1" x14ac:dyDescent="0.2">
      <c r="A52" s="310"/>
      <c r="B52" s="311"/>
      <c r="C52" s="313"/>
      <c r="D52" s="314"/>
      <c r="E52" s="314"/>
      <c r="F52" s="313"/>
    </row>
    <row r="53" spans="1:6" hidden="1" x14ac:dyDescent="0.2">
      <c r="A53" s="310"/>
      <c r="B53" s="311"/>
      <c r="C53" s="313"/>
      <c r="D53" s="314"/>
      <c r="E53" s="314"/>
      <c r="F53" s="313"/>
    </row>
    <row r="54" spans="1:6" hidden="1" x14ac:dyDescent="0.2">
      <c r="A54" s="310"/>
      <c r="B54" s="311"/>
      <c r="C54" s="313"/>
      <c r="D54" s="314"/>
      <c r="E54" s="314"/>
      <c r="F54" s="313"/>
    </row>
    <row r="55" spans="1:6" hidden="1" x14ac:dyDescent="0.2">
      <c r="A55" s="310"/>
      <c r="B55" s="311"/>
      <c r="C55" s="324"/>
      <c r="D55" s="314"/>
      <c r="E55" s="314"/>
      <c r="F55" s="313"/>
    </row>
    <row r="56" spans="1:6" hidden="1" x14ac:dyDescent="0.2">
      <c r="A56" s="310"/>
      <c r="B56" s="311"/>
      <c r="C56" s="321"/>
      <c r="D56" s="325"/>
      <c r="E56" s="314"/>
      <c r="F56" s="313"/>
    </row>
    <row r="57" spans="1:6" s="309" customFormat="1" hidden="1" x14ac:dyDescent="0.2">
      <c r="A57" s="326"/>
      <c r="B57" s="327"/>
      <c r="C57" s="318"/>
      <c r="D57" s="318"/>
      <c r="E57" s="324"/>
      <c r="F57" s="328"/>
    </row>
    <row r="58" spans="1:6" hidden="1" x14ac:dyDescent="0.2">
      <c r="A58" s="310"/>
      <c r="B58" s="311"/>
      <c r="C58" s="321"/>
      <c r="D58" s="314"/>
      <c r="E58" s="314"/>
      <c r="F58" s="313"/>
    </row>
    <row r="59" spans="1:6" hidden="1" x14ac:dyDescent="0.2">
      <c r="A59" s="310"/>
      <c r="B59" s="310"/>
      <c r="C59" s="321"/>
      <c r="D59" s="313"/>
      <c r="E59" s="314"/>
      <c r="F59" s="314"/>
    </row>
    <row r="60" spans="1:6" s="309" customFormat="1" hidden="1" x14ac:dyDescent="0.2">
      <c r="A60" s="326"/>
      <c r="B60" s="326"/>
      <c r="C60" s="318"/>
      <c r="D60" s="317"/>
      <c r="E60" s="318"/>
      <c r="F60" s="329"/>
    </row>
    <row r="61" spans="1:6" hidden="1" x14ac:dyDescent="0.2">
      <c r="A61" s="310"/>
      <c r="B61" s="311"/>
      <c r="C61" s="321"/>
      <c r="D61" s="313"/>
      <c r="E61" s="314"/>
      <c r="F61" s="314"/>
    </row>
    <row r="62" spans="1:6" hidden="1" x14ac:dyDescent="0.2">
      <c r="A62" s="310"/>
      <c r="B62" s="311"/>
      <c r="C62" s="321"/>
      <c r="D62" s="313"/>
      <c r="E62" s="314"/>
      <c r="F62" s="314"/>
    </row>
    <row r="63" spans="1:6" hidden="1" x14ac:dyDescent="0.2">
      <c r="A63" s="310"/>
      <c r="B63" s="311"/>
      <c r="C63" s="321"/>
      <c r="D63" s="313"/>
      <c r="E63" s="314"/>
      <c r="F63" s="314"/>
    </row>
    <row r="64" spans="1:6" hidden="1" x14ac:dyDescent="0.2">
      <c r="A64" s="310"/>
      <c r="B64" s="311"/>
      <c r="C64" s="321"/>
      <c r="D64" s="313"/>
      <c r="E64" s="314"/>
      <c r="F64" s="314"/>
    </row>
    <row r="65" spans="1:6" s="309" customFormat="1" hidden="1" x14ac:dyDescent="0.2">
      <c r="A65" s="326"/>
      <c r="B65" s="327"/>
      <c r="C65" s="318"/>
      <c r="D65" s="317"/>
      <c r="E65" s="318"/>
      <c r="F65" s="329"/>
    </row>
    <row r="66" spans="1:6" hidden="1" x14ac:dyDescent="0.2">
      <c r="A66" s="310"/>
      <c r="B66" s="311"/>
      <c r="C66" s="321"/>
      <c r="D66" s="313"/>
      <c r="E66" s="323"/>
      <c r="F66" s="314"/>
    </row>
    <row r="67" spans="1:6" hidden="1" x14ac:dyDescent="0.2">
      <c r="A67" s="310"/>
      <c r="B67" s="311"/>
      <c r="C67" s="321"/>
      <c r="D67" s="313"/>
      <c r="E67" s="323"/>
      <c r="F67" s="314"/>
    </row>
    <row r="68" spans="1:6" hidden="1" x14ac:dyDescent="0.2">
      <c r="A68" s="310"/>
      <c r="B68" s="311"/>
      <c r="C68" s="318"/>
      <c r="D68" s="313"/>
      <c r="E68" s="323"/>
      <c r="F68" s="314"/>
    </row>
    <row r="69" spans="1:6" s="309" customFormat="1" hidden="1" x14ac:dyDescent="0.2">
      <c r="A69" s="326"/>
      <c r="B69" s="326"/>
      <c r="C69" s="318"/>
      <c r="D69" s="317"/>
      <c r="E69" s="318"/>
      <c r="F69" s="329"/>
    </row>
    <row r="70" spans="1:6" hidden="1" x14ac:dyDescent="0.2">
      <c r="A70" s="310"/>
      <c r="B70" s="311"/>
      <c r="C70" s="321"/>
      <c r="D70" s="313"/>
      <c r="E70" s="323"/>
      <c r="F70" s="314"/>
    </row>
    <row r="71" spans="1:6" hidden="1" x14ac:dyDescent="0.2">
      <c r="A71" s="310"/>
      <c r="B71" s="311"/>
      <c r="C71" s="321"/>
      <c r="D71" s="313"/>
      <c r="E71" s="323"/>
      <c r="F71" s="314"/>
    </row>
    <row r="72" spans="1:6" s="309" customFormat="1" hidden="1" x14ac:dyDescent="0.2">
      <c r="A72" s="326"/>
      <c r="B72" s="327"/>
      <c r="C72" s="318"/>
      <c r="D72" s="317"/>
      <c r="E72" s="318"/>
      <c r="F72" s="329"/>
    </row>
    <row r="73" spans="1:6" hidden="1" x14ac:dyDescent="0.2">
      <c r="A73" s="310"/>
      <c r="B73" s="311"/>
      <c r="C73" s="321"/>
      <c r="D73" s="314"/>
      <c r="E73" s="323"/>
      <c r="F73" s="314"/>
    </row>
    <row r="74" spans="1:6" s="330" customFormat="1" hidden="1" x14ac:dyDescent="0.2">
      <c r="A74" s="314"/>
      <c r="B74" s="314"/>
      <c r="C74" s="321"/>
      <c r="D74" s="314"/>
      <c r="E74" s="323"/>
      <c r="F74" s="314"/>
    </row>
    <row r="75" spans="1:6" s="309" customFormat="1" hidden="1" x14ac:dyDescent="0.2">
      <c r="A75" s="326"/>
      <c r="B75" s="327"/>
      <c r="C75" s="318"/>
      <c r="D75" s="317"/>
      <c r="E75" s="318"/>
      <c r="F75" s="329"/>
    </row>
    <row r="76" spans="1:6" hidden="1" x14ac:dyDescent="0.2">
      <c r="A76" s="310"/>
      <c r="B76" s="311"/>
      <c r="C76" s="321"/>
      <c r="D76" s="313"/>
      <c r="E76" s="323"/>
      <c r="F76" s="314"/>
    </row>
    <row r="77" spans="1:6" hidden="1" x14ac:dyDescent="0.2">
      <c r="A77" s="310"/>
      <c r="B77" s="311"/>
      <c r="C77" s="321"/>
      <c r="D77" s="313"/>
      <c r="E77" s="323"/>
      <c r="F77" s="314"/>
    </row>
    <row r="78" spans="1:6" s="309" customFormat="1" hidden="1" x14ac:dyDescent="0.2">
      <c r="A78" s="326"/>
      <c r="B78" s="327"/>
      <c r="C78" s="318"/>
      <c r="D78" s="317"/>
      <c r="E78" s="318"/>
      <c r="F78" s="329"/>
    </row>
    <row r="79" spans="1:6" hidden="1" x14ac:dyDescent="0.2">
      <c r="A79" s="310"/>
      <c r="B79" s="311"/>
      <c r="C79" s="321"/>
      <c r="D79" s="313"/>
      <c r="E79" s="323"/>
      <c r="F79" s="314"/>
    </row>
    <row r="80" spans="1:6" hidden="1" x14ac:dyDescent="0.2">
      <c r="A80" s="310"/>
      <c r="B80" s="311"/>
      <c r="C80" s="321"/>
      <c r="D80" s="313"/>
      <c r="E80" s="323"/>
      <c r="F80" s="314"/>
    </row>
    <row r="81" spans="1:6" hidden="1" x14ac:dyDescent="0.2">
      <c r="A81" s="310"/>
      <c r="B81" s="311"/>
      <c r="C81" s="321"/>
      <c r="D81" s="313"/>
      <c r="E81" s="323"/>
      <c r="F81" s="314"/>
    </row>
    <row r="82" spans="1:6" hidden="1" x14ac:dyDescent="0.2">
      <c r="A82" s="310"/>
      <c r="B82" s="311"/>
      <c r="C82" s="321"/>
      <c r="D82" s="314"/>
      <c r="E82" s="323"/>
      <c r="F82" s="314"/>
    </row>
    <row r="83" spans="1:6" hidden="1" x14ac:dyDescent="0.2">
      <c r="A83" s="310"/>
      <c r="B83" s="311"/>
      <c r="C83" s="321"/>
      <c r="D83" s="314"/>
      <c r="E83" s="323"/>
      <c r="F83" s="314"/>
    </row>
    <row r="84" spans="1:6" hidden="1" x14ac:dyDescent="0.2">
      <c r="A84" s="310"/>
      <c r="B84" s="311"/>
      <c r="C84" s="321"/>
      <c r="D84" s="314"/>
      <c r="E84" s="323"/>
      <c r="F84" s="314"/>
    </row>
    <row r="85" spans="1:6" s="309" customFormat="1" hidden="1" x14ac:dyDescent="0.2">
      <c r="A85" s="326"/>
      <c r="B85" s="327"/>
      <c r="C85" s="318"/>
      <c r="D85" s="328"/>
      <c r="E85" s="318"/>
      <c r="F85" s="329"/>
    </row>
    <row r="86" spans="1:6" hidden="1" x14ac:dyDescent="0.2">
      <c r="A86" s="310"/>
      <c r="B86" s="311"/>
      <c r="C86" s="321"/>
      <c r="D86" s="314"/>
      <c r="E86" s="323"/>
      <c r="F86" s="314"/>
    </row>
    <row r="87" spans="1:6" hidden="1" x14ac:dyDescent="0.2">
      <c r="A87" s="310"/>
      <c r="B87" s="311"/>
      <c r="C87" s="321"/>
      <c r="D87" s="314"/>
      <c r="E87" s="323"/>
      <c r="F87" s="314"/>
    </row>
    <row r="88" spans="1:6" hidden="1" x14ac:dyDescent="0.2">
      <c r="A88" s="310"/>
      <c r="B88" s="311"/>
      <c r="C88" s="321"/>
      <c r="D88" s="314"/>
      <c r="E88" s="323"/>
      <c r="F88" s="314"/>
    </row>
    <row r="89" spans="1:6" hidden="1" x14ac:dyDescent="0.2">
      <c r="A89" s="310"/>
      <c r="B89" s="311"/>
      <c r="C89" s="321"/>
      <c r="D89" s="314"/>
      <c r="E89" s="323"/>
      <c r="F89" s="314"/>
    </row>
    <row r="90" spans="1:6" hidden="1" x14ac:dyDescent="0.2">
      <c r="A90" s="310"/>
      <c r="B90" s="311"/>
      <c r="C90" s="321"/>
      <c r="D90" s="313"/>
      <c r="E90" s="323"/>
      <c r="F90" s="314"/>
    </row>
    <row r="91" spans="1:6" hidden="1" x14ac:dyDescent="0.2">
      <c r="A91" s="310"/>
      <c r="B91" s="311"/>
      <c r="C91" s="321"/>
      <c r="D91" s="313"/>
      <c r="E91" s="323"/>
      <c r="F91" s="314"/>
    </row>
    <row r="92" spans="1:6" s="309" customFormat="1" hidden="1" x14ac:dyDescent="0.2">
      <c r="A92" s="326"/>
      <c r="B92" s="327"/>
      <c r="C92" s="318"/>
      <c r="D92" s="328"/>
      <c r="E92" s="318"/>
      <c r="F92" s="329"/>
    </row>
    <row r="93" spans="1:6" hidden="1" x14ac:dyDescent="0.2">
      <c r="A93" s="310"/>
      <c r="B93" s="311"/>
      <c r="C93" s="321"/>
      <c r="D93" s="313"/>
      <c r="E93" s="323"/>
      <c r="F93" s="314"/>
    </row>
    <row r="94" spans="1:6" hidden="1" x14ac:dyDescent="0.2">
      <c r="A94" s="310"/>
      <c r="B94" s="311"/>
      <c r="C94" s="321"/>
      <c r="D94" s="313"/>
      <c r="E94" s="314"/>
      <c r="F94" s="314"/>
    </row>
    <row r="95" spans="1:6" hidden="1" x14ac:dyDescent="0.2">
      <c r="A95" s="310"/>
      <c r="B95" s="311"/>
      <c r="C95" s="321"/>
      <c r="D95" s="313"/>
      <c r="E95" s="314"/>
      <c r="F95" s="314"/>
    </row>
    <row r="96" spans="1:6" hidden="1" x14ac:dyDescent="0.2">
      <c r="A96" s="310"/>
      <c r="B96" s="311"/>
      <c r="C96" s="321"/>
      <c r="D96" s="313"/>
      <c r="E96" s="314"/>
      <c r="F96" s="314"/>
    </row>
    <row r="97" spans="1:6" hidden="1" x14ac:dyDescent="0.2">
      <c r="A97" s="310"/>
      <c r="B97" s="311"/>
      <c r="C97" s="321"/>
      <c r="D97" s="313"/>
      <c r="E97" s="314"/>
      <c r="F97" s="314"/>
    </row>
    <row r="98" spans="1:6" hidden="1" x14ac:dyDescent="0.2">
      <c r="A98" s="310"/>
      <c r="B98" s="311"/>
      <c r="C98" s="321"/>
      <c r="D98" s="313"/>
      <c r="E98" s="314"/>
      <c r="F98" s="314"/>
    </row>
    <row r="99" spans="1:6" hidden="1" x14ac:dyDescent="0.2">
      <c r="A99" s="310"/>
      <c r="B99" s="311"/>
      <c r="C99" s="321"/>
      <c r="D99" s="313"/>
      <c r="E99" s="314"/>
      <c r="F99" s="314"/>
    </row>
    <row r="100" spans="1:6" hidden="1" x14ac:dyDescent="0.2">
      <c r="A100" s="310"/>
      <c r="B100" s="311"/>
      <c r="C100" s="321"/>
      <c r="D100" s="313"/>
      <c r="E100" s="314"/>
      <c r="F100" s="314"/>
    </row>
    <row r="101" spans="1:6" hidden="1" x14ac:dyDescent="0.2">
      <c r="A101" s="310"/>
      <c r="B101" s="311"/>
      <c r="C101" s="321"/>
      <c r="D101" s="313"/>
      <c r="E101" s="314"/>
      <c r="F101" s="314"/>
    </row>
    <row r="102" spans="1:6" hidden="1" x14ac:dyDescent="0.2">
      <c r="A102" s="310"/>
      <c r="B102" s="311"/>
      <c r="C102" s="321"/>
      <c r="D102" s="313"/>
      <c r="E102" s="314"/>
      <c r="F102" s="314"/>
    </row>
    <row r="103" spans="1:6" hidden="1" x14ac:dyDescent="0.2">
      <c r="A103" s="310"/>
      <c r="B103" s="311"/>
      <c r="C103" s="321"/>
      <c r="D103" s="313"/>
      <c r="E103" s="314"/>
      <c r="F103" s="314"/>
    </row>
    <row r="104" spans="1:6" hidden="1" x14ac:dyDescent="0.2">
      <c r="A104" s="310"/>
      <c r="B104" s="311"/>
      <c r="C104" s="321"/>
      <c r="D104" s="313"/>
      <c r="E104" s="314"/>
      <c r="F104" s="314"/>
    </row>
    <row r="105" spans="1:6" hidden="1" x14ac:dyDescent="0.2">
      <c r="A105" s="310"/>
      <c r="B105" s="311"/>
      <c r="C105" s="321"/>
      <c r="D105" s="313"/>
      <c r="E105" s="314"/>
      <c r="F105" s="314"/>
    </row>
    <row r="106" spans="1:6" hidden="1" x14ac:dyDescent="0.2">
      <c r="A106" s="310"/>
      <c r="B106" s="311"/>
      <c r="C106" s="321"/>
      <c r="D106" s="313"/>
      <c r="E106" s="314"/>
      <c r="F106" s="314"/>
    </row>
    <row r="107" spans="1:6" hidden="1" x14ac:dyDescent="0.2">
      <c r="A107" s="310"/>
      <c r="B107" s="311"/>
      <c r="C107" s="321"/>
      <c r="D107" s="313"/>
      <c r="E107" s="314"/>
      <c r="F107" s="314"/>
    </row>
    <row r="108" spans="1:6" hidden="1" x14ac:dyDescent="0.2">
      <c r="A108" s="310"/>
      <c r="B108" s="311"/>
      <c r="C108" s="321"/>
      <c r="D108" s="313"/>
      <c r="E108" s="314"/>
      <c r="F108" s="314"/>
    </row>
    <row r="109" spans="1:6" hidden="1" x14ac:dyDescent="0.2">
      <c r="A109" s="310"/>
      <c r="B109" s="311"/>
      <c r="C109" s="321"/>
      <c r="D109" s="313"/>
      <c r="E109" s="314"/>
      <c r="F109" s="314"/>
    </row>
    <row r="110" spans="1:6" hidden="1" x14ac:dyDescent="0.2">
      <c r="A110" s="310"/>
      <c r="B110" s="311"/>
      <c r="C110" s="321"/>
      <c r="D110" s="313"/>
      <c r="E110" s="314"/>
      <c r="F110" s="314"/>
    </row>
    <row r="111" spans="1:6" hidden="1" x14ac:dyDescent="0.2">
      <c r="A111" s="310"/>
      <c r="B111" s="311"/>
      <c r="C111" s="321"/>
      <c r="D111" s="313"/>
      <c r="E111" s="314"/>
      <c r="F111" s="314"/>
    </row>
    <row r="112" spans="1:6" hidden="1" x14ac:dyDescent="0.2">
      <c r="A112" s="310"/>
      <c r="B112" s="311"/>
      <c r="C112" s="321"/>
      <c r="D112" s="313"/>
      <c r="E112" s="314"/>
      <c r="F112" s="314"/>
    </row>
    <row r="113" spans="1:6" hidden="1" x14ac:dyDescent="0.2">
      <c r="A113" s="310"/>
      <c r="B113" s="311"/>
      <c r="C113" s="321"/>
      <c r="D113" s="313"/>
      <c r="E113" s="314"/>
      <c r="F113" s="314"/>
    </row>
    <row r="114" spans="1:6" hidden="1" x14ac:dyDescent="0.2">
      <c r="A114" s="310"/>
      <c r="B114" s="311"/>
      <c r="C114" s="321"/>
      <c r="D114" s="313"/>
      <c r="E114" s="314"/>
      <c r="F114" s="314"/>
    </row>
    <row r="115" spans="1:6" hidden="1" x14ac:dyDescent="0.2">
      <c r="A115" s="310"/>
      <c r="B115" s="311"/>
      <c r="C115" s="321"/>
      <c r="D115" s="313"/>
      <c r="E115" s="314"/>
      <c r="F115" s="314"/>
    </row>
    <row r="116" spans="1:6" hidden="1" x14ac:dyDescent="0.2">
      <c r="A116" s="310"/>
      <c r="B116" s="311"/>
      <c r="C116" s="321"/>
      <c r="D116" s="313"/>
      <c r="E116" s="314"/>
      <c r="F116" s="314"/>
    </row>
    <row r="117" spans="1:6" hidden="1" x14ac:dyDescent="0.2">
      <c r="A117" s="310"/>
      <c r="B117" s="311"/>
      <c r="C117" s="321"/>
      <c r="D117" s="313"/>
      <c r="E117" s="314"/>
      <c r="F117" s="314"/>
    </row>
    <row r="118" spans="1:6" hidden="1" x14ac:dyDescent="0.2">
      <c r="A118" s="310"/>
      <c r="B118" s="311"/>
      <c r="C118" s="321"/>
      <c r="D118" s="313"/>
      <c r="E118" s="314"/>
      <c r="F118" s="314"/>
    </row>
    <row r="119" spans="1:6" hidden="1" x14ac:dyDescent="0.2">
      <c r="A119" s="310"/>
      <c r="B119" s="311"/>
      <c r="C119" s="321"/>
      <c r="D119" s="313"/>
      <c r="E119" s="314"/>
      <c r="F119" s="314"/>
    </row>
    <row r="120" spans="1:6" hidden="1" x14ac:dyDescent="0.2">
      <c r="A120" s="310"/>
      <c r="B120" s="311"/>
      <c r="C120" s="321"/>
      <c r="D120" s="313"/>
      <c r="E120" s="314"/>
      <c r="F120" s="314"/>
    </row>
    <row r="121" spans="1:6" hidden="1" x14ac:dyDescent="0.2">
      <c r="A121" s="310"/>
      <c r="B121" s="311"/>
      <c r="C121" s="321"/>
      <c r="D121" s="313"/>
      <c r="E121" s="314"/>
      <c r="F121" s="314"/>
    </row>
    <row r="122" spans="1:6" hidden="1" x14ac:dyDescent="0.2">
      <c r="A122" s="310"/>
      <c r="B122" s="311"/>
      <c r="C122" s="321"/>
      <c r="D122" s="313"/>
      <c r="E122" s="314"/>
      <c r="F122" s="314"/>
    </row>
    <row r="123" spans="1:6" hidden="1" x14ac:dyDescent="0.2">
      <c r="A123" s="310"/>
      <c r="B123" s="311"/>
      <c r="C123" s="321"/>
      <c r="D123" s="313"/>
      <c r="E123" s="314"/>
      <c r="F123" s="314"/>
    </row>
    <row r="124" spans="1:6" hidden="1" x14ac:dyDescent="0.2">
      <c r="A124" s="310"/>
      <c r="B124" s="311"/>
      <c r="C124" s="321"/>
      <c r="D124" s="313"/>
      <c r="E124" s="323"/>
      <c r="F124" s="314"/>
    </row>
    <row r="125" spans="1:6" hidden="1" x14ac:dyDescent="0.2">
      <c r="A125" s="310"/>
      <c r="B125" s="311"/>
      <c r="C125" s="318"/>
      <c r="D125" s="317"/>
      <c r="E125" s="318"/>
      <c r="F125" s="314"/>
    </row>
    <row r="126" spans="1:6" hidden="1" x14ac:dyDescent="0.2">
      <c r="A126" s="310"/>
      <c r="B126" s="311"/>
      <c r="C126" s="321"/>
      <c r="D126" s="313"/>
      <c r="E126" s="314"/>
      <c r="F126" s="314"/>
    </row>
    <row r="127" spans="1:6" hidden="1" x14ac:dyDescent="0.2">
      <c r="A127" s="310"/>
      <c r="B127" s="311"/>
      <c r="C127" s="321"/>
      <c r="D127" s="313"/>
      <c r="E127" s="314"/>
      <c r="F127" s="314"/>
    </row>
    <row r="128" spans="1:6" hidden="1" x14ac:dyDescent="0.2">
      <c r="A128" s="310"/>
      <c r="B128" s="311"/>
      <c r="C128" s="321"/>
      <c r="D128" s="313"/>
      <c r="E128" s="314"/>
      <c r="F128" s="314"/>
    </row>
    <row r="129" spans="1:6" hidden="1" x14ac:dyDescent="0.2">
      <c r="A129" s="310"/>
      <c r="B129" s="311"/>
      <c r="C129" s="321"/>
      <c r="D129" s="313"/>
      <c r="E129" s="314"/>
      <c r="F129" s="314"/>
    </row>
    <row r="130" spans="1:6" s="309" customFormat="1" hidden="1" x14ac:dyDescent="0.2">
      <c r="A130" s="326"/>
      <c r="B130" s="327"/>
      <c r="C130" s="318"/>
      <c r="D130" s="317"/>
      <c r="E130" s="318"/>
      <c r="F130" s="329"/>
    </row>
    <row r="131" spans="1:6" hidden="1" x14ac:dyDescent="0.2">
      <c r="A131" s="310"/>
      <c r="B131" s="311"/>
      <c r="C131" s="321"/>
      <c r="D131" s="313"/>
      <c r="E131" s="314"/>
      <c r="F131" s="314"/>
    </row>
    <row r="132" spans="1:6" s="309" customFormat="1" hidden="1" x14ac:dyDescent="0.2">
      <c r="A132" s="326"/>
      <c r="B132" s="327"/>
      <c r="C132" s="318"/>
      <c r="D132" s="317"/>
      <c r="E132" s="318"/>
      <c r="F132" s="329"/>
    </row>
    <row r="133" spans="1:6" hidden="1" x14ac:dyDescent="0.2">
      <c r="A133" s="310"/>
      <c r="B133" s="311"/>
      <c r="C133" s="321"/>
      <c r="D133" s="313"/>
      <c r="E133" s="314"/>
      <c r="F133" s="314"/>
    </row>
    <row r="134" spans="1:6" hidden="1" x14ac:dyDescent="0.2">
      <c r="A134" s="310"/>
      <c r="B134" s="311"/>
      <c r="C134" s="321"/>
      <c r="D134" s="313"/>
      <c r="E134" s="314"/>
      <c r="F134" s="314"/>
    </row>
    <row r="135" spans="1:6" hidden="1" x14ac:dyDescent="0.2">
      <c r="A135" s="310"/>
      <c r="B135" s="311"/>
      <c r="C135" s="321"/>
      <c r="D135" s="313"/>
      <c r="E135" s="314"/>
      <c r="F135" s="314"/>
    </row>
    <row r="136" spans="1:6" hidden="1" x14ac:dyDescent="0.2">
      <c r="A136" s="310"/>
      <c r="B136" s="311"/>
      <c r="C136" s="321"/>
      <c r="D136" s="313"/>
      <c r="E136" s="314"/>
      <c r="F136" s="314"/>
    </row>
    <row r="137" spans="1:6" hidden="1" x14ac:dyDescent="0.2">
      <c r="A137" s="310"/>
      <c r="B137" s="311"/>
      <c r="C137" s="321"/>
      <c r="D137" s="313"/>
      <c r="E137" s="314"/>
      <c r="F137" s="314"/>
    </row>
    <row r="138" spans="1:6" hidden="1" x14ac:dyDescent="0.2">
      <c r="A138" s="310"/>
      <c r="B138" s="311"/>
      <c r="C138" s="321"/>
      <c r="D138" s="313"/>
      <c r="E138" s="314"/>
      <c r="F138" s="314"/>
    </row>
    <row r="139" spans="1:6" s="309" customFormat="1" hidden="1" x14ac:dyDescent="0.2">
      <c r="A139" s="326"/>
      <c r="B139" s="327"/>
      <c r="C139" s="318"/>
      <c r="D139" s="317"/>
      <c r="E139" s="318"/>
      <c r="F139" s="329"/>
    </row>
    <row r="140" spans="1:6" hidden="1" x14ac:dyDescent="0.2">
      <c r="A140" s="310"/>
      <c r="B140" s="311"/>
      <c r="C140" s="321"/>
      <c r="D140" s="314"/>
      <c r="E140" s="323"/>
      <c r="F140" s="314"/>
    </row>
    <row r="141" spans="1:6" s="309" customFormat="1" hidden="1" x14ac:dyDescent="0.2">
      <c r="A141" s="310"/>
      <c r="B141" s="311"/>
      <c r="C141" s="318"/>
      <c r="D141" s="314"/>
      <c r="E141" s="323"/>
      <c r="F141" s="329"/>
    </row>
    <row r="142" spans="1:6" s="309" customFormat="1" hidden="1" x14ac:dyDescent="0.2">
      <c r="A142" s="326"/>
      <c r="B142" s="327"/>
      <c r="C142" s="318"/>
      <c r="D142" s="317"/>
      <c r="E142" s="318"/>
      <c r="F142" s="329"/>
    </row>
    <row r="143" spans="1:6" s="331" customFormat="1" hidden="1" x14ac:dyDescent="0.2">
      <c r="A143" s="329"/>
      <c r="B143" s="329"/>
      <c r="C143" s="318"/>
      <c r="D143" s="317"/>
      <c r="E143" s="318"/>
      <c r="F143" s="329"/>
    </row>
    <row r="144" spans="1:6" s="330" customFormat="1" hidden="1" x14ac:dyDescent="0.2">
      <c r="A144" s="332"/>
      <c r="B144" s="333"/>
      <c r="C144" s="321"/>
      <c r="D144" s="314"/>
      <c r="E144" s="323"/>
      <c r="F144" s="314"/>
    </row>
    <row r="145" spans="1:7" s="330" customFormat="1" hidden="1" x14ac:dyDescent="0.2">
      <c r="A145" s="314"/>
      <c r="B145" s="314"/>
      <c r="C145" s="321"/>
      <c r="D145" s="314"/>
      <c r="E145" s="323"/>
      <c r="F145" s="314"/>
    </row>
    <row r="146" spans="1:7" s="331" customFormat="1" hidden="1" x14ac:dyDescent="0.2">
      <c r="A146" s="329"/>
      <c r="B146" s="329"/>
      <c r="C146" s="318"/>
      <c r="D146" s="317"/>
      <c r="E146" s="318"/>
      <c r="F146" s="329"/>
    </row>
    <row r="147" spans="1:7" s="330" customFormat="1" hidden="1" x14ac:dyDescent="0.2">
      <c r="A147" s="310"/>
      <c r="B147" s="333"/>
      <c r="C147" s="321"/>
      <c r="D147" s="314"/>
      <c r="E147" s="323"/>
      <c r="F147" s="314"/>
    </row>
    <row r="148" spans="1:7" s="330" customFormat="1" ht="12" hidden="1" customHeight="1" x14ac:dyDescent="0.2">
      <c r="A148" s="314"/>
      <c r="B148" s="314"/>
      <c r="C148" s="321"/>
      <c r="D148" s="314"/>
      <c r="E148" s="323"/>
      <c r="F148" s="314"/>
    </row>
    <row r="149" spans="1:7" s="331" customFormat="1" ht="12" hidden="1" customHeight="1" x14ac:dyDescent="0.2">
      <c r="A149" s="329"/>
      <c r="B149" s="329"/>
      <c r="C149" s="318"/>
      <c r="D149" s="317"/>
      <c r="E149" s="318"/>
      <c r="F149" s="329"/>
    </row>
    <row r="150" spans="1:7" s="330" customFormat="1" ht="12" hidden="1" customHeight="1" x14ac:dyDescent="0.2">
      <c r="A150" s="314"/>
      <c r="B150" s="333"/>
      <c r="C150" s="321"/>
      <c r="D150" s="314"/>
      <c r="E150" s="323"/>
      <c r="F150" s="314"/>
    </row>
    <row r="151" spans="1:7" s="330" customFormat="1" ht="12" hidden="1" customHeight="1" x14ac:dyDescent="0.2">
      <c r="A151" s="314"/>
      <c r="B151" s="314"/>
      <c r="C151" s="321"/>
      <c r="D151" s="314"/>
      <c r="E151" s="323"/>
      <c r="F151" s="314"/>
    </row>
    <row r="152" spans="1:7" s="330" customFormat="1" ht="12" hidden="1" customHeight="1" x14ac:dyDescent="0.2">
      <c r="A152" s="314"/>
      <c r="B152" s="314"/>
      <c r="C152" s="321"/>
      <c r="D152" s="314"/>
      <c r="E152" s="323"/>
      <c r="F152" s="314"/>
    </row>
    <row r="153" spans="1:7" s="331" customFormat="1" hidden="1" x14ac:dyDescent="0.2">
      <c r="A153" s="329"/>
      <c r="B153" s="329"/>
      <c r="C153" s="318"/>
      <c r="D153" s="317"/>
      <c r="E153" s="318"/>
      <c r="F153" s="329"/>
    </row>
    <row r="154" spans="1:7" ht="25.5" hidden="1" customHeight="1" x14ac:dyDescent="0.2">
      <c r="A154" s="334"/>
      <c r="B154" s="334"/>
      <c r="C154" s="335"/>
      <c r="D154" s="336"/>
      <c r="E154" s="335"/>
      <c r="F154" s="337"/>
    </row>
    <row r="155" spans="1:7" hidden="1" x14ac:dyDescent="0.2">
      <c r="A155" s="356" t="s">
        <v>541</v>
      </c>
      <c r="B155" s="356"/>
      <c r="C155" s="356"/>
      <c r="D155" s="356"/>
      <c r="E155" s="356"/>
      <c r="F155" s="356"/>
    </row>
    <row r="156" spans="1:7" hidden="1" x14ac:dyDescent="0.2">
      <c r="A156" s="356"/>
      <c r="B156" s="356"/>
      <c r="C156" s="356"/>
      <c r="D156" s="356"/>
      <c r="E156" s="356"/>
      <c r="F156" s="356"/>
    </row>
    <row r="157" spans="1:7" hidden="1" x14ac:dyDescent="0.2">
      <c r="A157" s="356"/>
      <c r="B157" s="356"/>
      <c r="C157" s="356"/>
      <c r="D157" s="356"/>
      <c r="E157" s="356"/>
      <c r="F157" s="356"/>
      <c r="G157" s="358"/>
    </row>
    <row r="158" spans="1:7" hidden="1" x14ac:dyDescent="0.2">
      <c r="A158" s="330"/>
      <c r="B158" s="330"/>
      <c r="C158" s="330"/>
      <c r="D158" s="338"/>
      <c r="E158" s="330"/>
      <c r="F158" s="330"/>
    </row>
    <row r="159" spans="1:7" hidden="1" x14ac:dyDescent="0.2">
      <c r="A159" s="356"/>
      <c r="B159" s="356"/>
      <c r="C159" s="356"/>
      <c r="D159" s="356"/>
      <c r="E159" s="356"/>
      <c r="F159" s="356"/>
    </row>
    <row r="160" spans="1:7" hidden="1" x14ac:dyDescent="0.2">
      <c r="A160" s="356"/>
      <c r="B160" s="356"/>
      <c r="C160" s="356"/>
      <c r="D160" s="356"/>
      <c r="E160" s="356"/>
      <c r="F160" s="356"/>
    </row>
    <row r="161" spans="1:6" x14ac:dyDescent="0.2">
      <c r="A161" s="356"/>
      <c r="B161" s="356"/>
      <c r="C161" s="356"/>
      <c r="D161" s="356"/>
      <c r="E161" s="356"/>
      <c r="F161" s="356"/>
    </row>
    <row r="162" spans="1:6" x14ac:dyDescent="0.2">
      <c r="A162" s="356"/>
      <c r="B162" s="356"/>
      <c r="C162" s="356"/>
      <c r="D162" s="356"/>
      <c r="E162" s="356"/>
      <c r="F162" s="356"/>
    </row>
    <row r="163" spans="1:6" x14ac:dyDescent="0.2">
      <c r="A163" s="356"/>
      <c r="B163" s="356"/>
      <c r="C163" s="356"/>
      <c r="D163" s="356"/>
      <c r="E163" s="356"/>
      <c r="F163" s="356"/>
    </row>
    <row r="164" spans="1:6" x14ac:dyDescent="0.2">
      <c r="A164" s="356"/>
      <c r="B164" s="356"/>
      <c r="C164" s="356"/>
      <c r="D164" s="356"/>
      <c r="E164" s="356"/>
      <c r="F164" s="356"/>
    </row>
    <row r="165" spans="1:6" x14ac:dyDescent="0.2">
      <c r="A165" s="356"/>
      <c r="B165" s="356"/>
      <c r="C165" s="356"/>
      <c r="D165" s="356"/>
      <c r="E165" s="356"/>
      <c r="F165" s="356"/>
    </row>
    <row r="166" spans="1:6" x14ac:dyDescent="0.2">
      <c r="A166" s="356"/>
      <c r="B166" s="356"/>
      <c r="C166" s="356"/>
      <c r="D166" s="356"/>
      <c r="E166" s="356"/>
      <c r="F166" s="356"/>
    </row>
    <row r="167" spans="1:6" x14ac:dyDescent="0.2">
      <c r="A167" s="356"/>
      <c r="B167" s="356"/>
      <c r="C167" s="356"/>
      <c r="D167" s="356"/>
      <c r="E167" s="356"/>
      <c r="F167" s="356"/>
    </row>
    <row r="168" spans="1:6" x14ac:dyDescent="0.2">
      <c r="A168" s="356"/>
      <c r="B168" s="356"/>
      <c r="C168" s="356"/>
      <c r="D168" s="356"/>
      <c r="E168" s="356"/>
      <c r="F168" s="356"/>
    </row>
    <row r="169" spans="1:6" x14ac:dyDescent="0.2">
      <c r="A169" s="356"/>
      <c r="B169" s="356"/>
      <c r="C169" s="356"/>
      <c r="D169" s="356"/>
      <c r="E169" s="356"/>
      <c r="F169" s="356"/>
    </row>
    <row r="170" spans="1:6" x14ac:dyDescent="0.2">
      <c r="A170" s="356"/>
      <c r="B170" s="356"/>
      <c r="C170" s="356"/>
      <c r="D170" s="356"/>
      <c r="E170" s="356"/>
      <c r="F170" s="356"/>
    </row>
  </sheetData>
  <mergeCells count="16">
    <mergeCell ref="A160:F160"/>
    <mergeCell ref="A2:E2"/>
    <mergeCell ref="A155:F155"/>
    <mergeCell ref="A156:F156"/>
    <mergeCell ref="A157:G157"/>
    <mergeCell ref="A159:F159"/>
    <mergeCell ref="A167:F167"/>
    <mergeCell ref="A168:F168"/>
    <mergeCell ref="A169:F169"/>
    <mergeCell ref="A170:F170"/>
    <mergeCell ref="A161:F161"/>
    <mergeCell ref="A162:F162"/>
    <mergeCell ref="A163:F163"/>
    <mergeCell ref="A164:F164"/>
    <mergeCell ref="A165:F165"/>
    <mergeCell ref="A166:F166"/>
  </mergeCells>
  <pageMargins left="0.43307086614173229" right="0.27559055118110237" top="0.23622047244094491" bottom="0.19685039370078741" header="0.15748031496062992" footer="0.15748031496062992"/>
  <pageSetup paperSize="9" scale="9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topLeftCell="A13" zoomScaleNormal="100" workbookViewId="0">
      <selection activeCell="A57" sqref="A57:E57"/>
    </sheetView>
  </sheetViews>
  <sheetFormatPr defaultColWidth="8.7109375" defaultRowHeight="12.75" x14ac:dyDescent="0.2"/>
  <cols>
    <col min="1" max="1" width="37.7109375" style="363" customWidth="1"/>
    <col min="2" max="2" width="13.5703125" style="362" hidden="1" customWidth="1"/>
    <col min="3" max="4" width="10.85546875" style="362" hidden="1" customWidth="1"/>
    <col min="5" max="5" width="7.28515625" style="364" customWidth="1"/>
    <col min="6" max="7" width="11.5703125" style="362" customWidth="1"/>
    <col min="8" max="8" width="11.5703125" style="365" customWidth="1"/>
    <col min="9" max="9" width="11.42578125" style="366" customWidth="1"/>
    <col min="10" max="10" width="9.85546875" style="366" customWidth="1"/>
    <col min="11" max="11" width="9.140625" style="366" customWidth="1"/>
    <col min="12" max="12" width="9.28515625" style="366" customWidth="1"/>
    <col min="13" max="13" width="9.140625" style="366" customWidth="1"/>
    <col min="14" max="14" width="12" style="362" customWidth="1"/>
    <col min="15" max="15" width="8.7109375" style="362"/>
    <col min="16" max="16" width="11.85546875" style="362" customWidth="1"/>
    <col min="17" max="17" width="12.5703125" style="362" customWidth="1"/>
    <col min="18" max="18" width="11.85546875" style="362" customWidth="1"/>
    <col min="19" max="19" width="12" style="362" customWidth="1"/>
    <col min="20" max="16384" width="8.7109375" style="362"/>
  </cols>
  <sheetData>
    <row r="1" spans="1:19" ht="24" customHeight="1" x14ac:dyDescent="0.35">
      <c r="A1" s="359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1"/>
    </row>
    <row r="2" spans="1:19" x14ac:dyDescent="0.2">
      <c r="R2" s="367"/>
    </row>
    <row r="3" spans="1:19" ht="18.75" x14ac:dyDescent="0.3">
      <c r="A3" s="368" t="s">
        <v>542</v>
      </c>
      <c r="I3" s="369"/>
      <c r="J3" s="369"/>
    </row>
    <row r="4" spans="1:19" ht="21.75" customHeight="1" x14ac:dyDescent="0.25">
      <c r="A4" s="370"/>
      <c r="B4" s="371"/>
      <c r="I4" s="369"/>
      <c r="J4" s="369"/>
    </row>
    <row r="5" spans="1:19" x14ac:dyDescent="0.2">
      <c r="A5" s="372"/>
      <c r="I5" s="369"/>
      <c r="J5" s="369"/>
    </row>
    <row r="6" spans="1:19" ht="6" customHeight="1" thickBot="1" x14ac:dyDescent="0.25">
      <c r="B6" s="373"/>
      <c r="C6" s="373"/>
      <c r="D6" s="373"/>
      <c r="E6" s="374"/>
      <c r="F6" s="373"/>
      <c r="I6" s="369"/>
      <c r="J6" s="369"/>
    </row>
    <row r="7" spans="1:19" ht="24.75" customHeight="1" thickBot="1" x14ac:dyDescent="0.3">
      <c r="A7" s="375" t="s">
        <v>543</v>
      </c>
      <c r="B7" s="376"/>
      <c r="C7" s="377"/>
      <c r="D7" s="377"/>
      <c r="E7" s="378"/>
      <c r="F7" s="379" t="s">
        <v>544</v>
      </c>
      <c r="G7" s="380"/>
      <c r="H7" s="380"/>
      <c r="I7" s="380"/>
      <c r="J7" s="380"/>
      <c r="K7" s="380"/>
      <c r="L7" s="380"/>
      <c r="M7" s="380"/>
      <c r="N7" s="380"/>
      <c r="O7" s="380"/>
      <c r="P7" s="380"/>
      <c r="Q7" s="380"/>
      <c r="R7" s="381"/>
    </row>
    <row r="8" spans="1:19" ht="23.25" customHeight="1" thickBot="1" x14ac:dyDescent="0.25">
      <c r="A8" s="372" t="s">
        <v>545</v>
      </c>
      <c r="I8" s="369"/>
      <c r="J8" s="369"/>
    </row>
    <row r="9" spans="1:19" ht="13.5" thickBot="1" x14ac:dyDescent="0.25">
      <c r="A9" s="382"/>
      <c r="B9" s="383"/>
      <c r="C9" s="383"/>
      <c r="D9" s="383"/>
      <c r="E9" s="384"/>
      <c r="F9" s="385" t="s">
        <v>0</v>
      </c>
      <c r="G9" s="386" t="s">
        <v>546</v>
      </c>
      <c r="H9" s="387" t="s">
        <v>547</v>
      </c>
      <c r="I9" s="388" t="s">
        <v>548</v>
      </c>
      <c r="J9" s="389"/>
      <c r="K9" s="389"/>
      <c r="L9" s="390"/>
      <c r="M9" s="391" t="s">
        <v>549</v>
      </c>
      <c r="N9" s="392" t="s">
        <v>550</v>
      </c>
      <c r="O9" s="393"/>
      <c r="P9" s="384" t="s">
        <v>551</v>
      </c>
      <c r="Q9" s="384" t="s">
        <v>552</v>
      </c>
      <c r="R9" s="384" t="s">
        <v>551</v>
      </c>
    </row>
    <row r="10" spans="1:19" ht="13.5" thickBot="1" x14ac:dyDescent="0.25">
      <c r="A10" s="394" t="s">
        <v>553</v>
      </c>
      <c r="B10" s="395" t="s">
        <v>554</v>
      </c>
      <c r="C10" s="395" t="s">
        <v>555</v>
      </c>
      <c r="D10" s="395" t="s">
        <v>556</v>
      </c>
      <c r="E10" s="395" t="s">
        <v>557</v>
      </c>
      <c r="F10" s="396" t="s">
        <v>558</v>
      </c>
      <c r="G10" s="397">
        <v>2020</v>
      </c>
      <c r="H10" s="398">
        <v>2020</v>
      </c>
      <c r="I10" s="399" t="s">
        <v>559</v>
      </c>
      <c r="J10" s="400" t="s">
        <v>560</v>
      </c>
      <c r="K10" s="400" t="s">
        <v>561</v>
      </c>
      <c r="L10" s="401" t="s">
        <v>562</v>
      </c>
      <c r="M10" s="402" t="s">
        <v>563</v>
      </c>
      <c r="N10" s="403" t="s">
        <v>564</v>
      </c>
      <c r="O10" s="393"/>
      <c r="P10" s="404" t="s">
        <v>565</v>
      </c>
      <c r="Q10" s="395" t="s">
        <v>566</v>
      </c>
      <c r="R10" s="395" t="s">
        <v>567</v>
      </c>
    </row>
    <row r="11" spans="1:19" x14ac:dyDescent="0.2">
      <c r="A11" s="405" t="s">
        <v>568</v>
      </c>
      <c r="B11" s="406"/>
      <c r="C11" s="407">
        <v>104</v>
      </c>
      <c r="D11" s="407">
        <v>104</v>
      </c>
      <c r="E11" s="408"/>
      <c r="F11" s="409">
        <v>18</v>
      </c>
      <c r="G11" s="410">
        <v>19</v>
      </c>
      <c r="H11" s="410">
        <v>19</v>
      </c>
      <c r="I11" s="411">
        <v>17</v>
      </c>
      <c r="J11" s="412"/>
      <c r="K11" s="413"/>
      <c r="L11" s="414"/>
      <c r="M11" s="415" t="s">
        <v>569</v>
      </c>
      <c r="N11" s="416" t="s">
        <v>569</v>
      </c>
      <c r="O11" s="417"/>
      <c r="P11" s="418"/>
      <c r="Q11" s="419"/>
      <c r="R11" s="419"/>
    </row>
    <row r="12" spans="1:19" ht="13.5" thickBot="1" x14ac:dyDescent="0.25">
      <c r="A12" s="420" t="s">
        <v>570</v>
      </c>
      <c r="B12" s="421"/>
      <c r="C12" s="422">
        <v>101</v>
      </c>
      <c r="D12" s="422">
        <v>104</v>
      </c>
      <c r="E12" s="423"/>
      <c r="F12" s="424">
        <v>17.5</v>
      </c>
      <c r="G12" s="425">
        <v>19</v>
      </c>
      <c r="H12" s="425">
        <v>19</v>
      </c>
      <c r="I12" s="426">
        <v>17</v>
      </c>
      <c r="J12" s="427"/>
      <c r="K12" s="428"/>
      <c r="L12" s="429"/>
      <c r="M12" s="430"/>
      <c r="N12" s="431" t="s">
        <v>569</v>
      </c>
      <c r="O12" s="417"/>
      <c r="P12" s="432"/>
      <c r="Q12" s="433"/>
      <c r="R12" s="433"/>
    </row>
    <row r="13" spans="1:19" x14ac:dyDescent="0.2">
      <c r="A13" s="434" t="s">
        <v>571</v>
      </c>
      <c r="B13" s="435" t="s">
        <v>572</v>
      </c>
      <c r="C13" s="436">
        <v>37915</v>
      </c>
      <c r="D13" s="436">
        <v>39774</v>
      </c>
      <c r="E13" s="437" t="s">
        <v>573</v>
      </c>
      <c r="F13" s="438">
        <v>14098</v>
      </c>
      <c r="G13" s="410" t="s">
        <v>569</v>
      </c>
      <c r="H13" s="410" t="s">
        <v>569</v>
      </c>
      <c r="I13" s="439">
        <v>14042</v>
      </c>
      <c r="J13" s="440"/>
      <c r="K13" s="441"/>
      <c r="L13" s="440"/>
      <c r="M13" s="442" t="s">
        <v>569</v>
      </c>
      <c r="N13" s="443" t="s">
        <v>569</v>
      </c>
      <c r="O13" s="417"/>
      <c r="P13" s="418"/>
      <c r="Q13" s="444"/>
      <c r="R13" s="444"/>
    </row>
    <row r="14" spans="1:19" x14ac:dyDescent="0.2">
      <c r="A14" s="445" t="s">
        <v>574</v>
      </c>
      <c r="B14" s="446" t="s">
        <v>575</v>
      </c>
      <c r="C14" s="447">
        <v>-16164</v>
      </c>
      <c r="D14" s="447">
        <v>-17825</v>
      </c>
      <c r="E14" s="437" t="s">
        <v>576</v>
      </c>
      <c r="F14" s="438">
        <v>11007</v>
      </c>
      <c r="G14" s="448" t="s">
        <v>569</v>
      </c>
      <c r="H14" s="448" t="s">
        <v>569</v>
      </c>
      <c r="I14" s="449">
        <v>10519</v>
      </c>
      <c r="J14" s="440"/>
      <c r="K14" s="441"/>
      <c r="L14" s="440"/>
      <c r="M14" s="442" t="s">
        <v>569</v>
      </c>
      <c r="N14" s="443" t="s">
        <v>569</v>
      </c>
      <c r="O14" s="417"/>
      <c r="P14" s="450"/>
      <c r="Q14" s="444"/>
      <c r="R14" s="444"/>
    </row>
    <row r="15" spans="1:19" x14ac:dyDescent="0.2">
      <c r="A15" s="445" t="s">
        <v>577</v>
      </c>
      <c r="B15" s="446" t="s">
        <v>578</v>
      </c>
      <c r="C15" s="447">
        <v>604</v>
      </c>
      <c r="D15" s="447">
        <v>619</v>
      </c>
      <c r="E15" s="437" t="s">
        <v>579</v>
      </c>
      <c r="F15" s="438">
        <v>424</v>
      </c>
      <c r="G15" s="448" t="s">
        <v>569</v>
      </c>
      <c r="H15" s="448" t="s">
        <v>569</v>
      </c>
      <c r="I15" s="449">
        <v>512</v>
      </c>
      <c r="J15" s="440"/>
      <c r="K15" s="441"/>
      <c r="L15" s="440"/>
      <c r="M15" s="442" t="s">
        <v>569</v>
      </c>
      <c r="N15" s="443" t="s">
        <v>569</v>
      </c>
      <c r="O15" s="417"/>
      <c r="P15" s="450"/>
      <c r="Q15" s="444"/>
      <c r="R15" s="444"/>
    </row>
    <row r="16" spans="1:19" x14ac:dyDescent="0.2">
      <c r="A16" s="445" t="s">
        <v>580</v>
      </c>
      <c r="B16" s="446" t="s">
        <v>581</v>
      </c>
      <c r="C16" s="447">
        <v>221</v>
      </c>
      <c r="D16" s="447">
        <v>610</v>
      </c>
      <c r="E16" s="437" t="s">
        <v>569</v>
      </c>
      <c r="F16" s="438">
        <v>833</v>
      </c>
      <c r="G16" s="448" t="s">
        <v>569</v>
      </c>
      <c r="H16" s="448" t="s">
        <v>569</v>
      </c>
      <c r="I16" s="449">
        <v>175</v>
      </c>
      <c r="J16" s="440"/>
      <c r="K16" s="441"/>
      <c r="L16" s="440"/>
      <c r="M16" s="442" t="s">
        <v>569</v>
      </c>
      <c r="N16" s="443" t="s">
        <v>569</v>
      </c>
      <c r="O16" s="417"/>
      <c r="P16" s="450"/>
      <c r="Q16" s="444"/>
      <c r="R16" s="444"/>
    </row>
    <row r="17" spans="1:18" ht="13.5" thickBot="1" x14ac:dyDescent="0.25">
      <c r="A17" s="405" t="s">
        <v>582</v>
      </c>
      <c r="B17" s="451" t="s">
        <v>583</v>
      </c>
      <c r="C17" s="452">
        <v>2021</v>
      </c>
      <c r="D17" s="452">
        <v>852</v>
      </c>
      <c r="E17" s="453" t="s">
        <v>584</v>
      </c>
      <c r="F17" s="454">
        <v>5456</v>
      </c>
      <c r="G17" s="455" t="s">
        <v>569</v>
      </c>
      <c r="H17" s="455" t="s">
        <v>569</v>
      </c>
      <c r="I17" s="456">
        <v>5976</v>
      </c>
      <c r="J17" s="412"/>
      <c r="K17" s="457"/>
      <c r="L17" s="458"/>
      <c r="M17" s="459" t="s">
        <v>569</v>
      </c>
      <c r="N17" s="416" t="s">
        <v>569</v>
      </c>
      <c r="O17" s="417"/>
      <c r="P17" s="460"/>
      <c r="Q17" s="461"/>
      <c r="R17" s="461"/>
    </row>
    <row r="18" spans="1:18" ht="13.5" thickBot="1" x14ac:dyDescent="0.25">
      <c r="A18" s="462" t="s">
        <v>585</v>
      </c>
      <c r="B18" s="463"/>
      <c r="C18" s="464">
        <v>24618</v>
      </c>
      <c r="D18" s="464">
        <v>24087</v>
      </c>
      <c r="E18" s="465"/>
      <c r="F18" s="466">
        <f>F13-F14+F15+F16+F17</f>
        <v>9804</v>
      </c>
      <c r="G18" s="467" t="s">
        <v>569</v>
      </c>
      <c r="H18" s="467" t="s">
        <v>569</v>
      </c>
      <c r="I18" s="468">
        <f>I13-I14+I15+I16+I17</f>
        <v>10186</v>
      </c>
      <c r="J18" s="469"/>
      <c r="K18" s="470"/>
      <c r="L18" s="471"/>
      <c r="M18" s="472" t="s">
        <v>569</v>
      </c>
      <c r="N18" s="473" t="s">
        <v>569</v>
      </c>
      <c r="O18" s="417"/>
      <c r="P18" s="474"/>
      <c r="Q18" s="475"/>
      <c r="R18" s="475"/>
    </row>
    <row r="19" spans="1:18" x14ac:dyDescent="0.2">
      <c r="A19" s="405" t="s">
        <v>586</v>
      </c>
      <c r="B19" s="435" t="s">
        <v>587</v>
      </c>
      <c r="C19" s="436">
        <v>7043</v>
      </c>
      <c r="D19" s="476">
        <v>7240</v>
      </c>
      <c r="E19" s="477">
        <v>401</v>
      </c>
      <c r="F19" s="478">
        <v>3090</v>
      </c>
      <c r="G19" s="410" t="s">
        <v>569</v>
      </c>
      <c r="H19" s="410" t="s">
        <v>569</v>
      </c>
      <c r="I19" s="456">
        <v>3455</v>
      </c>
      <c r="J19" s="412"/>
      <c r="K19" s="479"/>
      <c r="L19" s="480"/>
      <c r="M19" s="459" t="s">
        <v>569</v>
      </c>
      <c r="N19" s="416" t="s">
        <v>569</v>
      </c>
      <c r="O19" s="417"/>
      <c r="P19" s="481"/>
      <c r="Q19" s="461"/>
      <c r="R19" s="461"/>
    </row>
    <row r="20" spans="1:18" x14ac:dyDescent="0.2">
      <c r="A20" s="445" t="s">
        <v>588</v>
      </c>
      <c r="B20" s="446" t="s">
        <v>589</v>
      </c>
      <c r="C20" s="447">
        <v>1001</v>
      </c>
      <c r="D20" s="482">
        <v>820</v>
      </c>
      <c r="E20" s="437" t="s">
        <v>590</v>
      </c>
      <c r="F20" s="483">
        <v>4367</v>
      </c>
      <c r="G20" s="448" t="s">
        <v>569</v>
      </c>
      <c r="H20" s="448" t="s">
        <v>569</v>
      </c>
      <c r="I20" s="449">
        <v>4632</v>
      </c>
      <c r="J20" s="440"/>
      <c r="K20" s="441"/>
      <c r="L20" s="440"/>
      <c r="M20" s="442" t="s">
        <v>569</v>
      </c>
      <c r="N20" s="443" t="s">
        <v>569</v>
      </c>
      <c r="O20" s="417"/>
      <c r="P20" s="450"/>
      <c r="Q20" s="444"/>
      <c r="R20" s="444"/>
    </row>
    <row r="21" spans="1:18" x14ac:dyDescent="0.2">
      <c r="A21" s="445" t="s">
        <v>591</v>
      </c>
      <c r="B21" s="446" t="s">
        <v>592</v>
      </c>
      <c r="C21" s="447">
        <v>14718</v>
      </c>
      <c r="D21" s="482">
        <v>14718</v>
      </c>
      <c r="E21" s="437" t="s">
        <v>569</v>
      </c>
      <c r="F21" s="483">
        <v>0</v>
      </c>
      <c r="G21" s="448" t="s">
        <v>569</v>
      </c>
      <c r="H21" s="448" t="s">
        <v>569</v>
      </c>
      <c r="I21" s="449">
        <v>0</v>
      </c>
      <c r="J21" s="440"/>
      <c r="K21" s="441"/>
      <c r="L21" s="440"/>
      <c r="M21" s="442" t="s">
        <v>569</v>
      </c>
      <c r="N21" s="443" t="s">
        <v>569</v>
      </c>
      <c r="O21" s="417"/>
      <c r="P21" s="450"/>
      <c r="Q21" s="444"/>
      <c r="R21" s="444"/>
    </row>
    <row r="22" spans="1:18" x14ac:dyDescent="0.2">
      <c r="A22" s="445" t="s">
        <v>593</v>
      </c>
      <c r="B22" s="446" t="s">
        <v>594</v>
      </c>
      <c r="C22" s="447">
        <v>1758</v>
      </c>
      <c r="D22" s="482">
        <v>1762</v>
      </c>
      <c r="E22" s="437" t="s">
        <v>569</v>
      </c>
      <c r="F22" s="483">
        <v>2092</v>
      </c>
      <c r="G22" s="448" t="s">
        <v>569</v>
      </c>
      <c r="H22" s="448" t="s">
        <v>569</v>
      </c>
      <c r="I22" s="449">
        <v>1044</v>
      </c>
      <c r="J22" s="440"/>
      <c r="K22" s="441"/>
      <c r="L22" s="440"/>
      <c r="M22" s="442" t="s">
        <v>569</v>
      </c>
      <c r="N22" s="443" t="s">
        <v>569</v>
      </c>
      <c r="O22" s="417"/>
      <c r="P22" s="450"/>
      <c r="Q22" s="444"/>
      <c r="R22" s="444"/>
    </row>
    <row r="23" spans="1:18" ht="13.5" thickBot="1" x14ac:dyDescent="0.25">
      <c r="A23" s="420" t="s">
        <v>595</v>
      </c>
      <c r="B23" s="484" t="s">
        <v>596</v>
      </c>
      <c r="C23" s="485">
        <v>0</v>
      </c>
      <c r="D23" s="486">
        <v>0</v>
      </c>
      <c r="E23" s="487" t="s">
        <v>569</v>
      </c>
      <c r="F23" s="483">
        <v>0</v>
      </c>
      <c r="G23" s="455" t="s">
        <v>569</v>
      </c>
      <c r="H23" s="455" t="s">
        <v>569</v>
      </c>
      <c r="I23" s="488">
        <v>0</v>
      </c>
      <c r="J23" s="458"/>
      <c r="K23" s="457"/>
      <c r="L23" s="458"/>
      <c r="M23" s="489" t="s">
        <v>569</v>
      </c>
      <c r="N23" s="490" t="s">
        <v>569</v>
      </c>
      <c r="O23" s="417"/>
      <c r="P23" s="432"/>
      <c r="Q23" s="491"/>
      <c r="R23" s="491"/>
    </row>
    <row r="24" spans="1:18" x14ac:dyDescent="0.2">
      <c r="A24" s="492" t="s">
        <v>597</v>
      </c>
      <c r="B24" s="435" t="s">
        <v>598</v>
      </c>
      <c r="C24" s="436">
        <v>12472</v>
      </c>
      <c r="D24" s="436">
        <v>13728</v>
      </c>
      <c r="E24" s="493" t="s">
        <v>569</v>
      </c>
      <c r="F24" s="494">
        <v>17846</v>
      </c>
      <c r="G24" s="495">
        <v>18243</v>
      </c>
      <c r="H24" s="495">
        <v>18243</v>
      </c>
      <c r="I24" s="496">
        <v>4661</v>
      </c>
      <c r="J24" s="497"/>
      <c r="K24" s="498"/>
      <c r="L24" s="497"/>
      <c r="M24" s="499">
        <f t="shared" ref="M24:M47" si="0">SUM(I24:L24)</f>
        <v>4661</v>
      </c>
      <c r="N24" s="500">
        <f t="shared" ref="N24:N47" si="1">(M24/H24)*100</f>
        <v>25.549525845529793</v>
      </c>
      <c r="O24" s="417"/>
      <c r="P24" s="418"/>
      <c r="Q24" s="501"/>
      <c r="R24" s="502"/>
    </row>
    <row r="25" spans="1:18" x14ac:dyDescent="0.2">
      <c r="A25" s="445" t="s">
        <v>599</v>
      </c>
      <c r="B25" s="446" t="s">
        <v>600</v>
      </c>
      <c r="C25" s="447">
        <v>0</v>
      </c>
      <c r="D25" s="447">
        <v>0</v>
      </c>
      <c r="E25" s="503" t="s">
        <v>569</v>
      </c>
      <c r="F25" s="438">
        <v>0</v>
      </c>
      <c r="G25" s="504"/>
      <c r="H25" s="504"/>
      <c r="I25" s="505"/>
      <c r="J25" s="440"/>
      <c r="K25" s="441"/>
      <c r="L25" s="440"/>
      <c r="M25" s="442">
        <f t="shared" si="0"/>
        <v>0</v>
      </c>
      <c r="N25" s="506" t="e">
        <f t="shared" si="1"/>
        <v>#DIV/0!</v>
      </c>
      <c r="O25" s="417"/>
      <c r="P25" s="450"/>
      <c r="Q25" s="507"/>
      <c r="R25" s="508"/>
    </row>
    <row r="26" spans="1:18" ht="13.5" thickBot="1" x14ac:dyDescent="0.25">
      <c r="A26" s="420" t="s">
        <v>601</v>
      </c>
      <c r="B26" s="484" t="s">
        <v>600</v>
      </c>
      <c r="C26" s="485">
        <v>0</v>
      </c>
      <c r="D26" s="485">
        <v>1215</v>
      </c>
      <c r="E26" s="509">
        <v>672</v>
      </c>
      <c r="F26" s="510">
        <v>17197</v>
      </c>
      <c r="G26" s="511">
        <v>18243</v>
      </c>
      <c r="H26" s="511">
        <v>18243</v>
      </c>
      <c r="I26" s="512">
        <v>4661</v>
      </c>
      <c r="J26" s="513"/>
      <c r="K26" s="514"/>
      <c r="L26" s="515"/>
      <c r="M26" s="442">
        <f t="shared" si="0"/>
        <v>4661</v>
      </c>
      <c r="N26" s="506">
        <f t="shared" si="1"/>
        <v>25.549525845529793</v>
      </c>
      <c r="O26" s="417"/>
      <c r="P26" s="460"/>
      <c r="Q26" s="516"/>
      <c r="R26" s="517"/>
    </row>
    <row r="27" spans="1:18" x14ac:dyDescent="0.2">
      <c r="A27" s="434" t="s">
        <v>602</v>
      </c>
      <c r="B27" s="435" t="s">
        <v>603</v>
      </c>
      <c r="C27" s="436">
        <v>6341</v>
      </c>
      <c r="D27" s="436">
        <v>6960</v>
      </c>
      <c r="E27" s="493">
        <v>501</v>
      </c>
      <c r="F27" s="438">
        <v>974</v>
      </c>
      <c r="G27" s="518">
        <v>800</v>
      </c>
      <c r="H27" s="518">
        <v>800</v>
      </c>
      <c r="I27" s="519">
        <v>213</v>
      </c>
      <c r="J27" s="480"/>
      <c r="K27" s="479"/>
      <c r="L27" s="480"/>
      <c r="M27" s="442">
        <f t="shared" si="0"/>
        <v>213</v>
      </c>
      <c r="N27" s="506">
        <f t="shared" si="1"/>
        <v>26.625</v>
      </c>
      <c r="O27" s="417"/>
      <c r="P27" s="481"/>
      <c r="Q27" s="520"/>
      <c r="R27" s="521"/>
    </row>
    <row r="28" spans="1:18" x14ac:dyDescent="0.2">
      <c r="A28" s="445" t="s">
        <v>604</v>
      </c>
      <c r="B28" s="446" t="s">
        <v>605</v>
      </c>
      <c r="C28" s="447">
        <v>1745</v>
      </c>
      <c r="D28" s="447">
        <v>2223</v>
      </c>
      <c r="E28" s="503">
        <v>502</v>
      </c>
      <c r="F28" s="438">
        <v>702</v>
      </c>
      <c r="G28" s="522">
        <v>925</v>
      </c>
      <c r="H28" s="522">
        <v>925</v>
      </c>
      <c r="I28" s="523">
        <v>306</v>
      </c>
      <c r="J28" s="440"/>
      <c r="K28" s="441"/>
      <c r="L28" s="440"/>
      <c r="M28" s="442">
        <f t="shared" si="0"/>
        <v>306</v>
      </c>
      <c r="N28" s="506">
        <f t="shared" si="1"/>
        <v>33.081081081081081</v>
      </c>
      <c r="O28" s="417"/>
      <c r="P28" s="450"/>
      <c r="Q28" s="507"/>
      <c r="R28" s="508"/>
    </row>
    <row r="29" spans="1:18" x14ac:dyDescent="0.2">
      <c r="A29" s="445" t="s">
        <v>606</v>
      </c>
      <c r="B29" s="446" t="s">
        <v>607</v>
      </c>
      <c r="C29" s="447">
        <v>0</v>
      </c>
      <c r="D29" s="447">
        <v>0</v>
      </c>
      <c r="E29" s="503">
        <v>504</v>
      </c>
      <c r="F29" s="438">
        <v>230</v>
      </c>
      <c r="G29" s="522">
        <v>200</v>
      </c>
      <c r="H29" s="522">
        <v>200</v>
      </c>
      <c r="I29" s="523">
        <v>12</v>
      </c>
      <c r="J29" s="440"/>
      <c r="K29" s="441"/>
      <c r="L29" s="440"/>
      <c r="M29" s="442">
        <f t="shared" si="0"/>
        <v>12</v>
      </c>
      <c r="N29" s="506">
        <f t="shared" si="1"/>
        <v>6</v>
      </c>
      <c r="O29" s="417"/>
      <c r="P29" s="450"/>
      <c r="Q29" s="507"/>
      <c r="R29" s="508"/>
    </row>
    <row r="30" spans="1:18" x14ac:dyDescent="0.2">
      <c r="A30" s="445" t="s">
        <v>608</v>
      </c>
      <c r="B30" s="446" t="s">
        <v>609</v>
      </c>
      <c r="C30" s="447">
        <v>428</v>
      </c>
      <c r="D30" s="447">
        <v>253</v>
      </c>
      <c r="E30" s="503">
        <v>511</v>
      </c>
      <c r="F30" s="438">
        <v>377</v>
      </c>
      <c r="G30" s="522">
        <v>443</v>
      </c>
      <c r="H30" s="522">
        <v>443</v>
      </c>
      <c r="I30" s="523">
        <v>74</v>
      </c>
      <c r="J30" s="440"/>
      <c r="K30" s="441"/>
      <c r="L30" s="440"/>
      <c r="M30" s="442">
        <f t="shared" si="0"/>
        <v>74</v>
      </c>
      <c r="N30" s="506">
        <f t="shared" si="1"/>
        <v>16.704288939051921</v>
      </c>
      <c r="O30" s="417"/>
      <c r="P30" s="450"/>
      <c r="Q30" s="507"/>
      <c r="R30" s="508"/>
    </row>
    <row r="31" spans="1:18" x14ac:dyDescent="0.2">
      <c r="A31" s="445" t="s">
        <v>610</v>
      </c>
      <c r="B31" s="446" t="s">
        <v>611</v>
      </c>
      <c r="C31" s="447">
        <v>1057</v>
      </c>
      <c r="D31" s="447">
        <v>1451</v>
      </c>
      <c r="E31" s="503">
        <v>518</v>
      </c>
      <c r="F31" s="438">
        <v>6248</v>
      </c>
      <c r="G31" s="522">
        <v>7587</v>
      </c>
      <c r="H31" s="522">
        <v>7430</v>
      </c>
      <c r="I31" s="523">
        <v>1003</v>
      </c>
      <c r="J31" s="440"/>
      <c r="K31" s="441"/>
      <c r="L31" s="440"/>
      <c r="M31" s="442">
        <f t="shared" si="0"/>
        <v>1003</v>
      </c>
      <c r="N31" s="506">
        <f t="shared" si="1"/>
        <v>13.499327052489907</v>
      </c>
      <c r="O31" s="417"/>
      <c r="P31" s="450"/>
      <c r="Q31" s="507"/>
      <c r="R31" s="508"/>
    </row>
    <row r="32" spans="1:18" x14ac:dyDescent="0.2">
      <c r="A32" s="445" t="s">
        <v>612</v>
      </c>
      <c r="B32" s="524" t="s">
        <v>613</v>
      </c>
      <c r="C32" s="447">
        <v>10408</v>
      </c>
      <c r="D32" s="447">
        <v>11792</v>
      </c>
      <c r="E32" s="503">
        <v>521</v>
      </c>
      <c r="F32" s="438">
        <v>7088</v>
      </c>
      <c r="G32" s="522">
        <v>7128</v>
      </c>
      <c r="H32" s="522">
        <v>7128</v>
      </c>
      <c r="I32" s="523">
        <v>1761</v>
      </c>
      <c r="J32" s="440"/>
      <c r="K32" s="441"/>
      <c r="L32" s="440"/>
      <c r="M32" s="442">
        <f t="shared" si="0"/>
        <v>1761</v>
      </c>
      <c r="N32" s="506">
        <f t="shared" si="1"/>
        <v>24.705387205387204</v>
      </c>
      <c r="O32" s="417"/>
      <c r="P32" s="450"/>
      <c r="Q32" s="507"/>
      <c r="R32" s="508"/>
    </row>
    <row r="33" spans="1:18" x14ac:dyDescent="0.2">
      <c r="A33" s="445" t="s">
        <v>614</v>
      </c>
      <c r="B33" s="524" t="s">
        <v>615</v>
      </c>
      <c r="C33" s="447">
        <v>3640</v>
      </c>
      <c r="D33" s="447">
        <v>4174</v>
      </c>
      <c r="E33" s="503" t="s">
        <v>616</v>
      </c>
      <c r="F33" s="438">
        <v>2625</v>
      </c>
      <c r="G33" s="522">
        <v>2374</v>
      </c>
      <c r="H33" s="522">
        <v>2374</v>
      </c>
      <c r="I33" s="523">
        <v>585</v>
      </c>
      <c r="J33" s="440"/>
      <c r="K33" s="441"/>
      <c r="L33" s="440"/>
      <c r="M33" s="442">
        <f t="shared" si="0"/>
        <v>585</v>
      </c>
      <c r="N33" s="506">
        <f t="shared" si="1"/>
        <v>24.641954507160911</v>
      </c>
      <c r="O33" s="417"/>
      <c r="P33" s="450"/>
      <c r="Q33" s="507"/>
      <c r="R33" s="508"/>
    </row>
    <row r="34" spans="1:18" x14ac:dyDescent="0.2">
      <c r="A34" s="445" t="s">
        <v>617</v>
      </c>
      <c r="B34" s="446" t="s">
        <v>618</v>
      </c>
      <c r="C34" s="447">
        <v>0</v>
      </c>
      <c r="D34" s="447">
        <v>0</v>
      </c>
      <c r="E34" s="503">
        <v>557</v>
      </c>
      <c r="F34" s="438">
        <v>0</v>
      </c>
      <c r="G34" s="522"/>
      <c r="H34" s="522"/>
      <c r="I34" s="523">
        <v>0</v>
      </c>
      <c r="J34" s="440"/>
      <c r="K34" s="441"/>
      <c r="L34" s="440"/>
      <c r="M34" s="442">
        <f t="shared" si="0"/>
        <v>0</v>
      </c>
      <c r="N34" s="506" t="e">
        <f t="shared" si="1"/>
        <v>#DIV/0!</v>
      </c>
      <c r="O34" s="417"/>
      <c r="P34" s="450"/>
      <c r="Q34" s="507"/>
      <c r="R34" s="508"/>
    </row>
    <row r="35" spans="1:18" x14ac:dyDescent="0.2">
      <c r="A35" s="445" t="s">
        <v>619</v>
      </c>
      <c r="B35" s="446" t="s">
        <v>620</v>
      </c>
      <c r="C35" s="447">
        <v>1711</v>
      </c>
      <c r="D35" s="447">
        <v>1801</v>
      </c>
      <c r="E35" s="503">
        <v>551</v>
      </c>
      <c r="F35" s="438">
        <v>348</v>
      </c>
      <c r="G35" s="522">
        <v>363</v>
      </c>
      <c r="H35" s="522">
        <v>520</v>
      </c>
      <c r="I35" s="523">
        <v>245</v>
      </c>
      <c r="J35" s="440"/>
      <c r="K35" s="441"/>
      <c r="L35" s="440"/>
      <c r="M35" s="442">
        <f t="shared" si="0"/>
        <v>245</v>
      </c>
      <c r="N35" s="506">
        <f t="shared" si="1"/>
        <v>47.115384615384613</v>
      </c>
      <c r="O35" s="417"/>
      <c r="P35" s="450"/>
      <c r="Q35" s="507"/>
      <c r="R35" s="508"/>
    </row>
    <row r="36" spans="1:18" ht="13.5" thickBot="1" x14ac:dyDescent="0.25">
      <c r="A36" s="405" t="s">
        <v>621</v>
      </c>
      <c r="B36" s="451"/>
      <c r="C36" s="452">
        <v>569</v>
      </c>
      <c r="D36" s="452">
        <v>614</v>
      </c>
      <c r="E36" s="525" t="s">
        <v>622</v>
      </c>
      <c r="F36" s="526">
        <v>626</v>
      </c>
      <c r="G36" s="527">
        <v>556</v>
      </c>
      <c r="H36" s="527">
        <v>556</v>
      </c>
      <c r="I36" s="528">
        <v>121</v>
      </c>
      <c r="J36" s="412"/>
      <c r="K36" s="457"/>
      <c r="L36" s="440"/>
      <c r="M36" s="529">
        <f t="shared" si="0"/>
        <v>121</v>
      </c>
      <c r="N36" s="530">
        <f t="shared" si="1"/>
        <v>21.762589928057555</v>
      </c>
      <c r="O36" s="417"/>
      <c r="P36" s="432"/>
      <c r="Q36" s="531"/>
      <c r="R36" s="532"/>
    </row>
    <row r="37" spans="1:18" ht="13.5" thickBot="1" x14ac:dyDescent="0.25">
      <c r="A37" s="462" t="s">
        <v>623</v>
      </c>
      <c r="B37" s="463" t="s">
        <v>624</v>
      </c>
      <c r="C37" s="464">
        <f>SUM(C27:C36)</f>
        <v>25899</v>
      </c>
      <c r="D37" s="464">
        <f>SUM(D27:D36)</f>
        <v>29268</v>
      </c>
      <c r="E37" s="533"/>
      <c r="F37" s="534">
        <f t="shared" ref="F37:L37" si="2">SUM(F27:F36)</f>
        <v>19218</v>
      </c>
      <c r="G37" s="535">
        <f t="shared" si="2"/>
        <v>20376</v>
      </c>
      <c r="H37" s="535">
        <f t="shared" si="2"/>
        <v>20376</v>
      </c>
      <c r="I37" s="472">
        <f t="shared" si="2"/>
        <v>4320</v>
      </c>
      <c r="J37" s="536">
        <f t="shared" si="2"/>
        <v>0</v>
      </c>
      <c r="K37" s="472">
        <f t="shared" si="2"/>
        <v>0</v>
      </c>
      <c r="L37" s="536">
        <f t="shared" si="2"/>
        <v>0</v>
      </c>
      <c r="M37" s="472">
        <f t="shared" si="0"/>
        <v>4320</v>
      </c>
      <c r="N37" s="537">
        <f t="shared" si="1"/>
        <v>21.201413427561839</v>
      </c>
      <c r="O37" s="417"/>
      <c r="P37" s="538">
        <f>SUM(P27:P36)</f>
        <v>0</v>
      </c>
      <c r="Q37" s="537">
        <f>SUM(Q27:Q36)</f>
        <v>0</v>
      </c>
      <c r="R37" s="538">
        <f>SUM(R27:R36)</f>
        <v>0</v>
      </c>
    </row>
    <row r="38" spans="1:18" x14ac:dyDescent="0.2">
      <c r="A38" s="434" t="s">
        <v>625</v>
      </c>
      <c r="B38" s="435" t="s">
        <v>626</v>
      </c>
      <c r="C38" s="436">
        <v>0</v>
      </c>
      <c r="D38" s="436">
        <v>0</v>
      </c>
      <c r="E38" s="493">
        <v>601</v>
      </c>
      <c r="F38" s="539">
        <v>0</v>
      </c>
      <c r="G38" s="518"/>
      <c r="H38" s="518"/>
      <c r="I38" s="540">
        <v>0</v>
      </c>
      <c r="J38" s="480"/>
      <c r="K38" s="479"/>
      <c r="L38" s="440"/>
      <c r="M38" s="541">
        <f t="shared" si="0"/>
        <v>0</v>
      </c>
      <c r="N38" s="542" t="e">
        <f t="shared" si="1"/>
        <v>#DIV/0!</v>
      </c>
      <c r="O38" s="417"/>
      <c r="P38" s="481"/>
      <c r="Q38" s="520"/>
      <c r="R38" s="521"/>
    </row>
    <row r="39" spans="1:18" x14ac:dyDescent="0.2">
      <c r="A39" s="445" t="s">
        <v>627</v>
      </c>
      <c r="B39" s="446" t="s">
        <v>628</v>
      </c>
      <c r="C39" s="447">
        <v>1190</v>
      </c>
      <c r="D39" s="447">
        <v>1857</v>
      </c>
      <c r="E39" s="503">
        <v>602</v>
      </c>
      <c r="F39" s="438">
        <v>1469</v>
      </c>
      <c r="G39" s="522">
        <v>1387</v>
      </c>
      <c r="H39" s="522">
        <v>1387</v>
      </c>
      <c r="I39" s="523">
        <v>368</v>
      </c>
      <c r="J39" s="440"/>
      <c r="K39" s="441"/>
      <c r="L39" s="440"/>
      <c r="M39" s="442">
        <f t="shared" si="0"/>
        <v>368</v>
      </c>
      <c r="N39" s="506">
        <f t="shared" si="1"/>
        <v>26.532083633741887</v>
      </c>
      <c r="O39" s="417"/>
      <c r="P39" s="450"/>
      <c r="Q39" s="507"/>
      <c r="R39" s="508"/>
    </row>
    <row r="40" spans="1:18" x14ac:dyDescent="0.2">
      <c r="A40" s="445" t="s">
        <v>629</v>
      </c>
      <c r="B40" s="446" t="s">
        <v>630</v>
      </c>
      <c r="C40" s="447">
        <v>0</v>
      </c>
      <c r="D40" s="447">
        <v>0</v>
      </c>
      <c r="E40" s="503">
        <v>604</v>
      </c>
      <c r="F40" s="438">
        <v>301</v>
      </c>
      <c r="G40" s="522">
        <v>290</v>
      </c>
      <c r="H40" s="522">
        <v>290</v>
      </c>
      <c r="I40" s="523">
        <v>17</v>
      </c>
      <c r="J40" s="440"/>
      <c r="K40" s="441"/>
      <c r="L40" s="440"/>
      <c r="M40" s="442">
        <f t="shared" si="0"/>
        <v>17</v>
      </c>
      <c r="N40" s="506">
        <f t="shared" si="1"/>
        <v>5.8620689655172411</v>
      </c>
      <c r="O40" s="417"/>
      <c r="P40" s="450"/>
      <c r="Q40" s="507"/>
      <c r="R40" s="508"/>
    </row>
    <row r="41" spans="1:18" x14ac:dyDescent="0.2">
      <c r="A41" s="445" t="s">
        <v>631</v>
      </c>
      <c r="B41" s="446" t="s">
        <v>632</v>
      </c>
      <c r="C41" s="447">
        <v>12472</v>
      </c>
      <c r="D41" s="447">
        <v>13728</v>
      </c>
      <c r="E41" s="503" t="s">
        <v>633</v>
      </c>
      <c r="F41" s="438">
        <v>17035</v>
      </c>
      <c r="G41" s="522">
        <v>18243</v>
      </c>
      <c r="H41" s="522">
        <v>18243</v>
      </c>
      <c r="I41" s="523">
        <v>4661</v>
      </c>
      <c r="J41" s="440"/>
      <c r="K41" s="441"/>
      <c r="L41" s="440"/>
      <c r="M41" s="442">
        <f t="shared" si="0"/>
        <v>4661</v>
      </c>
      <c r="N41" s="506">
        <f t="shared" si="1"/>
        <v>25.549525845529793</v>
      </c>
      <c r="O41" s="417"/>
      <c r="P41" s="450"/>
      <c r="Q41" s="507"/>
      <c r="R41" s="508"/>
    </row>
    <row r="42" spans="1:18" ht="13.5" thickBot="1" x14ac:dyDescent="0.25">
      <c r="A42" s="405" t="s">
        <v>634</v>
      </c>
      <c r="B42" s="451"/>
      <c r="C42" s="452">
        <v>12330</v>
      </c>
      <c r="D42" s="452">
        <v>13218</v>
      </c>
      <c r="E42" s="525" t="s">
        <v>635</v>
      </c>
      <c r="F42" s="454">
        <v>667</v>
      </c>
      <c r="G42" s="527">
        <v>460</v>
      </c>
      <c r="H42" s="527">
        <v>460</v>
      </c>
      <c r="I42" s="528">
        <v>75</v>
      </c>
      <c r="J42" s="412"/>
      <c r="K42" s="457"/>
      <c r="L42" s="440"/>
      <c r="M42" s="529">
        <f t="shared" si="0"/>
        <v>75</v>
      </c>
      <c r="N42" s="530">
        <f t="shared" si="1"/>
        <v>16.304347826086957</v>
      </c>
      <c r="O42" s="417"/>
      <c r="P42" s="432"/>
      <c r="Q42" s="531"/>
      <c r="R42" s="532"/>
    </row>
    <row r="43" spans="1:18" ht="13.5" thickBot="1" x14ac:dyDescent="0.25">
      <c r="A43" s="462" t="s">
        <v>636</v>
      </c>
      <c r="B43" s="463" t="s">
        <v>637</v>
      </c>
      <c r="C43" s="464">
        <f>SUM(C38:C42)</f>
        <v>25992</v>
      </c>
      <c r="D43" s="464">
        <f>SUM(D38:D42)</f>
        <v>28803</v>
      </c>
      <c r="E43" s="533" t="s">
        <v>569</v>
      </c>
      <c r="F43" s="534">
        <f t="shared" ref="F43:L43" si="3">SUM(F38:F42)</f>
        <v>19472</v>
      </c>
      <c r="G43" s="535">
        <f t="shared" si="3"/>
        <v>20380</v>
      </c>
      <c r="H43" s="535">
        <f t="shared" si="3"/>
        <v>20380</v>
      </c>
      <c r="I43" s="472">
        <f t="shared" si="3"/>
        <v>5121</v>
      </c>
      <c r="J43" s="536">
        <f t="shared" si="3"/>
        <v>0</v>
      </c>
      <c r="K43" s="472">
        <f t="shared" si="3"/>
        <v>0</v>
      </c>
      <c r="L43" s="543">
        <f t="shared" si="3"/>
        <v>0</v>
      </c>
      <c r="M43" s="544">
        <f t="shared" si="0"/>
        <v>5121</v>
      </c>
      <c r="N43" s="545">
        <f t="shared" si="1"/>
        <v>25.127576054955842</v>
      </c>
      <c r="O43" s="417"/>
      <c r="P43" s="538">
        <f>SUM(P38:P42)</f>
        <v>0</v>
      </c>
      <c r="Q43" s="537">
        <f>SUM(Q38:Q42)</f>
        <v>0</v>
      </c>
      <c r="R43" s="538">
        <f>SUM(R38:R42)</f>
        <v>0</v>
      </c>
    </row>
    <row r="44" spans="1:18" s="556" customFormat="1" ht="5.25" customHeight="1" thickBot="1" x14ac:dyDescent="0.25">
      <c r="A44" s="546"/>
      <c r="B44" s="547"/>
      <c r="C44" s="548"/>
      <c r="D44" s="548"/>
      <c r="E44" s="549"/>
      <c r="F44" s="454"/>
      <c r="G44" s="550"/>
      <c r="H44" s="550"/>
      <c r="I44" s="551"/>
      <c r="J44" s="478"/>
      <c r="K44" s="413"/>
      <c r="L44" s="478"/>
      <c r="M44" s="552"/>
      <c r="N44" s="502"/>
      <c r="O44" s="553"/>
      <c r="P44" s="554"/>
      <c r="Q44" s="555"/>
      <c r="R44" s="555"/>
    </row>
    <row r="45" spans="1:18" ht="13.5" thickBot="1" x14ac:dyDescent="0.25">
      <c r="A45" s="557" t="s">
        <v>638</v>
      </c>
      <c r="B45" s="463" t="s">
        <v>600</v>
      </c>
      <c r="C45" s="464">
        <f>+C43-C41</f>
        <v>13520</v>
      </c>
      <c r="D45" s="464">
        <f>+D43-D41</f>
        <v>15075</v>
      </c>
      <c r="E45" s="533" t="s">
        <v>569</v>
      </c>
      <c r="F45" s="472">
        <f t="shared" ref="F45:L45" si="4">F43-F41</f>
        <v>2437</v>
      </c>
      <c r="G45" s="534">
        <f t="shared" si="4"/>
        <v>2137</v>
      </c>
      <c r="H45" s="534">
        <f t="shared" si="4"/>
        <v>2137</v>
      </c>
      <c r="I45" s="472">
        <f t="shared" si="4"/>
        <v>460</v>
      </c>
      <c r="J45" s="536">
        <f t="shared" si="4"/>
        <v>0</v>
      </c>
      <c r="K45" s="472">
        <f t="shared" si="4"/>
        <v>0</v>
      </c>
      <c r="L45" s="473">
        <f t="shared" si="4"/>
        <v>0</v>
      </c>
      <c r="M45" s="558">
        <f t="shared" si="0"/>
        <v>460</v>
      </c>
      <c r="N45" s="559">
        <f t="shared" si="1"/>
        <v>21.525503041647166</v>
      </c>
      <c r="O45" s="417"/>
      <c r="P45" s="538">
        <f>P43-P41</f>
        <v>0</v>
      </c>
      <c r="Q45" s="537">
        <f>Q43-Q41</f>
        <v>0</v>
      </c>
      <c r="R45" s="538">
        <f>R43-R41</f>
        <v>0</v>
      </c>
    </row>
    <row r="46" spans="1:18" ht="13.5" thickBot="1" x14ac:dyDescent="0.25">
      <c r="A46" s="462" t="s">
        <v>639</v>
      </c>
      <c r="B46" s="463" t="s">
        <v>640</v>
      </c>
      <c r="C46" s="464">
        <f>+C43-C37</f>
        <v>93</v>
      </c>
      <c r="D46" s="464">
        <f>+D43-D37</f>
        <v>-465</v>
      </c>
      <c r="E46" s="533" t="s">
        <v>569</v>
      </c>
      <c r="F46" s="472">
        <f t="shared" ref="F46:L46" si="5">F43-F37</f>
        <v>254</v>
      </c>
      <c r="G46" s="534">
        <f t="shared" si="5"/>
        <v>4</v>
      </c>
      <c r="H46" s="534">
        <f t="shared" si="5"/>
        <v>4</v>
      </c>
      <c r="I46" s="472">
        <f t="shared" si="5"/>
        <v>801</v>
      </c>
      <c r="J46" s="536">
        <f t="shared" si="5"/>
        <v>0</v>
      </c>
      <c r="K46" s="472">
        <f t="shared" si="5"/>
        <v>0</v>
      </c>
      <c r="L46" s="473">
        <f t="shared" si="5"/>
        <v>0</v>
      </c>
      <c r="M46" s="558">
        <f t="shared" si="0"/>
        <v>801</v>
      </c>
      <c r="N46" s="559">
        <f t="shared" si="1"/>
        <v>20025</v>
      </c>
      <c r="O46" s="417"/>
      <c r="P46" s="538">
        <f>P43-P37</f>
        <v>0</v>
      </c>
      <c r="Q46" s="537">
        <f>Q43-Q37</f>
        <v>0</v>
      </c>
      <c r="R46" s="538">
        <f>R43-R37</f>
        <v>0</v>
      </c>
    </row>
    <row r="47" spans="1:18" ht="13.5" thickBot="1" x14ac:dyDescent="0.25">
      <c r="A47" s="560" t="s">
        <v>641</v>
      </c>
      <c r="B47" s="402" t="s">
        <v>600</v>
      </c>
      <c r="C47" s="561">
        <f>+C46-C41</f>
        <v>-12379</v>
      </c>
      <c r="D47" s="561">
        <f>+D46-D41</f>
        <v>-14193</v>
      </c>
      <c r="E47" s="562" t="s">
        <v>569</v>
      </c>
      <c r="F47" s="472">
        <f t="shared" ref="F47:L47" si="6">F46-F41</f>
        <v>-16781</v>
      </c>
      <c r="G47" s="534">
        <f t="shared" si="6"/>
        <v>-18239</v>
      </c>
      <c r="H47" s="534">
        <f t="shared" si="6"/>
        <v>-18239</v>
      </c>
      <c r="I47" s="472">
        <f t="shared" si="6"/>
        <v>-3860</v>
      </c>
      <c r="J47" s="536">
        <f t="shared" si="6"/>
        <v>0</v>
      </c>
      <c r="K47" s="472">
        <f t="shared" si="6"/>
        <v>0</v>
      </c>
      <c r="L47" s="473">
        <f t="shared" si="6"/>
        <v>0</v>
      </c>
      <c r="M47" s="558">
        <f t="shared" si="0"/>
        <v>-3860</v>
      </c>
      <c r="N47" s="538">
        <f t="shared" si="1"/>
        <v>21.163440978123802</v>
      </c>
      <c r="O47" s="417"/>
      <c r="P47" s="538">
        <f>P46-P41</f>
        <v>0</v>
      </c>
      <c r="Q47" s="537">
        <f>Q46-Q41</f>
        <v>0</v>
      </c>
      <c r="R47" s="538">
        <f>R46-R41</f>
        <v>0</v>
      </c>
    </row>
    <row r="50" spans="1:13" ht="14.25" x14ac:dyDescent="0.2">
      <c r="A50" s="563" t="s">
        <v>642</v>
      </c>
    </row>
    <row r="51" spans="1:13" s="393" customFormat="1" ht="14.25" x14ac:dyDescent="0.2">
      <c r="A51" s="564" t="s">
        <v>643</v>
      </c>
      <c r="E51" s="565"/>
      <c r="H51" s="365"/>
      <c r="I51" s="365"/>
      <c r="J51" s="365"/>
      <c r="K51" s="365"/>
      <c r="L51" s="365"/>
      <c r="M51" s="365"/>
    </row>
    <row r="52" spans="1:13" s="393" customFormat="1" ht="14.25" x14ac:dyDescent="0.2">
      <c r="A52" s="566" t="s">
        <v>644</v>
      </c>
      <c r="E52" s="565"/>
      <c r="H52" s="365"/>
      <c r="I52" s="365"/>
      <c r="J52" s="365"/>
      <c r="K52" s="365"/>
      <c r="L52" s="365"/>
      <c r="M52" s="365"/>
    </row>
    <row r="53" spans="1:13" s="567" customFormat="1" ht="14.25" x14ac:dyDescent="0.2">
      <c r="A53" s="566" t="s">
        <v>645</v>
      </c>
      <c r="E53" s="568"/>
      <c r="H53" s="569"/>
      <c r="I53" s="569"/>
      <c r="J53" s="569"/>
      <c r="K53" s="569"/>
      <c r="L53" s="569"/>
      <c r="M53" s="569"/>
    </row>
    <row r="56" spans="1:13" x14ac:dyDescent="0.2">
      <c r="A56" s="363" t="s">
        <v>646</v>
      </c>
    </row>
    <row r="58" spans="1:13" x14ac:dyDescent="0.2">
      <c r="A58" s="363" t="s">
        <v>647</v>
      </c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Normal="100" workbookViewId="0">
      <selection activeCell="E38" sqref="E38"/>
    </sheetView>
  </sheetViews>
  <sheetFormatPr defaultColWidth="8.7109375" defaultRowHeight="12.75" x14ac:dyDescent="0.2"/>
  <cols>
    <col min="1" max="1" width="37.7109375" style="362" customWidth="1"/>
    <col min="2" max="2" width="13.5703125" style="362" hidden="1" customWidth="1"/>
    <col min="3" max="4" width="10.85546875" style="362" hidden="1" customWidth="1"/>
    <col min="5" max="5" width="7.28515625" style="364" customWidth="1"/>
    <col min="6" max="7" width="11.5703125" style="362" customWidth="1"/>
    <col min="8" max="8" width="11.5703125" style="366" customWidth="1"/>
    <col min="9" max="9" width="11.42578125" style="366" customWidth="1"/>
    <col min="10" max="10" width="9.85546875" style="366" customWidth="1"/>
    <col min="11" max="11" width="9.140625" style="366" customWidth="1"/>
    <col min="12" max="12" width="9.28515625" style="366" customWidth="1"/>
    <col min="13" max="13" width="9.140625" style="366" customWidth="1"/>
    <col min="14" max="14" width="12" style="362" customWidth="1"/>
    <col min="15" max="15" width="8.7109375" style="362"/>
    <col min="16" max="16" width="11.85546875" style="362" customWidth="1"/>
    <col min="17" max="17" width="12.5703125" style="362" customWidth="1"/>
    <col min="18" max="18" width="11.85546875" style="362" customWidth="1"/>
    <col min="19" max="19" width="12" style="362" customWidth="1"/>
    <col min="20" max="16384" width="8.7109375" style="362"/>
  </cols>
  <sheetData>
    <row r="1" spans="1:19" ht="24" customHeight="1" x14ac:dyDescent="0.35">
      <c r="A1" s="359"/>
      <c r="B1" s="360"/>
      <c r="C1" s="360"/>
      <c r="D1" s="360"/>
      <c r="E1" s="360"/>
      <c r="F1" s="360"/>
      <c r="G1" s="360"/>
      <c r="H1" s="360"/>
      <c r="I1" s="360"/>
      <c r="J1" s="360"/>
      <c r="K1" s="360"/>
      <c r="L1" s="360"/>
      <c r="M1" s="360"/>
      <c r="N1" s="360"/>
      <c r="O1" s="360"/>
      <c r="P1" s="360"/>
      <c r="Q1" s="360"/>
      <c r="R1" s="360"/>
      <c r="S1" s="361"/>
    </row>
    <row r="2" spans="1:19" x14ac:dyDescent="0.2">
      <c r="R2" s="367"/>
    </row>
    <row r="3" spans="1:19" ht="18" x14ac:dyDescent="0.25">
      <c r="A3" s="570" t="s">
        <v>542</v>
      </c>
      <c r="I3" s="369"/>
      <c r="J3" s="369"/>
    </row>
    <row r="4" spans="1:19" ht="21.75" customHeight="1" x14ac:dyDescent="0.25">
      <c r="A4" s="571"/>
      <c r="B4" s="371"/>
      <c r="I4" s="369"/>
      <c r="J4" s="369"/>
    </row>
    <row r="5" spans="1:19" x14ac:dyDescent="0.2">
      <c r="A5" s="572"/>
      <c r="I5" s="369"/>
      <c r="J5" s="369"/>
    </row>
    <row r="6" spans="1:19" ht="6" customHeight="1" x14ac:dyDescent="0.2">
      <c r="B6" s="373"/>
      <c r="C6" s="373"/>
      <c r="D6" s="373"/>
      <c r="E6" s="374"/>
      <c r="F6" s="373"/>
      <c r="I6" s="369"/>
      <c r="J6" s="369"/>
    </row>
    <row r="7" spans="1:19" ht="24.75" customHeight="1" x14ac:dyDescent="0.25">
      <c r="A7" s="573" t="s">
        <v>543</v>
      </c>
      <c r="B7" s="376"/>
      <c r="C7" s="377"/>
      <c r="D7" s="377"/>
      <c r="E7" s="378"/>
      <c r="F7" s="574" t="s">
        <v>648</v>
      </c>
      <c r="G7" s="575"/>
      <c r="H7" s="575"/>
      <c r="I7" s="575"/>
      <c r="J7" s="576"/>
      <c r="K7" s="576"/>
      <c r="L7" s="576"/>
      <c r="M7" s="576"/>
      <c r="N7" s="576"/>
      <c r="O7" s="577"/>
      <c r="P7" s="577"/>
      <c r="Q7" s="577"/>
      <c r="R7" s="577"/>
    </row>
    <row r="8" spans="1:19" ht="23.25" customHeight="1" thickBot="1" x14ac:dyDescent="0.25">
      <c r="A8" s="572" t="s">
        <v>545</v>
      </c>
      <c r="I8" s="369"/>
      <c r="J8" s="369"/>
    </row>
    <row r="9" spans="1:19" ht="13.5" thickBot="1" x14ac:dyDescent="0.25">
      <c r="A9" s="578"/>
      <c r="B9" s="579"/>
      <c r="C9" s="579"/>
      <c r="D9" s="579"/>
      <c r="E9" s="580"/>
      <c r="F9" s="385" t="s">
        <v>0</v>
      </c>
      <c r="G9" s="386" t="s">
        <v>546</v>
      </c>
      <c r="H9" s="387" t="s">
        <v>547</v>
      </c>
      <c r="I9" s="388" t="s">
        <v>548</v>
      </c>
      <c r="J9" s="581"/>
      <c r="K9" s="581"/>
      <c r="L9" s="582"/>
      <c r="M9" s="391" t="s">
        <v>649</v>
      </c>
      <c r="N9" s="392" t="s">
        <v>550</v>
      </c>
      <c r="P9" s="580" t="s">
        <v>551</v>
      </c>
      <c r="Q9" s="580" t="s">
        <v>552</v>
      </c>
      <c r="R9" s="580" t="s">
        <v>551</v>
      </c>
    </row>
    <row r="10" spans="1:19" ht="13.5" thickBot="1" x14ac:dyDescent="0.25">
      <c r="A10" s="583" t="s">
        <v>553</v>
      </c>
      <c r="B10" s="584" t="s">
        <v>554</v>
      </c>
      <c r="C10" s="584" t="s">
        <v>555</v>
      </c>
      <c r="D10" s="584" t="s">
        <v>556</v>
      </c>
      <c r="E10" s="584" t="s">
        <v>557</v>
      </c>
      <c r="F10" s="585" t="s">
        <v>650</v>
      </c>
      <c r="G10" s="397">
        <v>2020</v>
      </c>
      <c r="H10" s="398">
        <v>2020</v>
      </c>
      <c r="I10" s="399" t="s">
        <v>559</v>
      </c>
      <c r="J10" s="586" t="s">
        <v>560</v>
      </c>
      <c r="K10" s="586" t="s">
        <v>561</v>
      </c>
      <c r="L10" s="587" t="s">
        <v>562</v>
      </c>
      <c r="M10" s="402" t="s">
        <v>563</v>
      </c>
      <c r="N10" s="403" t="s">
        <v>564</v>
      </c>
      <c r="P10" s="588" t="s">
        <v>565</v>
      </c>
      <c r="Q10" s="584" t="s">
        <v>566</v>
      </c>
      <c r="R10" s="584" t="s">
        <v>567</v>
      </c>
    </row>
    <row r="11" spans="1:19" x14ac:dyDescent="0.2">
      <c r="A11" s="589" t="s">
        <v>568</v>
      </c>
      <c r="B11" s="590"/>
      <c r="C11" s="591">
        <v>104</v>
      </c>
      <c r="D11" s="591">
        <v>104</v>
      </c>
      <c r="E11" s="592"/>
      <c r="F11" s="593">
        <v>23</v>
      </c>
      <c r="G11" s="410">
        <v>23</v>
      </c>
      <c r="H11" s="410">
        <v>23</v>
      </c>
      <c r="I11" s="411">
        <v>23</v>
      </c>
      <c r="J11" s="594"/>
      <c r="K11" s="595"/>
      <c r="L11" s="596"/>
      <c r="M11" s="415" t="s">
        <v>569</v>
      </c>
      <c r="N11" s="416" t="s">
        <v>569</v>
      </c>
      <c r="O11" s="371"/>
      <c r="P11" s="597"/>
      <c r="Q11" s="419"/>
      <c r="R11" s="595"/>
    </row>
    <row r="12" spans="1:19" ht="13.5" thickBot="1" x14ac:dyDescent="0.25">
      <c r="A12" s="598" t="s">
        <v>570</v>
      </c>
      <c r="B12" s="599"/>
      <c r="C12" s="600">
        <v>101</v>
      </c>
      <c r="D12" s="600">
        <v>104</v>
      </c>
      <c r="E12" s="601"/>
      <c r="F12" s="602">
        <v>21.7</v>
      </c>
      <c r="G12" s="603">
        <v>21.7</v>
      </c>
      <c r="H12" s="603">
        <v>21.7</v>
      </c>
      <c r="I12" s="604">
        <v>21.7</v>
      </c>
      <c r="J12" s="605"/>
      <c r="K12" s="606"/>
      <c r="L12" s="607"/>
      <c r="M12" s="430"/>
      <c r="N12" s="431" t="s">
        <v>569</v>
      </c>
      <c r="O12" s="371"/>
      <c r="P12" s="608"/>
      <c r="Q12" s="609"/>
      <c r="R12" s="610"/>
    </row>
    <row r="13" spans="1:19" x14ac:dyDescent="0.2">
      <c r="A13" s="611" t="s">
        <v>651</v>
      </c>
      <c r="B13" s="612" t="s">
        <v>572</v>
      </c>
      <c r="C13" s="613">
        <v>37915</v>
      </c>
      <c r="D13" s="613">
        <v>39774</v>
      </c>
      <c r="E13" s="614" t="s">
        <v>573</v>
      </c>
      <c r="F13" s="438">
        <v>7997</v>
      </c>
      <c r="G13" s="410" t="s">
        <v>569</v>
      </c>
      <c r="H13" s="410" t="s">
        <v>569</v>
      </c>
      <c r="I13" s="615">
        <v>8042</v>
      </c>
      <c r="J13" s="616"/>
      <c r="K13" s="617"/>
      <c r="L13" s="616"/>
      <c r="M13" s="442" t="s">
        <v>569</v>
      </c>
      <c r="N13" s="443" t="s">
        <v>569</v>
      </c>
      <c r="O13" s="371"/>
      <c r="P13" s="618"/>
      <c r="Q13" s="617"/>
      <c r="R13" s="617"/>
    </row>
    <row r="14" spans="1:19" x14ac:dyDescent="0.2">
      <c r="A14" s="619" t="s">
        <v>652</v>
      </c>
      <c r="B14" s="620" t="s">
        <v>575</v>
      </c>
      <c r="C14" s="621">
        <v>-16164</v>
      </c>
      <c r="D14" s="621">
        <v>-17825</v>
      </c>
      <c r="E14" s="614" t="s">
        <v>576</v>
      </c>
      <c r="F14" s="438">
        <v>7785</v>
      </c>
      <c r="G14" s="448" t="s">
        <v>569</v>
      </c>
      <c r="H14" s="448" t="s">
        <v>569</v>
      </c>
      <c r="I14" s="622">
        <v>7835</v>
      </c>
      <c r="J14" s="623"/>
      <c r="K14" s="617"/>
      <c r="L14" s="616"/>
      <c r="M14" s="442" t="s">
        <v>569</v>
      </c>
      <c r="N14" s="443" t="s">
        <v>569</v>
      </c>
      <c r="O14" s="371"/>
      <c r="P14" s="623"/>
      <c r="Q14" s="617"/>
      <c r="R14" s="617"/>
    </row>
    <row r="15" spans="1:19" x14ac:dyDescent="0.2">
      <c r="A15" s="619" t="s">
        <v>577</v>
      </c>
      <c r="B15" s="620" t="s">
        <v>578</v>
      </c>
      <c r="C15" s="621">
        <v>604</v>
      </c>
      <c r="D15" s="621">
        <v>619</v>
      </c>
      <c r="E15" s="614" t="s">
        <v>579</v>
      </c>
      <c r="F15" s="438">
        <v>56</v>
      </c>
      <c r="G15" s="448" t="s">
        <v>569</v>
      </c>
      <c r="H15" s="448" t="s">
        <v>569</v>
      </c>
      <c r="I15" s="622">
        <v>72</v>
      </c>
      <c r="J15" s="623"/>
      <c r="K15" s="617"/>
      <c r="L15" s="616"/>
      <c r="M15" s="442" t="s">
        <v>569</v>
      </c>
      <c r="N15" s="443" t="s">
        <v>569</v>
      </c>
      <c r="O15" s="371"/>
      <c r="P15" s="623"/>
      <c r="Q15" s="617"/>
      <c r="R15" s="617"/>
    </row>
    <row r="16" spans="1:19" x14ac:dyDescent="0.2">
      <c r="A16" s="619" t="s">
        <v>580</v>
      </c>
      <c r="B16" s="620" t="s">
        <v>581</v>
      </c>
      <c r="C16" s="621">
        <v>221</v>
      </c>
      <c r="D16" s="621">
        <v>610</v>
      </c>
      <c r="E16" s="614" t="s">
        <v>569</v>
      </c>
      <c r="F16" s="438">
        <v>665</v>
      </c>
      <c r="G16" s="448" t="s">
        <v>569</v>
      </c>
      <c r="H16" s="448" t="s">
        <v>569</v>
      </c>
      <c r="I16" s="622">
        <v>10359</v>
      </c>
      <c r="J16" s="623"/>
      <c r="K16" s="617"/>
      <c r="L16" s="616"/>
      <c r="M16" s="442" t="s">
        <v>569</v>
      </c>
      <c r="N16" s="443" t="s">
        <v>569</v>
      </c>
      <c r="O16" s="371"/>
      <c r="P16" s="623"/>
      <c r="Q16" s="617"/>
      <c r="R16" s="617"/>
    </row>
    <row r="17" spans="1:18" ht="13.5" thickBot="1" x14ac:dyDescent="0.25">
      <c r="A17" s="589" t="s">
        <v>582</v>
      </c>
      <c r="B17" s="451" t="s">
        <v>583</v>
      </c>
      <c r="C17" s="624">
        <v>2021</v>
      </c>
      <c r="D17" s="624">
        <v>852</v>
      </c>
      <c r="E17" s="625" t="s">
        <v>584</v>
      </c>
      <c r="F17" s="454">
        <v>2460</v>
      </c>
      <c r="G17" s="455" t="s">
        <v>569</v>
      </c>
      <c r="H17" s="455" t="s">
        <v>569</v>
      </c>
      <c r="I17" s="626">
        <v>3633</v>
      </c>
      <c r="J17" s="627"/>
      <c r="K17" s="628"/>
      <c r="L17" s="629"/>
      <c r="M17" s="459" t="s">
        <v>569</v>
      </c>
      <c r="N17" s="416" t="s">
        <v>569</v>
      </c>
      <c r="O17" s="371"/>
      <c r="P17" s="627"/>
      <c r="Q17" s="628"/>
      <c r="R17" s="628"/>
    </row>
    <row r="18" spans="1:18" ht="15" thickBot="1" x14ac:dyDescent="0.25">
      <c r="A18" s="630" t="s">
        <v>585</v>
      </c>
      <c r="B18" s="463"/>
      <c r="C18" s="464">
        <v>24618</v>
      </c>
      <c r="D18" s="464">
        <v>24087</v>
      </c>
      <c r="E18" s="631"/>
      <c r="F18" s="632">
        <v>3393</v>
      </c>
      <c r="G18" s="467" t="s">
        <v>569</v>
      </c>
      <c r="H18" s="467" t="s">
        <v>569</v>
      </c>
      <c r="I18" s="633">
        <v>14272</v>
      </c>
      <c r="J18" s="634"/>
      <c r="K18" s="635"/>
      <c r="L18" s="636"/>
      <c r="M18" s="472" t="s">
        <v>569</v>
      </c>
      <c r="N18" s="473" t="s">
        <v>569</v>
      </c>
      <c r="O18" s="371"/>
      <c r="P18" s="634"/>
      <c r="Q18" s="635"/>
      <c r="R18" s="635"/>
    </row>
    <row r="19" spans="1:18" x14ac:dyDescent="0.2">
      <c r="A19" s="589" t="s">
        <v>586</v>
      </c>
      <c r="B19" s="612" t="s">
        <v>587</v>
      </c>
      <c r="C19" s="613">
        <v>7043</v>
      </c>
      <c r="D19" s="613">
        <v>7240</v>
      </c>
      <c r="E19" s="625">
        <v>401</v>
      </c>
      <c r="F19" s="454">
        <v>227</v>
      </c>
      <c r="G19" s="410" t="s">
        <v>569</v>
      </c>
      <c r="H19" s="410" t="s">
        <v>569</v>
      </c>
      <c r="I19" s="626">
        <v>222</v>
      </c>
      <c r="J19" s="637"/>
      <c r="K19" s="638"/>
      <c r="L19" s="639"/>
      <c r="M19" s="459" t="s">
        <v>569</v>
      </c>
      <c r="N19" s="416" t="s">
        <v>569</v>
      </c>
      <c r="O19" s="371"/>
      <c r="P19" s="637"/>
      <c r="Q19" s="638"/>
      <c r="R19" s="638"/>
    </row>
    <row r="20" spans="1:18" x14ac:dyDescent="0.2">
      <c r="A20" s="619" t="s">
        <v>588</v>
      </c>
      <c r="B20" s="620" t="s">
        <v>589</v>
      </c>
      <c r="C20" s="621">
        <v>1001</v>
      </c>
      <c r="D20" s="621">
        <v>820</v>
      </c>
      <c r="E20" s="614" t="s">
        <v>590</v>
      </c>
      <c r="F20" s="438">
        <v>1643</v>
      </c>
      <c r="G20" s="448" t="s">
        <v>569</v>
      </c>
      <c r="H20" s="448" t="s">
        <v>569</v>
      </c>
      <c r="I20" s="622">
        <v>1661</v>
      </c>
      <c r="J20" s="623"/>
      <c r="K20" s="617"/>
      <c r="L20" s="616"/>
      <c r="M20" s="442" t="s">
        <v>569</v>
      </c>
      <c r="N20" s="443" t="s">
        <v>569</v>
      </c>
      <c r="O20" s="371"/>
      <c r="P20" s="623"/>
      <c r="Q20" s="617"/>
      <c r="R20" s="617"/>
    </row>
    <row r="21" spans="1:18" x14ac:dyDescent="0.2">
      <c r="A21" s="619" t="s">
        <v>591</v>
      </c>
      <c r="B21" s="446" t="s">
        <v>592</v>
      </c>
      <c r="C21" s="621">
        <v>14718</v>
      </c>
      <c r="D21" s="621">
        <v>14718</v>
      </c>
      <c r="E21" s="614" t="s">
        <v>569</v>
      </c>
      <c r="F21" s="438">
        <v>0</v>
      </c>
      <c r="G21" s="448" t="s">
        <v>569</v>
      </c>
      <c r="H21" s="448" t="s">
        <v>569</v>
      </c>
      <c r="I21" s="622">
        <v>0</v>
      </c>
      <c r="J21" s="623"/>
      <c r="K21" s="617"/>
      <c r="L21" s="616"/>
      <c r="M21" s="442" t="s">
        <v>569</v>
      </c>
      <c r="N21" s="443" t="s">
        <v>569</v>
      </c>
      <c r="O21" s="371"/>
      <c r="P21" s="623"/>
      <c r="Q21" s="617"/>
      <c r="R21" s="617"/>
    </row>
    <row r="22" spans="1:18" x14ac:dyDescent="0.2">
      <c r="A22" s="619" t="s">
        <v>593</v>
      </c>
      <c r="B22" s="446" t="s">
        <v>594</v>
      </c>
      <c r="C22" s="621">
        <v>1758</v>
      </c>
      <c r="D22" s="621">
        <v>1762</v>
      </c>
      <c r="E22" s="614" t="s">
        <v>569</v>
      </c>
      <c r="F22" s="438">
        <v>1497</v>
      </c>
      <c r="G22" s="448" t="s">
        <v>569</v>
      </c>
      <c r="H22" s="448" t="s">
        <v>569</v>
      </c>
      <c r="I22" s="622">
        <v>11975</v>
      </c>
      <c r="J22" s="623"/>
      <c r="K22" s="617"/>
      <c r="L22" s="616"/>
      <c r="M22" s="442" t="s">
        <v>569</v>
      </c>
      <c r="N22" s="443" t="s">
        <v>569</v>
      </c>
      <c r="O22" s="371"/>
      <c r="P22" s="623"/>
      <c r="Q22" s="617"/>
      <c r="R22" s="617"/>
    </row>
    <row r="23" spans="1:18" ht="13.5" thickBot="1" x14ac:dyDescent="0.25">
      <c r="A23" s="598" t="s">
        <v>595</v>
      </c>
      <c r="B23" s="484" t="s">
        <v>596</v>
      </c>
      <c r="C23" s="640">
        <v>0</v>
      </c>
      <c r="D23" s="640">
        <v>0</v>
      </c>
      <c r="E23" s="641" t="s">
        <v>569</v>
      </c>
      <c r="F23" s="438">
        <v>0</v>
      </c>
      <c r="G23" s="455" t="s">
        <v>569</v>
      </c>
      <c r="H23" s="455" t="s">
        <v>569</v>
      </c>
      <c r="I23" s="642">
        <v>0</v>
      </c>
      <c r="J23" s="643"/>
      <c r="K23" s="628"/>
      <c r="L23" s="629"/>
      <c r="M23" s="489" t="s">
        <v>569</v>
      </c>
      <c r="N23" s="490" t="s">
        <v>569</v>
      </c>
      <c r="O23" s="371"/>
      <c r="P23" s="643"/>
      <c r="Q23" s="628"/>
      <c r="R23" s="644"/>
    </row>
    <row r="24" spans="1:18" ht="15" x14ac:dyDescent="0.25">
      <c r="A24" s="645" t="s">
        <v>597</v>
      </c>
      <c r="B24" s="612" t="s">
        <v>598</v>
      </c>
      <c r="C24" s="613">
        <v>12472</v>
      </c>
      <c r="D24" s="613">
        <v>13728</v>
      </c>
      <c r="E24" s="646" t="s">
        <v>569</v>
      </c>
      <c r="F24" s="494">
        <v>13342</v>
      </c>
      <c r="G24" s="495">
        <v>14009</v>
      </c>
      <c r="H24" s="495">
        <v>14009</v>
      </c>
      <c r="I24" s="647">
        <v>3502</v>
      </c>
      <c r="J24" s="648"/>
      <c r="K24" s="649"/>
      <c r="L24" s="648"/>
      <c r="M24" s="558">
        <f t="shared" ref="M24:M47" si="0">SUM(I24:L24)</f>
        <v>3502</v>
      </c>
      <c r="N24" s="650">
        <f t="shared" ref="N24:N47" si="1">(M24/H24)*100</f>
        <v>24.998215432935968</v>
      </c>
      <c r="O24" s="371"/>
      <c r="P24" s="651"/>
      <c r="Q24" s="649"/>
      <c r="R24" s="652"/>
    </row>
    <row r="25" spans="1:18" ht="15" x14ac:dyDescent="0.25">
      <c r="A25" s="619" t="s">
        <v>599</v>
      </c>
      <c r="B25" s="620" t="s">
        <v>600</v>
      </c>
      <c r="C25" s="621">
        <v>0</v>
      </c>
      <c r="D25" s="621">
        <v>0</v>
      </c>
      <c r="E25" s="653" t="s">
        <v>569</v>
      </c>
      <c r="F25" s="438">
        <v>0</v>
      </c>
      <c r="G25" s="504">
        <v>0</v>
      </c>
      <c r="H25" s="504">
        <v>0</v>
      </c>
      <c r="I25" s="654">
        <v>0</v>
      </c>
      <c r="J25" s="655"/>
      <c r="K25" s="656"/>
      <c r="L25" s="655"/>
      <c r="M25" s="657">
        <f t="shared" si="0"/>
        <v>0</v>
      </c>
      <c r="N25" s="658" t="e">
        <f t="shared" si="1"/>
        <v>#DIV/0!</v>
      </c>
      <c r="O25" s="371"/>
      <c r="P25" s="659"/>
      <c r="Q25" s="656"/>
      <c r="R25" s="660"/>
    </row>
    <row r="26" spans="1:18" ht="15.75" thickBot="1" x14ac:dyDescent="0.3">
      <c r="A26" s="598" t="s">
        <v>601</v>
      </c>
      <c r="B26" s="661" t="s">
        <v>600</v>
      </c>
      <c r="C26" s="640">
        <v>0</v>
      </c>
      <c r="D26" s="640">
        <v>1215</v>
      </c>
      <c r="E26" s="662">
        <v>672</v>
      </c>
      <c r="F26" s="510">
        <v>11593</v>
      </c>
      <c r="G26" s="511">
        <v>12057</v>
      </c>
      <c r="H26" s="511">
        <v>12057</v>
      </c>
      <c r="I26" s="663">
        <v>3014</v>
      </c>
      <c r="J26" s="664"/>
      <c r="K26" s="665"/>
      <c r="L26" s="666"/>
      <c r="M26" s="667">
        <f t="shared" si="0"/>
        <v>3014</v>
      </c>
      <c r="N26" s="668">
        <f t="shared" si="1"/>
        <v>24.997926515717012</v>
      </c>
      <c r="O26" s="371"/>
      <c r="P26" s="669"/>
      <c r="Q26" s="665"/>
      <c r="R26" s="670"/>
    </row>
    <row r="27" spans="1:18" ht="15" x14ac:dyDescent="0.25">
      <c r="A27" s="611" t="s">
        <v>602</v>
      </c>
      <c r="B27" s="612" t="s">
        <v>603</v>
      </c>
      <c r="C27" s="613">
        <v>6341</v>
      </c>
      <c r="D27" s="613">
        <v>6960</v>
      </c>
      <c r="E27" s="671">
        <v>501</v>
      </c>
      <c r="F27" s="438">
        <v>1986</v>
      </c>
      <c r="G27" s="672">
        <v>1671</v>
      </c>
      <c r="H27" s="672">
        <v>1671</v>
      </c>
      <c r="I27" s="673">
        <v>483</v>
      </c>
      <c r="J27" s="480"/>
      <c r="K27" s="479"/>
      <c r="L27" s="480"/>
      <c r="M27" s="558">
        <f t="shared" si="0"/>
        <v>483</v>
      </c>
      <c r="N27" s="650">
        <f t="shared" si="1"/>
        <v>28.904847396768403</v>
      </c>
      <c r="O27" s="371"/>
      <c r="P27" s="637"/>
      <c r="Q27" s="674"/>
      <c r="R27" s="615"/>
    </row>
    <row r="28" spans="1:18" ht="15" x14ac:dyDescent="0.25">
      <c r="A28" s="619" t="s">
        <v>604</v>
      </c>
      <c r="B28" s="620" t="s">
        <v>605</v>
      </c>
      <c r="C28" s="621">
        <v>1745</v>
      </c>
      <c r="D28" s="621">
        <v>2223</v>
      </c>
      <c r="E28" s="675">
        <v>502</v>
      </c>
      <c r="F28" s="438">
        <v>694</v>
      </c>
      <c r="G28" s="504">
        <v>812</v>
      </c>
      <c r="H28" s="504">
        <v>812</v>
      </c>
      <c r="I28" s="676">
        <v>171</v>
      </c>
      <c r="J28" s="440"/>
      <c r="K28" s="441"/>
      <c r="L28" s="440"/>
      <c r="M28" s="657">
        <f t="shared" si="0"/>
        <v>171</v>
      </c>
      <c r="N28" s="658">
        <f t="shared" si="1"/>
        <v>21.059113300492609</v>
      </c>
      <c r="O28" s="371"/>
      <c r="P28" s="623"/>
      <c r="Q28" s="677"/>
      <c r="R28" s="622"/>
    </row>
    <row r="29" spans="1:18" ht="15" x14ac:dyDescent="0.25">
      <c r="A29" s="619" t="s">
        <v>606</v>
      </c>
      <c r="B29" s="620" t="s">
        <v>607</v>
      </c>
      <c r="C29" s="621">
        <v>0</v>
      </c>
      <c r="D29" s="621">
        <v>0</v>
      </c>
      <c r="E29" s="675">
        <v>504</v>
      </c>
      <c r="F29" s="438">
        <v>0</v>
      </c>
      <c r="G29" s="504">
        <v>0</v>
      </c>
      <c r="H29" s="504">
        <v>0</v>
      </c>
      <c r="I29" s="676">
        <v>0</v>
      </c>
      <c r="J29" s="440"/>
      <c r="K29" s="441"/>
      <c r="L29" s="440"/>
      <c r="M29" s="657">
        <f t="shared" si="0"/>
        <v>0</v>
      </c>
      <c r="N29" s="658" t="e">
        <f t="shared" si="1"/>
        <v>#DIV/0!</v>
      </c>
      <c r="O29" s="371"/>
      <c r="P29" s="623"/>
      <c r="Q29" s="677"/>
      <c r="R29" s="622"/>
    </row>
    <row r="30" spans="1:18" ht="15" x14ac:dyDescent="0.25">
      <c r="A30" s="619" t="s">
        <v>608</v>
      </c>
      <c r="B30" s="620" t="s">
        <v>609</v>
      </c>
      <c r="C30" s="621">
        <v>428</v>
      </c>
      <c r="D30" s="621">
        <v>253</v>
      </c>
      <c r="E30" s="675">
        <v>511</v>
      </c>
      <c r="F30" s="438">
        <v>141</v>
      </c>
      <c r="G30" s="504">
        <v>240</v>
      </c>
      <c r="H30" s="504">
        <v>240</v>
      </c>
      <c r="I30" s="676">
        <v>7</v>
      </c>
      <c r="J30" s="440"/>
      <c r="K30" s="441"/>
      <c r="L30" s="440"/>
      <c r="M30" s="657">
        <f t="shared" si="0"/>
        <v>7</v>
      </c>
      <c r="N30" s="658">
        <f t="shared" si="1"/>
        <v>2.9166666666666665</v>
      </c>
      <c r="O30" s="371"/>
      <c r="P30" s="623"/>
      <c r="Q30" s="677"/>
      <c r="R30" s="622"/>
    </row>
    <row r="31" spans="1:18" ht="15" x14ac:dyDescent="0.25">
      <c r="A31" s="619" t="s">
        <v>610</v>
      </c>
      <c r="B31" s="620" t="s">
        <v>611</v>
      </c>
      <c r="C31" s="621">
        <v>1057</v>
      </c>
      <c r="D31" s="621">
        <v>1451</v>
      </c>
      <c r="E31" s="675">
        <v>518</v>
      </c>
      <c r="F31" s="438">
        <v>539</v>
      </c>
      <c r="G31" s="504">
        <v>698</v>
      </c>
      <c r="H31" s="504">
        <v>698</v>
      </c>
      <c r="I31" s="676">
        <v>98</v>
      </c>
      <c r="J31" s="440"/>
      <c r="K31" s="441"/>
      <c r="L31" s="440"/>
      <c r="M31" s="657">
        <f t="shared" si="0"/>
        <v>98</v>
      </c>
      <c r="N31" s="658">
        <f t="shared" si="1"/>
        <v>14.040114613180515</v>
      </c>
      <c r="O31" s="371"/>
      <c r="P31" s="623"/>
      <c r="Q31" s="677"/>
      <c r="R31" s="622"/>
    </row>
    <row r="32" spans="1:18" ht="15" x14ac:dyDescent="0.25">
      <c r="A32" s="619" t="s">
        <v>612</v>
      </c>
      <c r="B32" s="524" t="s">
        <v>613</v>
      </c>
      <c r="C32" s="621">
        <v>10408</v>
      </c>
      <c r="D32" s="621">
        <v>11792</v>
      </c>
      <c r="E32" s="675">
        <v>521</v>
      </c>
      <c r="F32" s="438">
        <v>7107</v>
      </c>
      <c r="G32" s="504">
        <v>7333</v>
      </c>
      <c r="H32" s="504">
        <v>7333</v>
      </c>
      <c r="I32" s="676">
        <v>1802</v>
      </c>
      <c r="J32" s="440"/>
      <c r="K32" s="441"/>
      <c r="L32" s="440"/>
      <c r="M32" s="657">
        <f t="shared" si="0"/>
        <v>1802</v>
      </c>
      <c r="N32" s="658">
        <f t="shared" si="1"/>
        <v>24.573844265648439</v>
      </c>
      <c r="O32" s="371"/>
      <c r="P32" s="623"/>
      <c r="Q32" s="677"/>
      <c r="R32" s="622"/>
    </row>
    <row r="33" spans="1:18" ht="15" x14ac:dyDescent="0.25">
      <c r="A33" s="619" t="s">
        <v>614</v>
      </c>
      <c r="B33" s="524" t="s">
        <v>615</v>
      </c>
      <c r="C33" s="621">
        <v>3640</v>
      </c>
      <c r="D33" s="621">
        <v>4174</v>
      </c>
      <c r="E33" s="675" t="s">
        <v>616</v>
      </c>
      <c r="F33" s="438">
        <v>2682</v>
      </c>
      <c r="G33" s="504">
        <v>2791</v>
      </c>
      <c r="H33" s="504">
        <v>2791</v>
      </c>
      <c r="I33" s="676">
        <v>678</v>
      </c>
      <c r="J33" s="440"/>
      <c r="K33" s="441"/>
      <c r="L33" s="440"/>
      <c r="M33" s="657">
        <f t="shared" si="0"/>
        <v>678</v>
      </c>
      <c r="N33" s="658">
        <f t="shared" si="1"/>
        <v>24.292368326764603</v>
      </c>
      <c r="O33" s="371"/>
      <c r="P33" s="623"/>
      <c r="Q33" s="677"/>
      <c r="R33" s="622"/>
    </row>
    <row r="34" spans="1:18" ht="15" x14ac:dyDescent="0.25">
      <c r="A34" s="619" t="s">
        <v>617</v>
      </c>
      <c r="B34" s="620" t="s">
        <v>618</v>
      </c>
      <c r="C34" s="621">
        <v>0</v>
      </c>
      <c r="D34" s="621">
        <v>0</v>
      </c>
      <c r="E34" s="675">
        <v>557</v>
      </c>
      <c r="F34" s="438">
        <v>0</v>
      </c>
      <c r="G34" s="504">
        <v>0</v>
      </c>
      <c r="H34" s="504">
        <v>0</v>
      </c>
      <c r="I34" s="676">
        <v>0</v>
      </c>
      <c r="J34" s="440"/>
      <c r="K34" s="441"/>
      <c r="L34" s="440"/>
      <c r="M34" s="657">
        <f t="shared" si="0"/>
        <v>0</v>
      </c>
      <c r="N34" s="658" t="e">
        <f t="shared" si="1"/>
        <v>#DIV/0!</v>
      </c>
      <c r="O34" s="371"/>
      <c r="P34" s="623"/>
      <c r="Q34" s="677"/>
      <c r="R34" s="622"/>
    </row>
    <row r="35" spans="1:18" ht="15" x14ac:dyDescent="0.25">
      <c r="A35" s="619" t="s">
        <v>619</v>
      </c>
      <c r="B35" s="620" t="s">
        <v>620</v>
      </c>
      <c r="C35" s="621">
        <v>1711</v>
      </c>
      <c r="D35" s="621">
        <v>1801</v>
      </c>
      <c r="E35" s="675">
        <v>551</v>
      </c>
      <c r="F35" s="438">
        <v>7</v>
      </c>
      <c r="G35" s="504">
        <v>19</v>
      </c>
      <c r="H35" s="504">
        <v>19</v>
      </c>
      <c r="I35" s="676">
        <v>5</v>
      </c>
      <c r="J35" s="440"/>
      <c r="K35" s="441"/>
      <c r="L35" s="440"/>
      <c r="M35" s="657">
        <f t="shared" si="0"/>
        <v>5</v>
      </c>
      <c r="N35" s="658">
        <f t="shared" si="1"/>
        <v>26.315789473684209</v>
      </c>
      <c r="O35" s="371"/>
      <c r="P35" s="623"/>
      <c r="Q35" s="677"/>
      <c r="R35" s="622"/>
    </row>
    <row r="36" spans="1:18" ht="15.75" thickBot="1" x14ac:dyDescent="0.3">
      <c r="A36" s="589" t="s">
        <v>621</v>
      </c>
      <c r="B36" s="678"/>
      <c r="C36" s="624">
        <v>569</v>
      </c>
      <c r="D36" s="624">
        <v>614</v>
      </c>
      <c r="E36" s="679" t="s">
        <v>622</v>
      </c>
      <c r="F36" s="526">
        <v>910</v>
      </c>
      <c r="G36" s="680">
        <v>1120</v>
      </c>
      <c r="H36" s="680">
        <v>1120</v>
      </c>
      <c r="I36" s="681">
        <v>57</v>
      </c>
      <c r="J36" s="412"/>
      <c r="K36" s="457"/>
      <c r="L36" s="440"/>
      <c r="M36" s="667">
        <f t="shared" si="0"/>
        <v>57</v>
      </c>
      <c r="N36" s="668">
        <f t="shared" si="1"/>
        <v>5.0892857142857144</v>
      </c>
      <c r="O36" s="371"/>
      <c r="P36" s="643"/>
      <c r="Q36" s="682"/>
      <c r="R36" s="642"/>
    </row>
    <row r="37" spans="1:18" ht="15.75" thickBot="1" x14ac:dyDescent="0.3">
      <c r="A37" s="683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534">
        <f t="shared" ref="F37:L37" si="2">SUM(F27:F36)</f>
        <v>14066</v>
      </c>
      <c r="G37" s="535">
        <f t="shared" si="2"/>
        <v>14684</v>
      </c>
      <c r="H37" s="535">
        <f t="shared" si="2"/>
        <v>14684</v>
      </c>
      <c r="I37" s="472">
        <f t="shared" si="2"/>
        <v>3301</v>
      </c>
      <c r="J37" s="536">
        <f t="shared" si="2"/>
        <v>0</v>
      </c>
      <c r="K37" s="472">
        <f t="shared" si="2"/>
        <v>0</v>
      </c>
      <c r="L37" s="536">
        <f t="shared" si="2"/>
        <v>0</v>
      </c>
      <c r="M37" s="534">
        <f t="shared" si="0"/>
        <v>3301</v>
      </c>
      <c r="N37" s="687">
        <f t="shared" si="1"/>
        <v>22.480250612912016</v>
      </c>
      <c r="O37" s="371"/>
      <c r="P37" s="688">
        <f>SUM(P27:P36)</f>
        <v>0</v>
      </c>
      <c r="Q37" s="689">
        <f>SUM(Q27:Q36)</f>
        <v>0</v>
      </c>
      <c r="R37" s="688">
        <f>SUM(R27:R36)</f>
        <v>0</v>
      </c>
    </row>
    <row r="38" spans="1:18" ht="15" x14ac:dyDescent="0.25">
      <c r="A38" s="611" t="s">
        <v>625</v>
      </c>
      <c r="B38" s="612" t="s">
        <v>626</v>
      </c>
      <c r="C38" s="613">
        <v>0</v>
      </c>
      <c r="D38" s="613">
        <v>0</v>
      </c>
      <c r="E38" s="671">
        <v>601</v>
      </c>
      <c r="F38" s="539">
        <v>0</v>
      </c>
      <c r="G38" s="672">
        <v>0</v>
      </c>
      <c r="H38" s="672">
        <v>0</v>
      </c>
      <c r="I38" s="690">
        <v>0</v>
      </c>
      <c r="J38" s="480"/>
      <c r="K38" s="479"/>
      <c r="L38" s="440"/>
      <c r="M38" s="558">
        <f t="shared" si="0"/>
        <v>0</v>
      </c>
      <c r="N38" s="650" t="e">
        <f t="shared" si="1"/>
        <v>#DIV/0!</v>
      </c>
      <c r="O38" s="371"/>
      <c r="P38" s="637"/>
      <c r="Q38" s="674"/>
      <c r="R38" s="615"/>
    </row>
    <row r="39" spans="1:18" ht="15" x14ac:dyDescent="0.25">
      <c r="A39" s="619" t="s">
        <v>627</v>
      </c>
      <c r="B39" s="620" t="s">
        <v>628</v>
      </c>
      <c r="C39" s="621">
        <v>1190</v>
      </c>
      <c r="D39" s="621">
        <v>1857</v>
      </c>
      <c r="E39" s="675">
        <v>602</v>
      </c>
      <c r="F39" s="438">
        <v>492</v>
      </c>
      <c r="G39" s="504">
        <v>440</v>
      </c>
      <c r="H39" s="504">
        <v>440</v>
      </c>
      <c r="I39" s="676">
        <v>129</v>
      </c>
      <c r="J39" s="440"/>
      <c r="K39" s="441"/>
      <c r="L39" s="440"/>
      <c r="M39" s="657">
        <f t="shared" si="0"/>
        <v>129</v>
      </c>
      <c r="N39" s="658">
        <f t="shared" si="1"/>
        <v>29.318181818181817</v>
      </c>
      <c r="O39" s="371"/>
      <c r="P39" s="623"/>
      <c r="Q39" s="677"/>
      <c r="R39" s="622"/>
    </row>
    <row r="40" spans="1:18" ht="15" x14ac:dyDescent="0.25">
      <c r="A40" s="619" t="s">
        <v>629</v>
      </c>
      <c r="B40" s="620" t="s">
        <v>630</v>
      </c>
      <c r="C40" s="621">
        <v>0</v>
      </c>
      <c r="D40" s="621">
        <v>0</v>
      </c>
      <c r="E40" s="675">
        <v>604</v>
      </c>
      <c r="F40" s="438">
        <v>0</v>
      </c>
      <c r="G40" s="504">
        <v>0</v>
      </c>
      <c r="H40" s="504">
        <v>0</v>
      </c>
      <c r="I40" s="676">
        <v>0</v>
      </c>
      <c r="J40" s="440"/>
      <c r="K40" s="441"/>
      <c r="L40" s="440"/>
      <c r="M40" s="657">
        <f t="shared" si="0"/>
        <v>0</v>
      </c>
      <c r="N40" s="658" t="e">
        <f t="shared" si="1"/>
        <v>#DIV/0!</v>
      </c>
      <c r="O40" s="371"/>
      <c r="P40" s="623"/>
      <c r="Q40" s="677"/>
      <c r="R40" s="622"/>
    </row>
    <row r="41" spans="1:18" ht="15" x14ac:dyDescent="0.25">
      <c r="A41" s="619" t="s">
        <v>631</v>
      </c>
      <c r="B41" s="620" t="s">
        <v>632</v>
      </c>
      <c r="C41" s="621">
        <v>12472</v>
      </c>
      <c r="D41" s="621">
        <v>13728</v>
      </c>
      <c r="E41" s="675" t="s">
        <v>633</v>
      </c>
      <c r="F41" s="438">
        <v>13342</v>
      </c>
      <c r="G41" s="504">
        <v>14009</v>
      </c>
      <c r="H41" s="504">
        <v>14009</v>
      </c>
      <c r="I41" s="676">
        <v>3502</v>
      </c>
      <c r="J41" s="440"/>
      <c r="K41" s="441"/>
      <c r="L41" s="440"/>
      <c r="M41" s="657">
        <f t="shared" si="0"/>
        <v>3502</v>
      </c>
      <c r="N41" s="658">
        <f t="shared" si="1"/>
        <v>24.998215432935968</v>
      </c>
      <c r="O41" s="371"/>
      <c r="P41" s="623"/>
      <c r="Q41" s="677"/>
      <c r="R41" s="622"/>
    </row>
    <row r="42" spans="1:18" ht="15.75" thickBot="1" x14ac:dyDescent="0.3">
      <c r="A42" s="589" t="s">
        <v>634</v>
      </c>
      <c r="B42" s="678"/>
      <c r="C42" s="624">
        <v>12330</v>
      </c>
      <c r="D42" s="624">
        <v>13218</v>
      </c>
      <c r="E42" s="679" t="s">
        <v>635</v>
      </c>
      <c r="F42" s="454">
        <v>259</v>
      </c>
      <c r="G42" s="680">
        <v>235</v>
      </c>
      <c r="H42" s="680">
        <v>235</v>
      </c>
      <c r="I42" s="681">
        <v>57</v>
      </c>
      <c r="J42" s="412"/>
      <c r="K42" s="457"/>
      <c r="L42" s="440"/>
      <c r="M42" s="667">
        <f t="shared" si="0"/>
        <v>57</v>
      </c>
      <c r="N42" s="668">
        <f t="shared" si="1"/>
        <v>24.25531914893617</v>
      </c>
      <c r="O42" s="371"/>
      <c r="P42" s="643"/>
      <c r="Q42" s="682"/>
      <c r="R42" s="642"/>
    </row>
    <row r="43" spans="1:18" ht="15.75" thickBot="1" x14ac:dyDescent="0.3">
      <c r="A43" s="683" t="s">
        <v>636</v>
      </c>
      <c r="B43" s="684" t="s">
        <v>637</v>
      </c>
      <c r="C43" s="685">
        <f>SUM(C38:C42)</f>
        <v>25992</v>
      </c>
      <c r="D43" s="685">
        <f>SUM(D38:D42)</f>
        <v>28803</v>
      </c>
      <c r="E43" s="686" t="s">
        <v>569</v>
      </c>
      <c r="F43" s="534">
        <f t="shared" ref="F43:L43" si="3">SUM(F38:F42)</f>
        <v>14093</v>
      </c>
      <c r="G43" s="535">
        <f t="shared" si="3"/>
        <v>14684</v>
      </c>
      <c r="H43" s="535">
        <f t="shared" si="3"/>
        <v>14684</v>
      </c>
      <c r="I43" s="472">
        <f t="shared" si="3"/>
        <v>3688</v>
      </c>
      <c r="J43" s="536">
        <f t="shared" si="3"/>
        <v>0</v>
      </c>
      <c r="K43" s="472">
        <f t="shared" si="3"/>
        <v>0</v>
      </c>
      <c r="L43" s="543">
        <f t="shared" si="3"/>
        <v>0</v>
      </c>
      <c r="M43" s="534">
        <f t="shared" si="0"/>
        <v>3688</v>
      </c>
      <c r="N43" s="687">
        <f t="shared" si="1"/>
        <v>25.115772269136478</v>
      </c>
      <c r="O43" s="371"/>
      <c r="P43" s="688">
        <f>SUM(P38:P42)</f>
        <v>0</v>
      </c>
      <c r="Q43" s="689">
        <f>SUM(Q38:Q42)</f>
        <v>0</v>
      </c>
      <c r="R43" s="688">
        <f>SUM(R38:R42)</f>
        <v>0</v>
      </c>
    </row>
    <row r="44" spans="1:18" s="556" customFormat="1" ht="5.25" customHeight="1" thickBot="1" x14ac:dyDescent="0.3">
      <c r="A44" s="691"/>
      <c r="B44" s="692"/>
      <c r="C44" s="693"/>
      <c r="D44" s="693"/>
      <c r="E44" s="694"/>
      <c r="F44" s="454"/>
      <c r="G44" s="550"/>
      <c r="H44" s="550"/>
      <c r="I44" s="551"/>
      <c r="J44" s="478"/>
      <c r="K44" s="413">
        <f>Q44-J44</f>
        <v>0</v>
      </c>
      <c r="L44" s="478"/>
      <c r="M44" s="552">
        <f t="shared" si="0"/>
        <v>0</v>
      </c>
      <c r="N44" s="695"/>
      <c r="O44" s="696"/>
      <c r="P44" s="697"/>
      <c r="Q44" s="698"/>
      <c r="R44" s="698"/>
    </row>
    <row r="45" spans="1:18" ht="15.75" thickBot="1" x14ac:dyDescent="0.3">
      <c r="A45" s="699" t="s">
        <v>638</v>
      </c>
      <c r="B45" s="684" t="s">
        <v>600</v>
      </c>
      <c r="C45" s="685">
        <f>+C43-C41</f>
        <v>13520</v>
      </c>
      <c r="D45" s="685">
        <f>+D43-D41</f>
        <v>15075</v>
      </c>
      <c r="E45" s="686" t="s">
        <v>569</v>
      </c>
      <c r="F45" s="472">
        <f t="shared" ref="F45:L45" si="4">F43-F41</f>
        <v>751</v>
      </c>
      <c r="G45" s="534">
        <f t="shared" si="4"/>
        <v>675</v>
      </c>
      <c r="H45" s="534">
        <f t="shared" si="4"/>
        <v>675</v>
      </c>
      <c r="I45" s="472">
        <f t="shared" si="4"/>
        <v>186</v>
      </c>
      <c r="J45" s="536">
        <f t="shared" si="4"/>
        <v>0</v>
      </c>
      <c r="K45" s="472">
        <f t="shared" si="4"/>
        <v>0</v>
      </c>
      <c r="L45" s="473">
        <f t="shared" si="4"/>
        <v>0</v>
      </c>
      <c r="M45" s="558">
        <f t="shared" si="0"/>
        <v>186</v>
      </c>
      <c r="N45" s="650">
        <f t="shared" si="1"/>
        <v>27.555555555555557</v>
      </c>
      <c r="O45" s="371"/>
      <c r="P45" s="688">
        <f>P43-P41</f>
        <v>0</v>
      </c>
      <c r="Q45" s="689">
        <f>Q43-Q41</f>
        <v>0</v>
      </c>
      <c r="R45" s="688">
        <f>R43-R41</f>
        <v>0</v>
      </c>
    </row>
    <row r="46" spans="1:18" ht="15.75" thickBot="1" x14ac:dyDescent="0.3">
      <c r="A46" s="683" t="s">
        <v>639</v>
      </c>
      <c r="B46" s="684" t="s">
        <v>640</v>
      </c>
      <c r="C46" s="685">
        <f>+C43-C37</f>
        <v>93</v>
      </c>
      <c r="D46" s="685">
        <f>+D43-D37</f>
        <v>-465</v>
      </c>
      <c r="E46" s="686" t="s">
        <v>569</v>
      </c>
      <c r="F46" s="472">
        <f t="shared" ref="F46:L46" si="5">F43-F37</f>
        <v>27</v>
      </c>
      <c r="G46" s="534">
        <f t="shared" si="5"/>
        <v>0</v>
      </c>
      <c r="H46" s="534">
        <f t="shared" si="5"/>
        <v>0</v>
      </c>
      <c r="I46" s="472">
        <f t="shared" si="5"/>
        <v>387</v>
      </c>
      <c r="J46" s="536">
        <f t="shared" si="5"/>
        <v>0</v>
      </c>
      <c r="K46" s="472">
        <f t="shared" si="5"/>
        <v>0</v>
      </c>
      <c r="L46" s="473">
        <f t="shared" si="5"/>
        <v>0</v>
      </c>
      <c r="M46" s="558">
        <f t="shared" si="0"/>
        <v>387</v>
      </c>
      <c r="N46" s="650" t="e">
        <f t="shared" si="1"/>
        <v>#DIV/0!</v>
      </c>
      <c r="O46" s="371"/>
      <c r="P46" s="688">
        <f>P43-P37</f>
        <v>0</v>
      </c>
      <c r="Q46" s="689">
        <f>Q43-Q37</f>
        <v>0</v>
      </c>
      <c r="R46" s="688">
        <f>R43-R37</f>
        <v>0</v>
      </c>
    </row>
    <row r="47" spans="1:18" ht="15.75" thickBot="1" x14ac:dyDescent="0.3">
      <c r="A47" s="700" t="s">
        <v>641</v>
      </c>
      <c r="B47" s="701" t="s">
        <v>600</v>
      </c>
      <c r="C47" s="702">
        <f>+C46-C41</f>
        <v>-12379</v>
      </c>
      <c r="D47" s="702">
        <f>+D46-D41</f>
        <v>-14193</v>
      </c>
      <c r="E47" s="703" t="s">
        <v>569</v>
      </c>
      <c r="F47" s="472">
        <f t="shared" ref="F47:L47" si="6">F46-F41</f>
        <v>-13315</v>
      </c>
      <c r="G47" s="534">
        <f t="shared" si="6"/>
        <v>-14009</v>
      </c>
      <c r="H47" s="534">
        <f t="shared" si="6"/>
        <v>-14009</v>
      </c>
      <c r="I47" s="472">
        <f t="shared" si="6"/>
        <v>-3115</v>
      </c>
      <c r="J47" s="536">
        <f t="shared" si="6"/>
        <v>0</v>
      </c>
      <c r="K47" s="472">
        <f t="shared" si="6"/>
        <v>0</v>
      </c>
      <c r="L47" s="473">
        <f t="shared" si="6"/>
        <v>0</v>
      </c>
      <c r="M47" s="558">
        <f t="shared" si="0"/>
        <v>-3115</v>
      </c>
      <c r="N47" s="687">
        <f t="shared" si="1"/>
        <v>22.235705617817118</v>
      </c>
      <c r="O47" s="371"/>
      <c r="P47" s="688">
        <f>P46-P41</f>
        <v>0</v>
      </c>
      <c r="Q47" s="689">
        <f>Q46-Q41</f>
        <v>0</v>
      </c>
      <c r="R47" s="688">
        <f>R46-R41</f>
        <v>0</v>
      </c>
    </row>
    <row r="50" spans="1:13" ht="14.25" x14ac:dyDescent="0.2">
      <c r="A50" s="704" t="s">
        <v>642</v>
      </c>
    </row>
    <row r="51" spans="1:13" s="393" customFormat="1" ht="14.25" x14ac:dyDescent="0.2">
      <c r="A51" s="705" t="s">
        <v>643</v>
      </c>
      <c r="E51" s="565"/>
      <c r="H51" s="365"/>
      <c r="I51" s="365"/>
      <c r="J51" s="365"/>
      <c r="K51" s="365"/>
      <c r="L51" s="365"/>
      <c r="M51" s="365"/>
    </row>
    <row r="52" spans="1:13" s="393" customFormat="1" ht="14.25" x14ac:dyDescent="0.2">
      <c r="A52" s="706" t="s">
        <v>644</v>
      </c>
      <c r="E52" s="565"/>
      <c r="H52" s="365"/>
      <c r="I52" s="365"/>
      <c r="J52" s="365"/>
      <c r="K52" s="365"/>
      <c r="L52" s="365"/>
      <c r="M52" s="365"/>
    </row>
    <row r="53" spans="1:13" s="567" customFormat="1" ht="14.25" x14ac:dyDescent="0.2">
      <c r="A53" s="706" t="s">
        <v>645</v>
      </c>
      <c r="E53" s="568"/>
      <c r="H53" s="569"/>
      <c r="I53" s="569"/>
      <c r="J53" s="569"/>
      <c r="K53" s="569"/>
      <c r="L53" s="569"/>
      <c r="M53" s="569"/>
    </row>
    <row r="56" spans="1:13" x14ac:dyDescent="0.2">
      <c r="A56" s="362" t="s">
        <v>653</v>
      </c>
    </row>
    <row r="58" spans="1:13" x14ac:dyDescent="0.2">
      <c r="A58" s="362" t="s">
        <v>654</v>
      </c>
    </row>
  </sheetData>
  <mergeCells count="3">
    <mergeCell ref="A1:R1"/>
    <mergeCell ref="F7:R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8"/>
  <sheetViews>
    <sheetView zoomScale="89" zoomScaleNormal="89" workbookViewId="0">
      <selection activeCell="E45" sqref="E45"/>
    </sheetView>
  </sheetViews>
  <sheetFormatPr defaultColWidth="8.7109375" defaultRowHeight="12.75" x14ac:dyDescent="0.2"/>
  <cols>
    <col min="1" max="1" width="37.7109375" style="393" customWidth="1"/>
    <col min="2" max="2" width="13.5703125" style="393" hidden="1" customWidth="1"/>
    <col min="3" max="4" width="10.85546875" style="393" hidden="1" customWidth="1"/>
    <col min="5" max="5" width="7.28515625" style="565" customWidth="1"/>
    <col min="6" max="7" width="11.5703125" style="393" customWidth="1"/>
    <col min="8" max="8" width="11.5703125" style="365" customWidth="1"/>
    <col min="9" max="9" width="11.42578125" style="365" customWidth="1"/>
    <col min="10" max="10" width="9.85546875" style="365" customWidth="1"/>
    <col min="11" max="11" width="9.140625" style="365" customWidth="1"/>
    <col min="12" max="12" width="9.28515625" style="365" customWidth="1"/>
    <col min="13" max="13" width="9.140625" style="365" customWidth="1"/>
    <col min="14" max="14" width="12" style="393" customWidth="1"/>
    <col min="15" max="15" width="8.7109375" style="393"/>
    <col min="16" max="16" width="11.85546875" style="393" customWidth="1"/>
    <col min="17" max="17" width="12.5703125" style="393" customWidth="1"/>
    <col min="18" max="18" width="11.85546875" style="393" customWidth="1"/>
    <col min="19" max="19" width="12" style="393" customWidth="1"/>
    <col min="20" max="16384" width="8.7109375" style="393"/>
  </cols>
  <sheetData>
    <row r="1" spans="1:19" ht="24" customHeight="1" x14ac:dyDescent="0.35">
      <c r="A1" s="359"/>
      <c r="B1" s="707"/>
      <c r="C1" s="707"/>
      <c r="D1" s="707"/>
      <c r="E1" s="707"/>
      <c r="F1" s="707"/>
      <c r="G1" s="707"/>
      <c r="H1" s="707"/>
      <c r="I1" s="707"/>
      <c r="J1" s="707"/>
      <c r="K1" s="707"/>
      <c r="L1" s="707"/>
      <c r="M1" s="707"/>
      <c r="N1" s="707"/>
      <c r="O1" s="707"/>
      <c r="P1" s="707"/>
      <c r="Q1" s="707"/>
      <c r="R1" s="707"/>
      <c r="S1" s="361"/>
    </row>
    <row r="2" spans="1:19" x14ac:dyDescent="0.2">
      <c r="R2" s="367"/>
    </row>
    <row r="3" spans="1:19" ht="18.75" x14ac:dyDescent="0.3">
      <c r="A3" s="708" t="s">
        <v>542</v>
      </c>
      <c r="I3" s="369"/>
      <c r="J3" s="369"/>
    </row>
    <row r="4" spans="1:19" ht="21.75" customHeight="1" x14ac:dyDescent="0.25">
      <c r="A4" s="571"/>
      <c r="B4" s="417"/>
      <c r="I4" s="369"/>
      <c r="J4" s="369"/>
    </row>
    <row r="5" spans="1:19" x14ac:dyDescent="0.2">
      <c r="A5" s="572"/>
      <c r="I5" s="369"/>
      <c r="J5" s="369"/>
    </row>
    <row r="6" spans="1:19" ht="6" customHeight="1" x14ac:dyDescent="0.2">
      <c r="B6" s="709"/>
      <c r="C6" s="709"/>
      <c r="D6" s="709"/>
      <c r="E6" s="710"/>
      <c r="F6" s="709"/>
      <c r="I6" s="369"/>
      <c r="J6" s="369"/>
    </row>
    <row r="7" spans="1:19" ht="24.75" customHeight="1" x14ac:dyDescent="0.25">
      <c r="A7" s="711" t="s">
        <v>543</v>
      </c>
      <c r="B7" s="376"/>
      <c r="C7" s="712"/>
      <c r="D7" s="712"/>
      <c r="E7" s="713"/>
      <c r="F7" s="714" t="s">
        <v>655</v>
      </c>
      <c r="G7" s="714"/>
      <c r="H7" s="714"/>
      <c r="I7" s="714"/>
      <c r="J7" s="715"/>
      <c r="K7" s="715"/>
      <c r="L7" s="715"/>
      <c r="M7" s="715"/>
      <c r="N7" s="715"/>
      <c r="R7" s="716"/>
    </row>
    <row r="8" spans="1:19" ht="23.25" customHeight="1" thickBot="1" x14ac:dyDescent="0.25">
      <c r="A8" s="572" t="s">
        <v>545</v>
      </c>
      <c r="I8" s="369"/>
      <c r="J8" s="369"/>
    </row>
    <row r="9" spans="1:19" ht="13.5" thickBot="1" x14ac:dyDescent="0.25">
      <c r="A9" s="717"/>
      <c r="B9" s="383"/>
      <c r="C9" s="383"/>
      <c r="D9" s="383"/>
      <c r="E9" s="384"/>
      <c r="F9" s="385" t="s">
        <v>0</v>
      </c>
      <c r="G9" s="386" t="s">
        <v>546</v>
      </c>
      <c r="H9" s="387" t="s">
        <v>547</v>
      </c>
      <c r="I9" s="388" t="s">
        <v>548</v>
      </c>
      <c r="J9" s="389"/>
      <c r="K9" s="389"/>
      <c r="L9" s="390"/>
      <c r="M9" s="391" t="s">
        <v>649</v>
      </c>
      <c r="N9" s="392" t="s">
        <v>550</v>
      </c>
      <c r="P9" s="384" t="s">
        <v>551</v>
      </c>
      <c r="Q9" s="384" t="s">
        <v>552</v>
      </c>
      <c r="R9" s="384" t="s">
        <v>551</v>
      </c>
    </row>
    <row r="10" spans="1:19" ht="13.5" thickBot="1" x14ac:dyDescent="0.25">
      <c r="A10" s="583" t="s">
        <v>553</v>
      </c>
      <c r="B10" s="395" t="s">
        <v>554</v>
      </c>
      <c r="C10" s="395" t="s">
        <v>555</v>
      </c>
      <c r="D10" s="395" t="s">
        <v>556</v>
      </c>
      <c r="E10" s="395" t="s">
        <v>557</v>
      </c>
      <c r="F10" s="585" t="s">
        <v>650</v>
      </c>
      <c r="G10" s="397">
        <v>2020</v>
      </c>
      <c r="H10" s="398">
        <v>2020</v>
      </c>
      <c r="I10" s="399" t="s">
        <v>559</v>
      </c>
      <c r="J10" s="400" t="s">
        <v>560</v>
      </c>
      <c r="K10" s="400" t="s">
        <v>561</v>
      </c>
      <c r="L10" s="401" t="s">
        <v>562</v>
      </c>
      <c r="M10" s="402" t="s">
        <v>563</v>
      </c>
      <c r="N10" s="403" t="s">
        <v>564</v>
      </c>
      <c r="P10" s="404" t="s">
        <v>565</v>
      </c>
      <c r="Q10" s="395" t="s">
        <v>566</v>
      </c>
      <c r="R10" s="395" t="s">
        <v>567</v>
      </c>
    </row>
    <row r="11" spans="1:19" x14ac:dyDescent="0.2">
      <c r="A11" s="589" t="s">
        <v>568</v>
      </c>
      <c r="B11" s="406"/>
      <c r="C11" s="407">
        <v>104</v>
      </c>
      <c r="D11" s="407">
        <v>104</v>
      </c>
      <c r="E11" s="408"/>
      <c r="F11" s="718">
        <v>49</v>
      </c>
      <c r="G11" s="719">
        <v>47</v>
      </c>
      <c r="H11" s="719">
        <v>47</v>
      </c>
      <c r="I11" s="720">
        <v>47</v>
      </c>
      <c r="J11" s="412"/>
      <c r="K11" s="413"/>
      <c r="L11" s="414"/>
      <c r="M11" s="415" t="s">
        <v>569</v>
      </c>
      <c r="N11" s="416" t="s">
        <v>569</v>
      </c>
      <c r="O11" s="417"/>
      <c r="P11" s="418"/>
      <c r="Q11" s="419"/>
      <c r="R11" s="419"/>
    </row>
    <row r="12" spans="1:19" ht="13.5" thickBot="1" x14ac:dyDescent="0.25">
      <c r="A12" s="598" t="s">
        <v>570</v>
      </c>
      <c r="B12" s="421"/>
      <c r="C12" s="422">
        <v>101</v>
      </c>
      <c r="D12" s="422">
        <v>104</v>
      </c>
      <c r="E12" s="423"/>
      <c r="F12" s="721">
        <v>35</v>
      </c>
      <c r="G12" s="722">
        <v>44</v>
      </c>
      <c r="H12" s="722">
        <v>44</v>
      </c>
      <c r="I12" s="723">
        <v>44</v>
      </c>
      <c r="J12" s="427"/>
      <c r="K12" s="428"/>
      <c r="L12" s="429"/>
      <c r="M12" s="430"/>
      <c r="N12" s="431" t="s">
        <v>569</v>
      </c>
      <c r="O12" s="417"/>
      <c r="P12" s="724"/>
      <c r="Q12" s="725"/>
      <c r="R12" s="725"/>
    </row>
    <row r="13" spans="1:19" x14ac:dyDescent="0.2">
      <c r="A13" s="611" t="s">
        <v>571</v>
      </c>
      <c r="B13" s="435" t="s">
        <v>572</v>
      </c>
      <c r="C13" s="436">
        <v>37915</v>
      </c>
      <c r="D13" s="436">
        <v>39774</v>
      </c>
      <c r="E13" s="437" t="s">
        <v>573</v>
      </c>
      <c r="F13" s="438">
        <v>20004</v>
      </c>
      <c r="G13" s="410" t="s">
        <v>569</v>
      </c>
      <c r="H13" s="410" t="s">
        <v>569</v>
      </c>
      <c r="I13" s="439">
        <v>20967</v>
      </c>
      <c r="J13" s="440"/>
      <c r="K13" s="441"/>
      <c r="L13" s="440"/>
      <c r="M13" s="442" t="s">
        <v>569</v>
      </c>
      <c r="N13" s="443" t="s">
        <v>569</v>
      </c>
      <c r="O13" s="417"/>
      <c r="P13" s="418"/>
      <c r="Q13" s="444"/>
      <c r="R13" s="444"/>
    </row>
    <row r="14" spans="1:19" x14ac:dyDescent="0.2">
      <c r="A14" s="619" t="s">
        <v>574</v>
      </c>
      <c r="B14" s="446" t="s">
        <v>575</v>
      </c>
      <c r="C14" s="447">
        <v>-16164</v>
      </c>
      <c r="D14" s="447">
        <v>-17825</v>
      </c>
      <c r="E14" s="437" t="s">
        <v>576</v>
      </c>
      <c r="F14" s="438">
        <v>15143</v>
      </c>
      <c r="G14" s="448" t="s">
        <v>569</v>
      </c>
      <c r="H14" s="448" t="s">
        <v>569</v>
      </c>
      <c r="I14" s="449">
        <v>15377</v>
      </c>
      <c r="J14" s="440"/>
      <c r="K14" s="441"/>
      <c r="L14" s="440"/>
      <c r="M14" s="442" t="s">
        <v>569</v>
      </c>
      <c r="N14" s="443" t="s">
        <v>569</v>
      </c>
      <c r="O14" s="417"/>
      <c r="P14" s="450"/>
      <c r="Q14" s="444"/>
      <c r="R14" s="444"/>
    </row>
    <row r="15" spans="1:19" x14ac:dyDescent="0.2">
      <c r="A15" s="619" t="s">
        <v>577</v>
      </c>
      <c r="B15" s="446" t="s">
        <v>578</v>
      </c>
      <c r="C15" s="447">
        <v>604</v>
      </c>
      <c r="D15" s="447">
        <v>619</v>
      </c>
      <c r="E15" s="437" t="s">
        <v>579</v>
      </c>
      <c r="F15" s="438">
        <v>13</v>
      </c>
      <c r="G15" s="448" t="s">
        <v>569</v>
      </c>
      <c r="H15" s="448" t="s">
        <v>569</v>
      </c>
      <c r="I15" s="449">
        <v>12</v>
      </c>
      <c r="J15" s="440"/>
      <c r="K15" s="441"/>
      <c r="L15" s="440"/>
      <c r="M15" s="442" t="s">
        <v>569</v>
      </c>
      <c r="N15" s="443" t="s">
        <v>569</v>
      </c>
      <c r="O15" s="417"/>
      <c r="P15" s="450"/>
      <c r="Q15" s="444"/>
      <c r="R15" s="444"/>
    </row>
    <row r="16" spans="1:19" x14ac:dyDescent="0.2">
      <c r="A16" s="619" t="s">
        <v>580</v>
      </c>
      <c r="B16" s="446" t="s">
        <v>581</v>
      </c>
      <c r="C16" s="447">
        <v>221</v>
      </c>
      <c r="D16" s="447">
        <v>610</v>
      </c>
      <c r="E16" s="437" t="s">
        <v>569</v>
      </c>
      <c r="F16" s="438">
        <v>4847</v>
      </c>
      <c r="G16" s="448" t="s">
        <v>569</v>
      </c>
      <c r="H16" s="448" t="s">
        <v>569</v>
      </c>
      <c r="I16" s="449">
        <v>2455</v>
      </c>
      <c r="J16" s="440"/>
      <c r="K16" s="441"/>
      <c r="L16" s="440"/>
      <c r="M16" s="442" t="s">
        <v>569</v>
      </c>
      <c r="N16" s="443" t="s">
        <v>569</v>
      </c>
      <c r="O16" s="417"/>
      <c r="P16" s="450"/>
      <c r="Q16" s="444"/>
      <c r="R16" s="444"/>
    </row>
    <row r="17" spans="1:18" ht="13.5" thickBot="1" x14ac:dyDescent="0.25">
      <c r="A17" s="589" t="s">
        <v>582</v>
      </c>
      <c r="B17" s="451" t="s">
        <v>583</v>
      </c>
      <c r="C17" s="452">
        <v>2021</v>
      </c>
      <c r="D17" s="452">
        <v>852</v>
      </c>
      <c r="E17" s="453" t="s">
        <v>584</v>
      </c>
      <c r="F17" s="454">
        <v>8247</v>
      </c>
      <c r="G17" s="455" t="s">
        <v>569</v>
      </c>
      <c r="H17" s="455" t="s">
        <v>569</v>
      </c>
      <c r="I17" s="456">
        <v>7589</v>
      </c>
      <c r="J17" s="412"/>
      <c r="K17" s="457"/>
      <c r="L17" s="458"/>
      <c r="M17" s="459" t="s">
        <v>569</v>
      </c>
      <c r="N17" s="416" t="s">
        <v>569</v>
      </c>
      <c r="O17" s="417"/>
      <c r="P17" s="460"/>
      <c r="Q17" s="461"/>
      <c r="R17" s="461"/>
    </row>
    <row r="18" spans="1:18" ht="15.75" thickBot="1" x14ac:dyDescent="0.3">
      <c r="A18" s="726" t="s">
        <v>585</v>
      </c>
      <c r="B18" s="463"/>
      <c r="C18" s="464">
        <v>24618</v>
      </c>
      <c r="D18" s="464">
        <v>24087</v>
      </c>
      <c r="E18" s="631"/>
      <c r="F18" s="727">
        <f>F13-F14+F15+F16+F17</f>
        <v>17968</v>
      </c>
      <c r="G18" s="467" t="s">
        <v>569</v>
      </c>
      <c r="H18" s="467" t="s">
        <v>569</v>
      </c>
      <c r="I18" s="633">
        <f>I13-I14+I15+I16+I17</f>
        <v>15646</v>
      </c>
      <c r="J18" s="728"/>
      <c r="K18" s="729"/>
      <c r="L18" s="730"/>
      <c r="M18" s="472" t="s">
        <v>569</v>
      </c>
      <c r="N18" s="473" t="s">
        <v>569</v>
      </c>
      <c r="O18" s="417"/>
      <c r="P18" s="731"/>
      <c r="Q18" s="732"/>
      <c r="R18" s="732"/>
    </row>
    <row r="19" spans="1:18" x14ac:dyDescent="0.2">
      <c r="A19" s="589" t="s">
        <v>586</v>
      </c>
      <c r="B19" s="435" t="s">
        <v>587</v>
      </c>
      <c r="C19" s="436">
        <v>7043</v>
      </c>
      <c r="D19" s="436">
        <v>7240</v>
      </c>
      <c r="E19" s="453">
        <v>401</v>
      </c>
      <c r="F19" s="454">
        <v>5001</v>
      </c>
      <c r="G19" s="410" t="s">
        <v>569</v>
      </c>
      <c r="H19" s="410" t="s">
        <v>569</v>
      </c>
      <c r="I19" s="456">
        <v>5733</v>
      </c>
      <c r="J19" s="412"/>
      <c r="K19" s="479"/>
      <c r="L19" s="480"/>
      <c r="M19" s="459" t="s">
        <v>569</v>
      </c>
      <c r="N19" s="416" t="s">
        <v>569</v>
      </c>
      <c r="O19" s="417"/>
      <c r="P19" s="481"/>
      <c r="Q19" s="461"/>
      <c r="R19" s="461"/>
    </row>
    <row r="20" spans="1:18" x14ac:dyDescent="0.2">
      <c r="A20" s="619" t="s">
        <v>588</v>
      </c>
      <c r="B20" s="446" t="s">
        <v>589</v>
      </c>
      <c r="C20" s="447">
        <v>1001</v>
      </c>
      <c r="D20" s="447">
        <v>820</v>
      </c>
      <c r="E20" s="437" t="s">
        <v>590</v>
      </c>
      <c r="F20" s="438">
        <v>4663</v>
      </c>
      <c r="G20" s="448" t="s">
        <v>569</v>
      </c>
      <c r="H20" s="448" t="s">
        <v>569</v>
      </c>
      <c r="I20" s="449">
        <v>3958</v>
      </c>
      <c r="J20" s="440"/>
      <c r="K20" s="441"/>
      <c r="L20" s="440"/>
      <c r="M20" s="442" t="s">
        <v>569</v>
      </c>
      <c r="N20" s="443" t="s">
        <v>569</v>
      </c>
      <c r="O20" s="417"/>
      <c r="P20" s="450"/>
      <c r="Q20" s="444"/>
      <c r="R20" s="444"/>
    </row>
    <row r="21" spans="1:18" x14ac:dyDescent="0.2">
      <c r="A21" s="619" t="s">
        <v>591</v>
      </c>
      <c r="B21" s="446" t="s">
        <v>592</v>
      </c>
      <c r="C21" s="447">
        <v>14718</v>
      </c>
      <c r="D21" s="447">
        <v>14718</v>
      </c>
      <c r="E21" s="437" t="s">
        <v>569</v>
      </c>
      <c r="F21" s="438"/>
      <c r="G21" s="448" t="s">
        <v>569</v>
      </c>
      <c r="H21" s="448" t="s">
        <v>569</v>
      </c>
      <c r="I21" s="449"/>
      <c r="J21" s="440"/>
      <c r="K21" s="441"/>
      <c r="L21" s="440"/>
      <c r="M21" s="442" t="s">
        <v>569</v>
      </c>
      <c r="N21" s="443" t="s">
        <v>569</v>
      </c>
      <c r="O21" s="417"/>
      <c r="P21" s="450"/>
      <c r="Q21" s="444"/>
      <c r="R21" s="444"/>
    </row>
    <row r="22" spans="1:18" x14ac:dyDescent="0.2">
      <c r="A22" s="619" t="s">
        <v>593</v>
      </c>
      <c r="B22" s="446" t="s">
        <v>594</v>
      </c>
      <c r="C22" s="447">
        <v>1758</v>
      </c>
      <c r="D22" s="447">
        <v>1762</v>
      </c>
      <c r="E22" s="437" t="s">
        <v>569</v>
      </c>
      <c r="F22" s="438">
        <v>7811</v>
      </c>
      <c r="G22" s="448" t="s">
        <v>569</v>
      </c>
      <c r="H22" s="448" t="s">
        <v>569</v>
      </c>
      <c r="I22" s="449">
        <v>3713</v>
      </c>
      <c r="J22" s="440"/>
      <c r="K22" s="441"/>
      <c r="L22" s="440"/>
      <c r="M22" s="442" t="s">
        <v>569</v>
      </c>
      <c r="N22" s="443" t="s">
        <v>569</v>
      </c>
      <c r="O22" s="417"/>
      <c r="P22" s="450"/>
      <c r="Q22" s="444"/>
      <c r="R22" s="444"/>
    </row>
    <row r="23" spans="1:18" ht="13.5" thickBot="1" x14ac:dyDescent="0.25">
      <c r="A23" s="598" t="s">
        <v>595</v>
      </c>
      <c r="B23" s="484" t="s">
        <v>596</v>
      </c>
      <c r="C23" s="485">
        <v>0</v>
      </c>
      <c r="D23" s="485">
        <v>0</v>
      </c>
      <c r="E23" s="487" t="s">
        <v>569</v>
      </c>
      <c r="F23" s="438"/>
      <c r="G23" s="455" t="s">
        <v>569</v>
      </c>
      <c r="H23" s="455" t="s">
        <v>569</v>
      </c>
      <c r="I23" s="488"/>
      <c r="J23" s="458"/>
      <c r="K23" s="457"/>
      <c r="L23" s="458"/>
      <c r="M23" s="489" t="s">
        <v>569</v>
      </c>
      <c r="N23" s="490" t="s">
        <v>569</v>
      </c>
      <c r="O23" s="417"/>
      <c r="P23" s="432"/>
      <c r="Q23" s="491"/>
      <c r="R23" s="491"/>
    </row>
    <row r="24" spans="1:18" ht="15" x14ac:dyDescent="0.25">
      <c r="A24" s="645" t="s">
        <v>597</v>
      </c>
      <c r="B24" s="435" t="s">
        <v>598</v>
      </c>
      <c r="C24" s="436">
        <v>12472</v>
      </c>
      <c r="D24" s="436">
        <v>13728</v>
      </c>
      <c r="E24" s="646" t="s">
        <v>569</v>
      </c>
      <c r="F24" s="494">
        <v>24907</v>
      </c>
      <c r="G24" s="733">
        <v>24096</v>
      </c>
      <c r="H24" s="733">
        <v>24096</v>
      </c>
      <c r="I24" s="734">
        <v>6253</v>
      </c>
      <c r="J24" s="497"/>
      <c r="K24" s="498"/>
      <c r="L24" s="497"/>
      <c r="M24" s="735">
        <f t="shared" ref="M24:M47" si="0">SUM(I24:L24)</f>
        <v>6253</v>
      </c>
      <c r="N24" s="736">
        <f t="shared" ref="N24:N47" si="1">(M24/H24)*100</f>
        <v>25.950365205843294</v>
      </c>
      <c r="O24" s="417"/>
      <c r="P24" s="418"/>
      <c r="Q24" s="737"/>
      <c r="R24" s="695"/>
    </row>
    <row r="25" spans="1:18" ht="15" x14ac:dyDescent="0.25">
      <c r="A25" s="619" t="s">
        <v>599</v>
      </c>
      <c r="B25" s="446" t="s">
        <v>600</v>
      </c>
      <c r="C25" s="447">
        <v>0</v>
      </c>
      <c r="D25" s="447">
        <v>0</v>
      </c>
      <c r="E25" s="653" t="s">
        <v>569</v>
      </c>
      <c r="F25" s="438"/>
      <c r="G25" s="738"/>
      <c r="H25" s="738"/>
      <c r="I25" s="739"/>
      <c r="J25" s="440"/>
      <c r="K25" s="441"/>
      <c r="L25" s="440"/>
      <c r="M25" s="740">
        <f t="shared" si="0"/>
        <v>0</v>
      </c>
      <c r="N25" s="741" t="e">
        <f t="shared" si="1"/>
        <v>#DIV/0!</v>
      </c>
      <c r="O25" s="417"/>
      <c r="P25" s="450"/>
      <c r="Q25" s="742"/>
      <c r="R25" s="743"/>
    </row>
    <row r="26" spans="1:18" ht="15.75" thickBot="1" x14ac:dyDescent="0.3">
      <c r="A26" s="598" t="s">
        <v>601</v>
      </c>
      <c r="B26" s="484" t="s">
        <v>600</v>
      </c>
      <c r="C26" s="485">
        <v>0</v>
      </c>
      <c r="D26" s="485">
        <v>1215</v>
      </c>
      <c r="E26" s="662">
        <v>672</v>
      </c>
      <c r="F26" s="510">
        <v>24907</v>
      </c>
      <c r="G26" s="744">
        <v>24096</v>
      </c>
      <c r="H26" s="744">
        <v>24096</v>
      </c>
      <c r="I26" s="745">
        <v>6253</v>
      </c>
      <c r="J26" s="513"/>
      <c r="K26" s="514"/>
      <c r="L26" s="515"/>
      <c r="M26" s="746">
        <f t="shared" si="0"/>
        <v>6253</v>
      </c>
      <c r="N26" s="747">
        <f t="shared" si="1"/>
        <v>25.950365205843294</v>
      </c>
      <c r="O26" s="417"/>
      <c r="P26" s="460"/>
      <c r="Q26" s="748"/>
      <c r="R26" s="749"/>
    </row>
    <row r="27" spans="1:18" ht="15" x14ac:dyDescent="0.25">
      <c r="A27" s="611" t="s">
        <v>602</v>
      </c>
      <c r="B27" s="435" t="s">
        <v>603</v>
      </c>
      <c r="C27" s="436">
        <v>6341</v>
      </c>
      <c r="D27" s="436">
        <v>6960</v>
      </c>
      <c r="E27" s="671">
        <v>501</v>
      </c>
      <c r="F27" s="438">
        <v>2168</v>
      </c>
      <c r="G27" s="750">
        <v>1672</v>
      </c>
      <c r="H27" s="750">
        <v>1672</v>
      </c>
      <c r="I27" s="751">
        <v>360</v>
      </c>
      <c r="J27" s="480"/>
      <c r="K27" s="479"/>
      <c r="L27" s="480"/>
      <c r="M27" s="735">
        <f t="shared" si="0"/>
        <v>360</v>
      </c>
      <c r="N27" s="736">
        <f t="shared" si="1"/>
        <v>21.5311004784689</v>
      </c>
      <c r="O27" s="417"/>
      <c r="P27" s="481"/>
      <c r="Q27" s="752"/>
      <c r="R27" s="753"/>
    </row>
    <row r="28" spans="1:18" ht="15" x14ac:dyDescent="0.25">
      <c r="A28" s="619" t="s">
        <v>604</v>
      </c>
      <c r="B28" s="446" t="s">
        <v>605</v>
      </c>
      <c r="C28" s="447">
        <v>1745</v>
      </c>
      <c r="D28" s="447">
        <v>2223</v>
      </c>
      <c r="E28" s="675">
        <v>502</v>
      </c>
      <c r="F28" s="438">
        <v>7314</v>
      </c>
      <c r="G28" s="738">
        <v>8605</v>
      </c>
      <c r="H28" s="738">
        <v>8605</v>
      </c>
      <c r="I28" s="754">
        <v>2517</v>
      </c>
      <c r="J28" s="440"/>
      <c r="K28" s="441"/>
      <c r="L28" s="440"/>
      <c r="M28" s="740">
        <f t="shared" si="0"/>
        <v>2517</v>
      </c>
      <c r="N28" s="741">
        <f t="shared" si="1"/>
        <v>29.25043579314352</v>
      </c>
      <c r="O28" s="417"/>
      <c r="P28" s="450"/>
      <c r="Q28" s="742"/>
      <c r="R28" s="743"/>
    </row>
    <row r="29" spans="1:18" ht="15" x14ac:dyDescent="0.25">
      <c r="A29" s="619" t="s">
        <v>606</v>
      </c>
      <c r="B29" s="446" t="s">
        <v>607</v>
      </c>
      <c r="C29" s="447">
        <v>0</v>
      </c>
      <c r="D29" s="447">
        <v>0</v>
      </c>
      <c r="E29" s="675">
        <v>504</v>
      </c>
      <c r="F29" s="438">
        <v>14</v>
      </c>
      <c r="G29" s="738"/>
      <c r="H29" s="738"/>
      <c r="I29" s="754"/>
      <c r="J29" s="440"/>
      <c r="K29" s="441"/>
      <c r="L29" s="440"/>
      <c r="M29" s="740">
        <f t="shared" si="0"/>
        <v>0</v>
      </c>
      <c r="N29" s="741" t="e">
        <f t="shared" si="1"/>
        <v>#DIV/0!</v>
      </c>
      <c r="O29" s="417"/>
      <c r="P29" s="450"/>
      <c r="Q29" s="742"/>
      <c r="R29" s="743"/>
    </row>
    <row r="30" spans="1:18" ht="15" x14ac:dyDescent="0.25">
      <c r="A30" s="619" t="s">
        <v>608</v>
      </c>
      <c r="B30" s="446" t="s">
        <v>609</v>
      </c>
      <c r="C30" s="447">
        <v>428</v>
      </c>
      <c r="D30" s="447">
        <v>253</v>
      </c>
      <c r="E30" s="675">
        <v>511</v>
      </c>
      <c r="F30" s="438">
        <v>4086</v>
      </c>
      <c r="G30" s="738">
        <v>5427</v>
      </c>
      <c r="H30" s="738">
        <v>5427</v>
      </c>
      <c r="I30" s="754">
        <v>211</v>
      </c>
      <c r="J30" s="440"/>
      <c r="K30" s="441"/>
      <c r="L30" s="440"/>
      <c r="M30" s="740">
        <f t="shared" si="0"/>
        <v>211</v>
      </c>
      <c r="N30" s="741">
        <f t="shared" si="1"/>
        <v>3.8879675695596099</v>
      </c>
      <c r="O30" s="417"/>
      <c r="P30" s="450"/>
      <c r="Q30" s="742"/>
      <c r="R30" s="743"/>
    </row>
    <row r="31" spans="1:18" ht="15" x14ac:dyDescent="0.25">
      <c r="A31" s="619" t="s">
        <v>610</v>
      </c>
      <c r="B31" s="446" t="s">
        <v>611</v>
      </c>
      <c r="C31" s="447">
        <v>1057</v>
      </c>
      <c r="D31" s="447">
        <v>1451</v>
      </c>
      <c r="E31" s="675">
        <v>518</v>
      </c>
      <c r="F31" s="438">
        <v>2154</v>
      </c>
      <c r="G31" s="738">
        <v>1397</v>
      </c>
      <c r="H31" s="738">
        <v>1397</v>
      </c>
      <c r="I31" s="754">
        <v>484</v>
      </c>
      <c r="J31" s="440"/>
      <c r="K31" s="441"/>
      <c r="L31" s="440"/>
      <c r="M31" s="740">
        <f t="shared" si="0"/>
        <v>484</v>
      </c>
      <c r="N31" s="741">
        <f t="shared" si="1"/>
        <v>34.645669291338585</v>
      </c>
      <c r="O31" s="417"/>
      <c r="P31" s="450"/>
      <c r="Q31" s="742"/>
      <c r="R31" s="743"/>
    </row>
    <row r="32" spans="1:18" ht="15" x14ac:dyDescent="0.25">
      <c r="A32" s="619" t="s">
        <v>612</v>
      </c>
      <c r="B32" s="524" t="s">
        <v>613</v>
      </c>
      <c r="C32" s="447">
        <v>10408</v>
      </c>
      <c r="D32" s="447">
        <v>11792</v>
      </c>
      <c r="E32" s="675">
        <v>521</v>
      </c>
      <c r="F32" s="438">
        <v>14961</v>
      </c>
      <c r="G32" s="738">
        <v>13840</v>
      </c>
      <c r="H32" s="738">
        <v>13840</v>
      </c>
      <c r="I32" s="754">
        <v>3251</v>
      </c>
      <c r="J32" s="440"/>
      <c r="K32" s="441"/>
      <c r="L32" s="440"/>
      <c r="M32" s="740">
        <f t="shared" si="0"/>
        <v>3251</v>
      </c>
      <c r="N32" s="741">
        <f t="shared" si="1"/>
        <v>23.489884393063583</v>
      </c>
      <c r="O32" s="417"/>
      <c r="P32" s="450"/>
      <c r="Q32" s="742"/>
      <c r="R32" s="743"/>
    </row>
    <row r="33" spans="1:18" ht="15" x14ac:dyDescent="0.25">
      <c r="A33" s="619" t="s">
        <v>614</v>
      </c>
      <c r="B33" s="524" t="s">
        <v>615</v>
      </c>
      <c r="C33" s="447">
        <v>3640</v>
      </c>
      <c r="D33" s="447">
        <v>4174</v>
      </c>
      <c r="E33" s="675" t="s">
        <v>616</v>
      </c>
      <c r="F33" s="438">
        <v>5755</v>
      </c>
      <c r="G33" s="738">
        <v>5239</v>
      </c>
      <c r="H33" s="738">
        <v>5239</v>
      </c>
      <c r="I33" s="754">
        <v>1250</v>
      </c>
      <c r="J33" s="440"/>
      <c r="K33" s="441"/>
      <c r="L33" s="440"/>
      <c r="M33" s="740">
        <f t="shared" si="0"/>
        <v>1250</v>
      </c>
      <c r="N33" s="741">
        <f t="shared" si="1"/>
        <v>23.859515174651651</v>
      </c>
      <c r="O33" s="417"/>
      <c r="P33" s="450"/>
      <c r="Q33" s="742"/>
      <c r="R33" s="743"/>
    </row>
    <row r="34" spans="1:18" ht="15" x14ac:dyDescent="0.25">
      <c r="A34" s="619" t="s">
        <v>617</v>
      </c>
      <c r="B34" s="446" t="s">
        <v>618</v>
      </c>
      <c r="C34" s="447">
        <v>0</v>
      </c>
      <c r="D34" s="447">
        <v>0</v>
      </c>
      <c r="E34" s="675">
        <v>557</v>
      </c>
      <c r="F34" s="438">
        <v>1</v>
      </c>
      <c r="G34" s="738"/>
      <c r="H34" s="738"/>
      <c r="I34" s="754"/>
      <c r="J34" s="440"/>
      <c r="K34" s="441"/>
      <c r="L34" s="440"/>
      <c r="M34" s="740">
        <f t="shared" si="0"/>
        <v>0</v>
      </c>
      <c r="N34" s="741" t="e">
        <f t="shared" si="1"/>
        <v>#DIV/0!</v>
      </c>
      <c r="O34" s="417"/>
      <c r="P34" s="450"/>
      <c r="Q34" s="742"/>
      <c r="R34" s="743"/>
    </row>
    <row r="35" spans="1:18" ht="15" x14ac:dyDescent="0.25">
      <c r="A35" s="619" t="s">
        <v>619</v>
      </c>
      <c r="B35" s="446" t="s">
        <v>620</v>
      </c>
      <c r="C35" s="447">
        <v>1711</v>
      </c>
      <c r="D35" s="447">
        <v>1801</v>
      </c>
      <c r="E35" s="675">
        <v>551</v>
      </c>
      <c r="F35" s="438">
        <v>1279</v>
      </c>
      <c r="G35" s="738">
        <v>890</v>
      </c>
      <c r="H35" s="738">
        <v>890</v>
      </c>
      <c r="I35" s="754">
        <v>194</v>
      </c>
      <c r="J35" s="440"/>
      <c r="K35" s="441"/>
      <c r="L35" s="440"/>
      <c r="M35" s="740">
        <f t="shared" si="0"/>
        <v>194</v>
      </c>
      <c r="N35" s="741">
        <f t="shared" si="1"/>
        <v>21.797752808988761</v>
      </c>
      <c r="O35" s="417"/>
      <c r="P35" s="450"/>
      <c r="Q35" s="742"/>
      <c r="R35" s="743"/>
    </row>
    <row r="36" spans="1:18" ht="15.75" thickBot="1" x14ac:dyDescent="0.3">
      <c r="A36" s="589" t="s">
        <v>621</v>
      </c>
      <c r="B36" s="451"/>
      <c r="C36" s="452">
        <v>569</v>
      </c>
      <c r="D36" s="452">
        <v>614</v>
      </c>
      <c r="E36" s="679" t="s">
        <v>622</v>
      </c>
      <c r="F36" s="526">
        <v>1131</v>
      </c>
      <c r="G36" s="755">
        <v>970</v>
      </c>
      <c r="H36" s="755">
        <v>970</v>
      </c>
      <c r="I36" s="756">
        <v>76</v>
      </c>
      <c r="J36" s="412"/>
      <c r="K36" s="457"/>
      <c r="L36" s="440"/>
      <c r="M36" s="746">
        <f t="shared" si="0"/>
        <v>76</v>
      </c>
      <c r="N36" s="747">
        <f t="shared" si="1"/>
        <v>7.8350515463917523</v>
      </c>
      <c r="O36" s="417"/>
      <c r="P36" s="432"/>
      <c r="Q36" s="757"/>
      <c r="R36" s="758"/>
    </row>
    <row r="37" spans="1:18" ht="15.75" thickBot="1" x14ac:dyDescent="0.3">
      <c r="A37" s="683" t="s">
        <v>623</v>
      </c>
      <c r="B37" s="684" t="s">
        <v>624</v>
      </c>
      <c r="C37" s="685">
        <f>SUM(C27:C36)</f>
        <v>25899</v>
      </c>
      <c r="D37" s="685">
        <f>SUM(D27:D36)</f>
        <v>29268</v>
      </c>
      <c r="E37" s="686"/>
      <c r="F37" s="759">
        <f t="shared" ref="F37:L37" si="2">SUM(F27:F36)</f>
        <v>38863</v>
      </c>
      <c r="G37" s="760">
        <f t="shared" si="2"/>
        <v>38040</v>
      </c>
      <c r="H37" s="760">
        <f t="shared" si="2"/>
        <v>38040</v>
      </c>
      <c r="I37" s="688">
        <f t="shared" si="2"/>
        <v>8343</v>
      </c>
      <c r="J37" s="761">
        <f t="shared" si="2"/>
        <v>0</v>
      </c>
      <c r="K37" s="688">
        <f t="shared" si="2"/>
        <v>0</v>
      </c>
      <c r="L37" s="761">
        <f t="shared" si="2"/>
        <v>0</v>
      </c>
      <c r="M37" s="688">
        <f t="shared" si="0"/>
        <v>8343</v>
      </c>
      <c r="N37" s="762">
        <f t="shared" si="1"/>
        <v>21.93217665615142</v>
      </c>
      <c r="O37" s="417"/>
      <c r="P37" s="687">
        <f>SUM(P27:P36)</f>
        <v>0</v>
      </c>
      <c r="Q37" s="762">
        <f>SUM(Q27:Q36)</f>
        <v>0</v>
      </c>
      <c r="R37" s="687">
        <f>SUM(R27:R36)</f>
        <v>0</v>
      </c>
    </row>
    <row r="38" spans="1:18" ht="15" x14ac:dyDescent="0.25">
      <c r="A38" s="611" t="s">
        <v>625</v>
      </c>
      <c r="B38" s="435" t="s">
        <v>626</v>
      </c>
      <c r="C38" s="436">
        <v>0</v>
      </c>
      <c r="D38" s="436">
        <v>0</v>
      </c>
      <c r="E38" s="671">
        <v>601</v>
      </c>
      <c r="F38" s="539"/>
      <c r="G38" s="750"/>
      <c r="H38" s="750"/>
      <c r="I38" s="763"/>
      <c r="J38" s="480"/>
      <c r="K38" s="479"/>
      <c r="L38" s="440"/>
      <c r="M38" s="735">
        <f t="shared" si="0"/>
        <v>0</v>
      </c>
      <c r="N38" s="736" t="e">
        <f t="shared" si="1"/>
        <v>#DIV/0!</v>
      </c>
      <c r="O38" s="417"/>
      <c r="P38" s="481"/>
      <c r="Q38" s="752"/>
      <c r="R38" s="753"/>
    </row>
    <row r="39" spans="1:18" ht="15" x14ac:dyDescent="0.25">
      <c r="A39" s="619" t="s">
        <v>627</v>
      </c>
      <c r="B39" s="446" t="s">
        <v>628</v>
      </c>
      <c r="C39" s="447">
        <v>1190</v>
      </c>
      <c r="D39" s="447">
        <v>1857</v>
      </c>
      <c r="E39" s="675">
        <v>602</v>
      </c>
      <c r="F39" s="438">
        <v>12693</v>
      </c>
      <c r="G39" s="738">
        <v>11525</v>
      </c>
      <c r="H39" s="738">
        <v>11525</v>
      </c>
      <c r="I39" s="754">
        <v>3404</v>
      </c>
      <c r="J39" s="440"/>
      <c r="K39" s="441"/>
      <c r="L39" s="440"/>
      <c r="M39" s="740">
        <f t="shared" si="0"/>
        <v>3404</v>
      </c>
      <c r="N39" s="741">
        <f t="shared" si="1"/>
        <v>29.535791757049889</v>
      </c>
      <c r="O39" s="417"/>
      <c r="P39" s="450"/>
      <c r="Q39" s="742"/>
      <c r="R39" s="743"/>
    </row>
    <row r="40" spans="1:18" ht="15" x14ac:dyDescent="0.25">
      <c r="A40" s="619" t="s">
        <v>629</v>
      </c>
      <c r="B40" s="446" t="s">
        <v>630</v>
      </c>
      <c r="C40" s="447">
        <v>0</v>
      </c>
      <c r="D40" s="447">
        <v>0</v>
      </c>
      <c r="E40" s="675">
        <v>604</v>
      </c>
      <c r="F40" s="438">
        <v>13</v>
      </c>
      <c r="G40" s="738">
        <v>10</v>
      </c>
      <c r="H40" s="738">
        <v>10</v>
      </c>
      <c r="I40" s="754">
        <v>2</v>
      </c>
      <c r="J40" s="440"/>
      <c r="K40" s="441"/>
      <c r="L40" s="440"/>
      <c r="M40" s="740">
        <f t="shared" si="0"/>
        <v>2</v>
      </c>
      <c r="N40" s="741">
        <f t="shared" si="1"/>
        <v>20</v>
      </c>
      <c r="O40" s="417"/>
      <c r="P40" s="450"/>
      <c r="Q40" s="742"/>
      <c r="R40" s="743"/>
    </row>
    <row r="41" spans="1:18" ht="15" x14ac:dyDescent="0.25">
      <c r="A41" s="619" t="s">
        <v>631</v>
      </c>
      <c r="B41" s="446" t="s">
        <v>632</v>
      </c>
      <c r="C41" s="447">
        <v>12472</v>
      </c>
      <c r="D41" s="447">
        <v>13728</v>
      </c>
      <c r="E41" s="675" t="s">
        <v>633</v>
      </c>
      <c r="F41" s="438">
        <v>24907</v>
      </c>
      <c r="G41" s="738">
        <v>24096</v>
      </c>
      <c r="H41" s="738">
        <v>24096</v>
      </c>
      <c r="I41" s="754">
        <v>6253</v>
      </c>
      <c r="J41" s="440"/>
      <c r="K41" s="441"/>
      <c r="L41" s="440"/>
      <c r="M41" s="740">
        <f t="shared" si="0"/>
        <v>6253</v>
      </c>
      <c r="N41" s="741">
        <f t="shared" si="1"/>
        <v>25.950365205843294</v>
      </c>
      <c r="O41" s="417"/>
      <c r="P41" s="450"/>
      <c r="Q41" s="742"/>
      <c r="R41" s="743"/>
    </row>
    <row r="42" spans="1:18" ht="15.75" thickBot="1" x14ac:dyDescent="0.3">
      <c r="A42" s="589" t="s">
        <v>634</v>
      </c>
      <c r="B42" s="451"/>
      <c r="C42" s="452">
        <v>12330</v>
      </c>
      <c r="D42" s="452">
        <v>13218</v>
      </c>
      <c r="E42" s="679" t="s">
        <v>635</v>
      </c>
      <c r="F42" s="454">
        <v>1743</v>
      </c>
      <c r="G42" s="755">
        <v>2409</v>
      </c>
      <c r="H42" s="755">
        <v>2409</v>
      </c>
      <c r="I42" s="756">
        <v>433</v>
      </c>
      <c r="J42" s="412"/>
      <c r="K42" s="457"/>
      <c r="L42" s="440"/>
      <c r="M42" s="746">
        <f t="shared" si="0"/>
        <v>433</v>
      </c>
      <c r="N42" s="747">
        <f t="shared" si="1"/>
        <v>17.974263179742632</v>
      </c>
      <c r="O42" s="417"/>
      <c r="P42" s="432"/>
      <c r="Q42" s="757"/>
      <c r="R42" s="758"/>
    </row>
    <row r="43" spans="1:18" ht="15.75" thickBot="1" x14ac:dyDescent="0.3">
      <c r="A43" s="683" t="s">
        <v>636</v>
      </c>
      <c r="B43" s="684" t="s">
        <v>637</v>
      </c>
      <c r="C43" s="685">
        <f>SUM(C38:C42)</f>
        <v>25992</v>
      </c>
      <c r="D43" s="685">
        <f>SUM(D38:D42)</f>
        <v>28803</v>
      </c>
      <c r="E43" s="686" t="s">
        <v>569</v>
      </c>
      <c r="F43" s="759">
        <f t="shared" ref="F43:L43" si="3">SUM(F38:F42)</f>
        <v>39356</v>
      </c>
      <c r="G43" s="760">
        <f t="shared" si="3"/>
        <v>38040</v>
      </c>
      <c r="H43" s="760">
        <f t="shared" si="3"/>
        <v>38040</v>
      </c>
      <c r="I43" s="688">
        <f t="shared" si="3"/>
        <v>10092</v>
      </c>
      <c r="J43" s="761">
        <f t="shared" si="3"/>
        <v>0</v>
      </c>
      <c r="K43" s="688">
        <f t="shared" si="3"/>
        <v>0</v>
      </c>
      <c r="L43" s="764">
        <f t="shared" si="3"/>
        <v>0</v>
      </c>
      <c r="M43" s="765">
        <f t="shared" si="0"/>
        <v>10092</v>
      </c>
      <c r="N43" s="766">
        <f t="shared" si="1"/>
        <v>26.529968454258672</v>
      </c>
      <c r="O43" s="417"/>
      <c r="P43" s="687">
        <f>SUM(P38:P42)</f>
        <v>0</v>
      </c>
      <c r="Q43" s="762">
        <f>SUM(Q38:Q42)</f>
        <v>0</v>
      </c>
      <c r="R43" s="687">
        <f>SUM(R38:R42)</f>
        <v>0</v>
      </c>
    </row>
    <row r="44" spans="1:18" s="770" customFormat="1" ht="5.25" customHeight="1" thickBot="1" x14ac:dyDescent="0.3">
      <c r="A44" s="691"/>
      <c r="B44" s="547"/>
      <c r="C44" s="548"/>
      <c r="D44" s="548"/>
      <c r="E44" s="694"/>
      <c r="F44" s="454"/>
      <c r="G44" s="767"/>
      <c r="H44" s="767"/>
      <c r="I44" s="551"/>
      <c r="J44" s="478"/>
      <c r="K44" s="413">
        <f>Q44-J44</f>
        <v>0</v>
      </c>
      <c r="L44" s="478"/>
      <c r="M44" s="768">
        <f t="shared" si="0"/>
        <v>0</v>
      </c>
      <c r="N44" s="695" t="e">
        <f t="shared" si="1"/>
        <v>#DIV/0!</v>
      </c>
      <c r="O44" s="553"/>
      <c r="P44" s="554"/>
      <c r="Q44" s="769"/>
      <c r="R44" s="769"/>
    </row>
    <row r="45" spans="1:18" ht="15.75" thickBot="1" x14ac:dyDescent="0.3">
      <c r="A45" s="699" t="s">
        <v>638</v>
      </c>
      <c r="B45" s="684" t="s">
        <v>600</v>
      </c>
      <c r="C45" s="685">
        <f>+C43-C41</f>
        <v>13520</v>
      </c>
      <c r="D45" s="685">
        <f>+D43-D41</f>
        <v>15075</v>
      </c>
      <c r="E45" s="686" t="s">
        <v>569</v>
      </c>
      <c r="F45" s="688">
        <f t="shared" ref="F45:L45" si="4">F43-F41</f>
        <v>14449</v>
      </c>
      <c r="G45" s="759">
        <f t="shared" si="4"/>
        <v>13944</v>
      </c>
      <c r="H45" s="759">
        <f t="shared" si="4"/>
        <v>13944</v>
      </c>
      <c r="I45" s="688">
        <f t="shared" si="4"/>
        <v>3839</v>
      </c>
      <c r="J45" s="761">
        <f t="shared" si="4"/>
        <v>0</v>
      </c>
      <c r="K45" s="688">
        <f t="shared" si="4"/>
        <v>0</v>
      </c>
      <c r="L45" s="689">
        <f t="shared" si="4"/>
        <v>0</v>
      </c>
      <c r="M45" s="771">
        <f t="shared" si="0"/>
        <v>3839</v>
      </c>
      <c r="N45" s="650">
        <f t="shared" si="1"/>
        <v>27.531554790590935</v>
      </c>
      <c r="O45" s="417"/>
      <c r="P45" s="687">
        <f>P43-P41</f>
        <v>0</v>
      </c>
      <c r="Q45" s="762">
        <f>Q43-Q41</f>
        <v>0</v>
      </c>
      <c r="R45" s="687">
        <f>R43-R41</f>
        <v>0</v>
      </c>
    </row>
    <row r="46" spans="1:18" ht="15.75" thickBot="1" x14ac:dyDescent="0.3">
      <c r="A46" s="683" t="s">
        <v>639</v>
      </c>
      <c r="B46" s="684" t="s">
        <v>640</v>
      </c>
      <c r="C46" s="685">
        <f>+C43-C37</f>
        <v>93</v>
      </c>
      <c r="D46" s="685">
        <f>+D43-D37</f>
        <v>-465</v>
      </c>
      <c r="E46" s="686" t="s">
        <v>569</v>
      </c>
      <c r="F46" s="688">
        <f t="shared" ref="F46:L46" si="5">F43-F37</f>
        <v>493</v>
      </c>
      <c r="G46" s="759">
        <f t="shared" si="5"/>
        <v>0</v>
      </c>
      <c r="H46" s="759">
        <f t="shared" si="5"/>
        <v>0</v>
      </c>
      <c r="I46" s="688">
        <f t="shared" si="5"/>
        <v>1749</v>
      </c>
      <c r="J46" s="761">
        <f t="shared" si="5"/>
        <v>0</v>
      </c>
      <c r="K46" s="688">
        <f t="shared" si="5"/>
        <v>0</v>
      </c>
      <c r="L46" s="689">
        <f t="shared" si="5"/>
        <v>0</v>
      </c>
      <c r="M46" s="771">
        <f t="shared" si="0"/>
        <v>1749</v>
      </c>
      <c r="N46" s="650" t="e">
        <f t="shared" si="1"/>
        <v>#DIV/0!</v>
      </c>
      <c r="O46" s="417"/>
      <c r="P46" s="687">
        <f>P43-P37</f>
        <v>0</v>
      </c>
      <c r="Q46" s="762">
        <f>Q43-Q37</f>
        <v>0</v>
      </c>
      <c r="R46" s="687">
        <f>R43-R37</f>
        <v>0</v>
      </c>
    </row>
    <row r="47" spans="1:18" ht="15.75" thickBot="1" x14ac:dyDescent="0.3">
      <c r="A47" s="700" t="s">
        <v>641</v>
      </c>
      <c r="B47" s="701" t="s">
        <v>600</v>
      </c>
      <c r="C47" s="702">
        <f>+C46-C41</f>
        <v>-12379</v>
      </c>
      <c r="D47" s="702">
        <f>+D46-D41</f>
        <v>-14193</v>
      </c>
      <c r="E47" s="703" t="s">
        <v>569</v>
      </c>
      <c r="F47" s="688">
        <f t="shared" ref="F47:L47" si="6">F46-F41</f>
        <v>-24414</v>
      </c>
      <c r="G47" s="759">
        <f t="shared" si="6"/>
        <v>-24096</v>
      </c>
      <c r="H47" s="759">
        <f t="shared" si="6"/>
        <v>-24096</v>
      </c>
      <c r="I47" s="688">
        <f t="shared" si="6"/>
        <v>-4504</v>
      </c>
      <c r="J47" s="761">
        <f t="shared" si="6"/>
        <v>0</v>
      </c>
      <c r="K47" s="688">
        <f t="shared" si="6"/>
        <v>0</v>
      </c>
      <c r="L47" s="689">
        <f t="shared" si="6"/>
        <v>0</v>
      </c>
      <c r="M47" s="771">
        <f t="shared" si="0"/>
        <v>-4504</v>
      </c>
      <c r="N47" s="687">
        <f t="shared" si="1"/>
        <v>18.691899070385126</v>
      </c>
      <c r="O47" s="417"/>
      <c r="P47" s="687">
        <f>P46-P41</f>
        <v>0</v>
      </c>
      <c r="Q47" s="762">
        <f>Q46-Q41</f>
        <v>0</v>
      </c>
      <c r="R47" s="687">
        <f>R46-R41</f>
        <v>0</v>
      </c>
    </row>
    <row r="50" spans="1:13" ht="14.25" x14ac:dyDescent="0.2">
      <c r="A50" s="704" t="s">
        <v>642</v>
      </c>
    </row>
    <row r="51" spans="1:13" ht="14.25" x14ac:dyDescent="0.2">
      <c r="A51" s="705" t="s">
        <v>643</v>
      </c>
    </row>
    <row r="52" spans="1:13" ht="14.25" x14ac:dyDescent="0.2">
      <c r="A52" s="706" t="s">
        <v>644</v>
      </c>
    </row>
    <row r="53" spans="1:13" s="567" customFormat="1" ht="14.25" x14ac:dyDescent="0.2">
      <c r="A53" s="706" t="s">
        <v>645</v>
      </c>
      <c r="E53" s="568"/>
      <c r="H53" s="569"/>
      <c r="I53" s="569"/>
      <c r="J53" s="569"/>
      <c r="K53" s="569"/>
      <c r="L53" s="569"/>
      <c r="M53" s="569"/>
    </row>
    <row r="56" spans="1:13" x14ac:dyDescent="0.2">
      <c r="A56" s="393" t="s">
        <v>656</v>
      </c>
    </row>
    <row r="58" spans="1:13" x14ac:dyDescent="0.2">
      <c r="A58" s="393" t="s">
        <v>657</v>
      </c>
    </row>
  </sheetData>
  <mergeCells count="3">
    <mergeCell ref="A1:R1"/>
    <mergeCell ref="F7:N7"/>
    <mergeCell ref="I9:L9"/>
  </mergeCells>
  <pageMargins left="1.0629921259842521" right="0.31496062992125984" top="0.51181102362204722" bottom="0.59055118110236227" header="0.51181102362204722" footer="0.51181102362204722"/>
  <pageSetup paperSize="9" scale="6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1"/>
  <sheetViews>
    <sheetView topLeftCell="A2" workbookViewId="0">
      <selection activeCell="A40" sqref="A40"/>
    </sheetView>
  </sheetViews>
  <sheetFormatPr defaultColWidth="8.7109375" defaultRowHeight="12.75" x14ac:dyDescent="0.2"/>
  <cols>
    <col min="1" max="1" width="37.7109375" style="923" customWidth="1"/>
    <col min="2" max="2" width="7.28515625" style="918" customWidth="1"/>
    <col min="3" max="4" width="11.5703125" style="775" customWidth="1"/>
    <col min="5" max="5" width="11.5703125" style="919" customWidth="1"/>
    <col min="6" max="6" width="11.42578125" style="919" customWidth="1"/>
    <col min="7" max="7" width="9.85546875" style="919" customWidth="1"/>
    <col min="8" max="8" width="9.140625" style="919" customWidth="1"/>
    <col min="9" max="9" width="9.28515625" style="919" customWidth="1"/>
    <col min="10" max="10" width="9.140625" style="919" customWidth="1"/>
    <col min="11" max="11" width="13.85546875" style="775" customWidth="1"/>
    <col min="12" max="12" width="8.7109375" style="775"/>
    <col min="13" max="13" width="11.85546875" style="775" customWidth="1"/>
    <col min="14" max="14" width="12.5703125" style="775" customWidth="1"/>
    <col min="15" max="15" width="11.85546875" style="775" customWidth="1"/>
    <col min="16" max="16" width="12" style="775" customWidth="1"/>
    <col min="17" max="16384" width="8.7109375" style="775"/>
  </cols>
  <sheetData>
    <row r="1" spans="1:16" ht="24" customHeight="1" x14ac:dyDescent="0.2">
      <c r="A1" s="772"/>
      <c r="B1" s="773"/>
      <c r="C1" s="773"/>
      <c r="D1" s="773"/>
      <c r="E1" s="773"/>
      <c r="F1" s="773"/>
      <c r="G1" s="773"/>
      <c r="H1" s="773"/>
      <c r="I1" s="773"/>
      <c r="J1" s="773"/>
      <c r="K1" s="773"/>
      <c r="L1" s="773"/>
      <c r="M1" s="773"/>
      <c r="N1" s="773"/>
      <c r="O1" s="773"/>
      <c r="P1" s="774"/>
    </row>
    <row r="2" spans="1:16" x14ac:dyDescent="0.2">
      <c r="A2" s="776"/>
      <c r="B2" s="776"/>
      <c r="C2" s="776"/>
      <c r="D2" s="776"/>
      <c r="E2" s="777"/>
      <c r="F2" s="777"/>
      <c r="G2" s="777"/>
      <c r="H2" s="777"/>
      <c r="I2" s="777"/>
      <c r="J2" s="777"/>
      <c r="K2" s="776"/>
      <c r="L2" s="776"/>
      <c r="M2" s="776"/>
      <c r="N2" s="776"/>
      <c r="O2" s="778"/>
    </row>
    <row r="3" spans="1:16" ht="23.25" x14ac:dyDescent="0.2">
      <c r="A3" s="779" t="s">
        <v>542</v>
      </c>
      <c r="B3" s="776"/>
      <c r="C3" s="776"/>
      <c r="D3" s="776"/>
      <c r="E3" s="777"/>
      <c r="F3" s="780"/>
      <c r="G3" s="780"/>
      <c r="H3" s="777"/>
      <c r="I3" s="777"/>
      <c r="J3" s="777"/>
      <c r="K3" s="776"/>
      <c r="L3" s="776"/>
      <c r="M3" s="776"/>
      <c r="N3" s="776"/>
      <c r="O3" s="776"/>
    </row>
    <row r="4" spans="1:16" ht="21.75" customHeight="1" x14ac:dyDescent="0.2">
      <c r="A4" s="781"/>
      <c r="B4" s="776"/>
      <c r="C4" s="776"/>
      <c r="D4" s="776"/>
      <c r="E4" s="777"/>
      <c r="F4" s="780"/>
      <c r="G4" s="780"/>
      <c r="H4" s="777"/>
      <c r="I4" s="777"/>
      <c r="J4" s="777"/>
      <c r="K4" s="776"/>
      <c r="L4" s="776"/>
      <c r="M4" s="776"/>
      <c r="N4" s="776"/>
      <c r="O4" s="776"/>
    </row>
    <row r="5" spans="1:16" x14ac:dyDescent="0.2">
      <c r="A5" s="782"/>
      <c r="B5" s="776"/>
      <c r="C5" s="776"/>
      <c r="D5" s="776"/>
      <c r="E5" s="777"/>
      <c r="F5" s="780"/>
      <c r="G5" s="780"/>
      <c r="H5" s="777"/>
      <c r="I5" s="777"/>
      <c r="J5" s="777"/>
      <c r="K5" s="776"/>
      <c r="L5" s="776"/>
      <c r="M5" s="776"/>
      <c r="N5" s="776"/>
      <c r="O5" s="776"/>
    </row>
    <row r="6" spans="1:16" ht="6" customHeight="1" x14ac:dyDescent="0.2">
      <c r="A6" s="776"/>
      <c r="B6" s="783"/>
      <c r="C6" s="783"/>
      <c r="D6" s="776"/>
      <c r="E6" s="777"/>
      <c r="F6" s="780"/>
      <c r="G6" s="780"/>
      <c r="H6" s="777"/>
      <c r="I6" s="777"/>
      <c r="J6" s="777"/>
      <c r="K6" s="776"/>
      <c r="L6" s="776"/>
      <c r="M6" s="776"/>
      <c r="N6" s="776"/>
      <c r="O6" s="776"/>
    </row>
    <row r="7" spans="1:16" ht="24.75" customHeight="1" x14ac:dyDescent="0.2">
      <c r="A7" s="782" t="s">
        <v>543</v>
      </c>
      <c r="B7" s="784"/>
      <c r="C7" s="785" t="s">
        <v>658</v>
      </c>
      <c r="D7" s="786"/>
      <c r="E7" s="786"/>
      <c r="F7" s="786"/>
      <c r="G7" s="786"/>
      <c r="H7" s="786"/>
      <c r="I7" s="786"/>
      <c r="J7" s="786"/>
      <c r="K7" s="786"/>
      <c r="L7" s="786"/>
      <c r="M7" s="786"/>
      <c r="N7" s="786"/>
      <c r="O7" s="786"/>
    </row>
    <row r="8" spans="1:16" ht="23.25" customHeight="1" thickBot="1" x14ac:dyDescent="0.25">
      <c r="A8" s="782" t="s">
        <v>545</v>
      </c>
      <c r="B8" s="776"/>
      <c r="C8" s="776"/>
      <c r="D8" s="776"/>
      <c r="E8" s="777"/>
      <c r="F8" s="780"/>
      <c r="G8" s="780"/>
      <c r="H8" s="777"/>
      <c r="I8" s="777"/>
      <c r="J8" s="777"/>
      <c r="K8" s="776"/>
      <c r="L8" s="776"/>
      <c r="M8" s="776"/>
      <c r="N8" s="776"/>
      <c r="O8" s="776"/>
    </row>
    <row r="9" spans="1:16" ht="13.5" thickBot="1" x14ac:dyDescent="0.25">
      <c r="A9" s="787" t="s">
        <v>553</v>
      </c>
      <c r="B9" s="788" t="s">
        <v>659</v>
      </c>
      <c r="C9" s="789" t="s">
        <v>0</v>
      </c>
      <c r="D9" s="790" t="s">
        <v>546</v>
      </c>
      <c r="E9" s="790" t="s">
        <v>547</v>
      </c>
      <c r="F9" s="791" t="s">
        <v>548</v>
      </c>
      <c r="G9" s="792"/>
      <c r="H9" s="792"/>
      <c r="I9" s="793"/>
      <c r="J9" s="790" t="s">
        <v>649</v>
      </c>
      <c r="K9" s="794" t="s">
        <v>550</v>
      </c>
      <c r="L9" s="795"/>
      <c r="M9" s="790" t="s">
        <v>551</v>
      </c>
      <c r="N9" s="790" t="s">
        <v>552</v>
      </c>
      <c r="O9" s="790" t="s">
        <v>551</v>
      </c>
    </row>
    <row r="10" spans="1:16" ht="13.5" thickBot="1" x14ac:dyDescent="0.25">
      <c r="A10" s="796"/>
      <c r="B10" s="797"/>
      <c r="C10" s="798" t="s">
        <v>650</v>
      </c>
      <c r="D10" s="799">
        <v>2020</v>
      </c>
      <c r="E10" s="799">
        <v>2020</v>
      </c>
      <c r="F10" s="800" t="s">
        <v>559</v>
      </c>
      <c r="G10" s="801" t="s">
        <v>560</v>
      </c>
      <c r="H10" s="801" t="s">
        <v>561</v>
      </c>
      <c r="I10" s="800" t="s">
        <v>562</v>
      </c>
      <c r="J10" s="799" t="s">
        <v>563</v>
      </c>
      <c r="K10" s="802" t="s">
        <v>564</v>
      </c>
      <c r="L10" s="795"/>
      <c r="M10" s="803" t="s">
        <v>565</v>
      </c>
      <c r="N10" s="799" t="s">
        <v>566</v>
      </c>
      <c r="O10" s="799" t="s">
        <v>567</v>
      </c>
    </row>
    <row r="11" spans="1:16" x14ac:dyDescent="0.2">
      <c r="A11" s="546" t="s">
        <v>568</v>
      </c>
      <c r="B11" s="804"/>
      <c r="C11" s="805">
        <v>179</v>
      </c>
      <c r="D11" s="806">
        <v>183</v>
      </c>
      <c r="E11" s="807">
        <v>183</v>
      </c>
      <c r="F11" s="808">
        <v>177</v>
      </c>
      <c r="G11" s="809">
        <f>M11</f>
        <v>0</v>
      </c>
      <c r="H11" s="810">
        <f>N11</f>
        <v>0</v>
      </c>
      <c r="I11" s="805">
        <f>O11</f>
        <v>0</v>
      </c>
      <c r="J11" s="811" t="s">
        <v>569</v>
      </c>
      <c r="K11" s="812" t="s">
        <v>569</v>
      </c>
      <c r="L11" s="813"/>
      <c r="M11" s="814">
        <v>0</v>
      </c>
      <c r="N11" s="815">
        <v>0</v>
      </c>
      <c r="O11" s="815">
        <v>0</v>
      </c>
    </row>
    <row r="12" spans="1:16" ht="13.5" thickBot="1" x14ac:dyDescent="0.25">
      <c r="A12" s="816" t="s">
        <v>570</v>
      </c>
      <c r="B12" s="817"/>
      <c r="C12" s="818">
        <v>173.77</v>
      </c>
      <c r="D12" s="819">
        <v>174</v>
      </c>
      <c r="E12" s="820">
        <v>174</v>
      </c>
      <c r="F12" s="821">
        <v>172.39</v>
      </c>
      <c r="G12" s="822">
        <f>M12</f>
        <v>0</v>
      </c>
      <c r="H12" s="823">
        <f t="shared" ref="H12" si="0">N12</f>
        <v>0</v>
      </c>
      <c r="I12" s="818">
        <f>O12</f>
        <v>0</v>
      </c>
      <c r="J12" s="824"/>
      <c r="K12" s="825" t="s">
        <v>569</v>
      </c>
      <c r="L12" s="826"/>
      <c r="M12" s="827">
        <v>0</v>
      </c>
      <c r="N12" s="609">
        <v>0</v>
      </c>
      <c r="O12" s="609">
        <v>0</v>
      </c>
    </row>
    <row r="13" spans="1:16" x14ac:dyDescent="0.2">
      <c r="A13" s="828" t="s">
        <v>651</v>
      </c>
      <c r="B13" s="503" t="s">
        <v>573</v>
      </c>
      <c r="C13" s="829">
        <v>51133</v>
      </c>
      <c r="D13" s="830" t="s">
        <v>569</v>
      </c>
      <c r="E13" s="831" t="s">
        <v>569</v>
      </c>
      <c r="F13" s="832">
        <v>51142</v>
      </c>
      <c r="G13" s="833"/>
      <c r="H13" s="519"/>
      <c r="I13" s="829"/>
      <c r="J13" s="834" t="s">
        <v>569</v>
      </c>
      <c r="K13" s="835" t="s">
        <v>569</v>
      </c>
      <c r="L13" s="826"/>
      <c r="M13" s="836"/>
      <c r="N13" s="523"/>
      <c r="O13" s="540"/>
    </row>
    <row r="14" spans="1:16" x14ac:dyDescent="0.2">
      <c r="A14" s="837" t="s">
        <v>652</v>
      </c>
      <c r="B14" s="503" t="s">
        <v>576</v>
      </c>
      <c r="C14" s="838">
        <v>40573</v>
      </c>
      <c r="D14" s="839" t="s">
        <v>569</v>
      </c>
      <c r="E14" s="840" t="s">
        <v>569</v>
      </c>
      <c r="F14" s="841">
        <v>40643</v>
      </c>
      <c r="G14" s="842"/>
      <c r="H14" s="523"/>
      <c r="I14" s="838"/>
      <c r="J14" s="834" t="s">
        <v>569</v>
      </c>
      <c r="K14" s="835" t="s">
        <v>569</v>
      </c>
      <c r="L14" s="826"/>
      <c r="M14" s="843"/>
      <c r="N14" s="523"/>
      <c r="O14" s="523"/>
    </row>
    <row r="15" spans="1:16" x14ac:dyDescent="0.2">
      <c r="A15" s="837" t="s">
        <v>577</v>
      </c>
      <c r="B15" s="503" t="s">
        <v>579</v>
      </c>
      <c r="C15" s="838">
        <v>524</v>
      </c>
      <c r="D15" s="839" t="s">
        <v>569</v>
      </c>
      <c r="E15" s="840" t="s">
        <v>569</v>
      </c>
      <c r="F15" s="841">
        <v>901</v>
      </c>
      <c r="G15" s="842"/>
      <c r="H15" s="523"/>
      <c r="I15" s="838"/>
      <c r="J15" s="834" t="s">
        <v>569</v>
      </c>
      <c r="K15" s="835" t="s">
        <v>569</v>
      </c>
      <c r="L15" s="826"/>
      <c r="M15" s="843"/>
      <c r="N15" s="523"/>
      <c r="O15" s="523"/>
    </row>
    <row r="16" spans="1:16" x14ac:dyDescent="0.2">
      <c r="A16" s="837" t="s">
        <v>580</v>
      </c>
      <c r="B16" s="503" t="s">
        <v>569</v>
      </c>
      <c r="C16" s="838">
        <v>4787</v>
      </c>
      <c r="D16" s="839" t="s">
        <v>569</v>
      </c>
      <c r="E16" s="840" t="s">
        <v>569</v>
      </c>
      <c r="F16" s="841">
        <v>29182</v>
      </c>
      <c r="G16" s="842"/>
      <c r="H16" s="523"/>
      <c r="I16" s="838"/>
      <c r="J16" s="834" t="s">
        <v>569</v>
      </c>
      <c r="K16" s="835" t="s">
        <v>569</v>
      </c>
      <c r="L16" s="826"/>
      <c r="M16" s="843"/>
      <c r="N16" s="523"/>
      <c r="O16" s="523"/>
    </row>
    <row r="17" spans="1:15" ht="13.5" thickBot="1" x14ac:dyDescent="0.25">
      <c r="A17" s="546" t="s">
        <v>582</v>
      </c>
      <c r="B17" s="844" t="s">
        <v>584</v>
      </c>
      <c r="C17" s="838">
        <v>27302</v>
      </c>
      <c r="D17" s="845" t="s">
        <v>569</v>
      </c>
      <c r="E17" s="846" t="s">
        <v>569</v>
      </c>
      <c r="F17" s="847">
        <v>26675</v>
      </c>
      <c r="G17" s="842"/>
      <c r="H17" s="523"/>
      <c r="I17" s="838"/>
      <c r="J17" s="848" t="s">
        <v>569</v>
      </c>
      <c r="K17" s="849" t="s">
        <v>569</v>
      </c>
      <c r="L17" s="826"/>
      <c r="M17" s="850"/>
      <c r="N17" s="851"/>
      <c r="O17" s="851"/>
    </row>
    <row r="18" spans="1:15" ht="13.5" thickBot="1" x14ac:dyDescent="0.25">
      <c r="A18" s="852" t="s">
        <v>585</v>
      </c>
      <c r="B18" s="853"/>
      <c r="C18" s="854">
        <f>C13-C14+C15+C16+C17</f>
        <v>43173</v>
      </c>
      <c r="D18" s="466" t="s">
        <v>569</v>
      </c>
      <c r="E18" s="468" t="s">
        <v>569</v>
      </c>
      <c r="F18" s="855">
        <f>F13-F14+F15+F16+F17</f>
        <v>67257</v>
      </c>
      <c r="G18" s="856"/>
      <c r="H18" s="857"/>
      <c r="I18" s="857"/>
      <c r="J18" s="468" t="s">
        <v>569</v>
      </c>
      <c r="K18" s="475" t="s">
        <v>569</v>
      </c>
      <c r="L18" s="826"/>
      <c r="M18" s="857">
        <f>M13-M14+M15+M16+M17</f>
        <v>0</v>
      </c>
      <c r="N18" s="857">
        <f t="shared" ref="N18:O18" si="1">N13-N14+N15+N16+N17</f>
        <v>0</v>
      </c>
      <c r="O18" s="857">
        <f t="shared" si="1"/>
        <v>0</v>
      </c>
    </row>
    <row r="19" spans="1:15" x14ac:dyDescent="0.2">
      <c r="A19" s="546" t="s">
        <v>586</v>
      </c>
      <c r="B19" s="844">
        <v>401</v>
      </c>
      <c r="C19" s="838">
        <v>10559</v>
      </c>
      <c r="D19" s="830" t="s">
        <v>569</v>
      </c>
      <c r="E19" s="831" t="s">
        <v>569</v>
      </c>
      <c r="F19" s="847">
        <v>10499</v>
      </c>
      <c r="G19" s="842"/>
      <c r="H19" s="523"/>
      <c r="I19" s="838"/>
      <c r="J19" s="848" t="s">
        <v>569</v>
      </c>
      <c r="K19" s="849" t="s">
        <v>569</v>
      </c>
      <c r="L19" s="826"/>
      <c r="M19" s="850"/>
      <c r="N19" s="519"/>
      <c r="O19" s="519"/>
    </row>
    <row r="20" spans="1:15" x14ac:dyDescent="0.2">
      <c r="A20" s="837" t="s">
        <v>588</v>
      </c>
      <c r="B20" s="503" t="s">
        <v>590</v>
      </c>
      <c r="C20" s="838">
        <v>19001</v>
      </c>
      <c r="D20" s="839" t="s">
        <v>569</v>
      </c>
      <c r="E20" s="840" t="s">
        <v>569</v>
      </c>
      <c r="F20" s="832">
        <v>19146</v>
      </c>
      <c r="G20" s="842"/>
      <c r="H20" s="523"/>
      <c r="I20" s="838"/>
      <c r="J20" s="834" t="s">
        <v>569</v>
      </c>
      <c r="K20" s="835" t="s">
        <v>569</v>
      </c>
      <c r="L20" s="826"/>
      <c r="M20" s="843"/>
      <c r="N20" s="523"/>
      <c r="O20" s="523"/>
    </row>
    <row r="21" spans="1:15" x14ac:dyDescent="0.2">
      <c r="A21" s="837" t="s">
        <v>591</v>
      </c>
      <c r="B21" s="503" t="s">
        <v>569</v>
      </c>
      <c r="C21" s="838">
        <f t="shared" ref="C21:C23" si="2">I21</f>
        <v>0</v>
      </c>
      <c r="D21" s="839" t="s">
        <v>569</v>
      </c>
      <c r="E21" s="840" t="s">
        <v>569</v>
      </c>
      <c r="F21" s="841">
        <v>0</v>
      </c>
      <c r="G21" s="842"/>
      <c r="H21" s="523"/>
      <c r="I21" s="838"/>
      <c r="J21" s="834" t="s">
        <v>569</v>
      </c>
      <c r="K21" s="835" t="s">
        <v>569</v>
      </c>
      <c r="L21" s="826"/>
      <c r="M21" s="843"/>
      <c r="N21" s="523"/>
      <c r="O21" s="523"/>
    </row>
    <row r="22" spans="1:15" x14ac:dyDescent="0.2">
      <c r="A22" s="837" t="s">
        <v>593</v>
      </c>
      <c r="B22" s="503" t="s">
        <v>569</v>
      </c>
      <c r="C22" s="838">
        <v>13304</v>
      </c>
      <c r="D22" s="839" t="s">
        <v>569</v>
      </c>
      <c r="E22" s="840" t="s">
        <v>569</v>
      </c>
      <c r="F22" s="841">
        <v>35679</v>
      </c>
      <c r="G22" s="842"/>
      <c r="H22" s="523"/>
      <c r="I22" s="838"/>
      <c r="J22" s="834" t="s">
        <v>569</v>
      </c>
      <c r="K22" s="835" t="s">
        <v>569</v>
      </c>
      <c r="L22" s="826"/>
      <c r="M22" s="843"/>
      <c r="N22" s="523"/>
      <c r="O22" s="523"/>
    </row>
    <row r="23" spans="1:15" ht="13.5" thickBot="1" x14ac:dyDescent="0.25">
      <c r="A23" s="858" t="s">
        <v>595</v>
      </c>
      <c r="B23" s="525" t="s">
        <v>569</v>
      </c>
      <c r="C23" s="859">
        <f t="shared" si="2"/>
        <v>0</v>
      </c>
      <c r="D23" s="845" t="s">
        <v>569</v>
      </c>
      <c r="E23" s="846" t="s">
        <v>569</v>
      </c>
      <c r="F23" s="847">
        <v>0</v>
      </c>
      <c r="G23" s="860"/>
      <c r="H23" s="861"/>
      <c r="I23" s="859"/>
      <c r="J23" s="862" t="s">
        <v>569</v>
      </c>
      <c r="K23" s="863" t="s">
        <v>569</v>
      </c>
      <c r="L23" s="826"/>
      <c r="M23" s="864"/>
      <c r="N23" s="851"/>
      <c r="O23" s="861"/>
    </row>
    <row r="24" spans="1:15" x14ac:dyDescent="0.2">
      <c r="A24" s="865" t="s">
        <v>597</v>
      </c>
      <c r="B24" s="866" t="s">
        <v>569</v>
      </c>
      <c r="C24" s="502">
        <v>58893</v>
      </c>
      <c r="D24" s="867">
        <v>60504</v>
      </c>
      <c r="E24" s="868">
        <v>60504</v>
      </c>
      <c r="F24" s="869">
        <v>12352</v>
      </c>
      <c r="G24" s="496"/>
      <c r="H24" s="496"/>
      <c r="I24" s="496"/>
      <c r="J24" s="870">
        <f t="shared" ref="J24:J47" si="3">SUM(F24:I24)</f>
        <v>12352</v>
      </c>
      <c r="K24" s="871">
        <f>(J24/E24)*100</f>
        <v>20.415179161708316</v>
      </c>
      <c r="L24" s="826"/>
      <c r="M24" s="872"/>
      <c r="N24" s="540"/>
      <c r="O24" s="872"/>
    </row>
    <row r="25" spans="1:15" x14ac:dyDescent="0.2">
      <c r="A25" s="837" t="s">
        <v>599</v>
      </c>
      <c r="B25" s="503" t="s">
        <v>569</v>
      </c>
      <c r="C25" s="508">
        <v>6693</v>
      </c>
      <c r="D25" s="873">
        <v>0</v>
      </c>
      <c r="E25" s="874">
        <v>0</v>
      </c>
      <c r="F25" s="875">
        <v>0</v>
      </c>
      <c r="G25" s="876"/>
      <c r="H25" s="876"/>
      <c r="I25" s="505"/>
      <c r="J25" s="835">
        <f t="shared" si="3"/>
        <v>0</v>
      </c>
      <c r="K25" s="877">
        <v>0</v>
      </c>
      <c r="L25" s="826"/>
      <c r="M25" s="449"/>
      <c r="N25" s="523"/>
      <c r="O25" s="449"/>
    </row>
    <row r="26" spans="1:15" ht="13.5" thickBot="1" x14ac:dyDescent="0.25">
      <c r="A26" s="816" t="s">
        <v>601</v>
      </c>
      <c r="B26" s="509">
        <v>672</v>
      </c>
      <c r="C26" s="517">
        <v>52200</v>
      </c>
      <c r="D26" s="878">
        <v>60504</v>
      </c>
      <c r="E26" s="879">
        <v>60504</v>
      </c>
      <c r="F26" s="880">
        <v>12352</v>
      </c>
      <c r="G26" s="512"/>
      <c r="H26" s="512"/>
      <c r="I26" s="881"/>
      <c r="J26" s="825">
        <f t="shared" si="3"/>
        <v>12352</v>
      </c>
      <c r="K26" s="882">
        <f t="shared" ref="K26:K47" si="4">(J26/E26)*100</f>
        <v>20.415179161708316</v>
      </c>
      <c r="L26" s="826"/>
      <c r="M26" s="883"/>
      <c r="N26" s="861"/>
      <c r="O26" s="883"/>
    </row>
    <row r="27" spans="1:15" x14ac:dyDescent="0.2">
      <c r="A27" s="828" t="s">
        <v>602</v>
      </c>
      <c r="B27" s="493">
        <v>501</v>
      </c>
      <c r="C27" s="439">
        <v>16853</v>
      </c>
      <c r="D27" s="884">
        <v>16068</v>
      </c>
      <c r="E27" s="884">
        <v>16068</v>
      </c>
      <c r="F27" s="885">
        <v>3766</v>
      </c>
      <c r="G27" s="519"/>
      <c r="H27" s="519"/>
      <c r="I27" s="886"/>
      <c r="J27" s="887">
        <f t="shared" si="3"/>
        <v>3766</v>
      </c>
      <c r="K27" s="871">
        <f t="shared" si="4"/>
        <v>23.437888971869555</v>
      </c>
      <c r="L27" s="826"/>
      <c r="M27" s="439"/>
      <c r="N27" s="519"/>
      <c r="O27" s="439"/>
    </row>
    <row r="28" spans="1:15" x14ac:dyDescent="0.2">
      <c r="A28" s="837" t="s">
        <v>604</v>
      </c>
      <c r="B28" s="503">
        <v>502</v>
      </c>
      <c r="C28" s="449">
        <v>3334</v>
      </c>
      <c r="D28" s="888">
        <v>4153</v>
      </c>
      <c r="E28" s="888">
        <v>4153</v>
      </c>
      <c r="F28" s="838">
        <v>1140</v>
      </c>
      <c r="G28" s="519"/>
      <c r="H28" s="519"/>
      <c r="I28" s="889"/>
      <c r="J28" s="890">
        <f t="shared" si="3"/>
        <v>1140</v>
      </c>
      <c r="K28" s="877">
        <f t="shared" si="4"/>
        <v>27.450036118468578</v>
      </c>
      <c r="L28" s="826"/>
      <c r="M28" s="449"/>
      <c r="N28" s="523"/>
      <c r="O28" s="449"/>
    </row>
    <row r="29" spans="1:15" x14ac:dyDescent="0.2">
      <c r="A29" s="837" t="s">
        <v>606</v>
      </c>
      <c r="B29" s="503">
        <v>504</v>
      </c>
      <c r="C29" s="449">
        <v>0</v>
      </c>
      <c r="D29" s="888">
        <v>0</v>
      </c>
      <c r="E29" s="888">
        <v>0</v>
      </c>
      <c r="F29" s="838">
        <v>0</v>
      </c>
      <c r="G29" s="519"/>
      <c r="H29" s="519"/>
      <c r="I29" s="889"/>
      <c r="J29" s="890">
        <f t="shared" si="3"/>
        <v>0</v>
      </c>
      <c r="K29" s="877">
        <v>0</v>
      </c>
      <c r="L29" s="826"/>
      <c r="M29" s="449"/>
      <c r="N29" s="523"/>
      <c r="O29" s="449"/>
    </row>
    <row r="30" spans="1:15" x14ac:dyDescent="0.2">
      <c r="A30" s="837" t="s">
        <v>608</v>
      </c>
      <c r="B30" s="503">
        <v>511</v>
      </c>
      <c r="C30" s="449">
        <v>3338</v>
      </c>
      <c r="D30" s="888">
        <v>2330</v>
      </c>
      <c r="E30" s="888">
        <v>2330</v>
      </c>
      <c r="F30" s="838">
        <v>194</v>
      </c>
      <c r="G30" s="519"/>
      <c r="H30" s="519"/>
      <c r="I30" s="889"/>
      <c r="J30" s="890">
        <f t="shared" si="3"/>
        <v>194</v>
      </c>
      <c r="K30" s="877">
        <f t="shared" si="4"/>
        <v>8.3261802575107282</v>
      </c>
      <c r="L30" s="826"/>
      <c r="M30" s="449"/>
      <c r="N30" s="523"/>
      <c r="O30" s="449"/>
    </row>
    <row r="31" spans="1:15" x14ac:dyDescent="0.2">
      <c r="A31" s="837" t="s">
        <v>610</v>
      </c>
      <c r="B31" s="503">
        <v>518</v>
      </c>
      <c r="C31" s="449">
        <v>3309</v>
      </c>
      <c r="D31" s="888">
        <v>3744</v>
      </c>
      <c r="E31" s="888">
        <v>3744</v>
      </c>
      <c r="F31" s="838">
        <v>862</v>
      </c>
      <c r="G31" s="519"/>
      <c r="H31" s="519"/>
      <c r="I31" s="889"/>
      <c r="J31" s="890">
        <f t="shared" si="3"/>
        <v>862</v>
      </c>
      <c r="K31" s="877">
        <f t="shared" si="4"/>
        <v>23.023504273504273</v>
      </c>
      <c r="L31" s="826"/>
      <c r="M31" s="449"/>
      <c r="N31" s="523"/>
      <c r="O31" s="449"/>
    </row>
    <row r="32" spans="1:15" x14ac:dyDescent="0.2">
      <c r="A32" s="837" t="s">
        <v>612</v>
      </c>
      <c r="B32" s="503">
        <v>521</v>
      </c>
      <c r="C32" s="449">
        <v>57767</v>
      </c>
      <c r="D32" s="888">
        <v>63579</v>
      </c>
      <c r="E32" s="888">
        <v>63579</v>
      </c>
      <c r="F32" s="838">
        <v>14272</v>
      </c>
      <c r="G32" s="519"/>
      <c r="H32" s="519"/>
      <c r="I32" s="889"/>
      <c r="J32" s="890">
        <f t="shared" si="3"/>
        <v>14272</v>
      </c>
      <c r="K32" s="877">
        <f t="shared" si="4"/>
        <v>22.447663536702368</v>
      </c>
      <c r="L32" s="826"/>
      <c r="M32" s="449"/>
      <c r="N32" s="523"/>
      <c r="O32" s="449"/>
    </row>
    <row r="33" spans="1:15" x14ac:dyDescent="0.2">
      <c r="A33" s="837" t="s">
        <v>614</v>
      </c>
      <c r="B33" s="503" t="s">
        <v>616</v>
      </c>
      <c r="C33" s="449">
        <v>21027</v>
      </c>
      <c r="D33" s="888">
        <v>23031</v>
      </c>
      <c r="E33" s="888">
        <v>23031</v>
      </c>
      <c r="F33" s="838">
        <v>5174</v>
      </c>
      <c r="G33" s="519"/>
      <c r="H33" s="519"/>
      <c r="I33" s="889"/>
      <c r="J33" s="890">
        <f t="shared" si="3"/>
        <v>5174</v>
      </c>
      <c r="K33" s="877">
        <f t="shared" si="4"/>
        <v>22.465372758455995</v>
      </c>
      <c r="L33" s="826"/>
      <c r="M33" s="449"/>
      <c r="N33" s="523"/>
      <c r="O33" s="449"/>
    </row>
    <row r="34" spans="1:15" x14ac:dyDescent="0.2">
      <c r="A34" s="837" t="s">
        <v>617</v>
      </c>
      <c r="B34" s="503">
        <v>557</v>
      </c>
      <c r="C34" s="449">
        <v>0</v>
      </c>
      <c r="D34" s="888">
        <v>0</v>
      </c>
      <c r="E34" s="888">
        <v>0</v>
      </c>
      <c r="F34" s="838">
        <v>0</v>
      </c>
      <c r="G34" s="519"/>
      <c r="H34" s="519"/>
      <c r="I34" s="889"/>
      <c r="J34" s="890">
        <f t="shared" si="3"/>
        <v>0</v>
      </c>
      <c r="K34" s="877">
        <v>0</v>
      </c>
      <c r="L34" s="826"/>
      <c r="M34" s="449"/>
      <c r="N34" s="523"/>
      <c r="O34" s="449"/>
    </row>
    <row r="35" spans="1:15" x14ac:dyDescent="0.2">
      <c r="A35" s="837" t="s">
        <v>619</v>
      </c>
      <c r="B35" s="503">
        <v>551</v>
      </c>
      <c r="C35" s="449">
        <v>1373</v>
      </c>
      <c r="D35" s="888">
        <v>1490</v>
      </c>
      <c r="E35" s="888">
        <v>1490</v>
      </c>
      <c r="F35" s="838">
        <v>371</v>
      </c>
      <c r="G35" s="519"/>
      <c r="H35" s="519"/>
      <c r="I35" s="889"/>
      <c r="J35" s="890">
        <f t="shared" si="3"/>
        <v>371</v>
      </c>
      <c r="K35" s="882">
        <f t="shared" si="4"/>
        <v>24.8993288590604</v>
      </c>
      <c r="L35" s="826"/>
      <c r="M35" s="449"/>
      <c r="N35" s="523"/>
      <c r="O35" s="449"/>
    </row>
    <row r="36" spans="1:15" ht="13.5" thickBot="1" x14ac:dyDescent="0.25">
      <c r="A36" s="546" t="s">
        <v>621</v>
      </c>
      <c r="B36" s="525" t="s">
        <v>622</v>
      </c>
      <c r="C36" s="488">
        <v>2816</v>
      </c>
      <c r="D36" s="891">
        <v>2474</v>
      </c>
      <c r="E36" s="891">
        <v>2474</v>
      </c>
      <c r="F36" s="892">
        <v>308</v>
      </c>
      <c r="G36" s="519"/>
      <c r="H36" s="519"/>
      <c r="I36" s="889"/>
      <c r="J36" s="893">
        <f t="shared" si="3"/>
        <v>308</v>
      </c>
      <c r="K36" s="894">
        <f t="shared" si="4"/>
        <v>12.449474535165724</v>
      </c>
      <c r="L36" s="826"/>
      <c r="M36" s="488"/>
      <c r="N36" s="851"/>
      <c r="O36" s="488"/>
    </row>
    <row r="37" spans="1:15" ht="13.5" thickBot="1" x14ac:dyDescent="0.25">
      <c r="A37" s="852" t="s">
        <v>623</v>
      </c>
      <c r="B37" s="853"/>
      <c r="C37" s="895">
        <f>SUM(C27:C36)</f>
        <v>109817</v>
      </c>
      <c r="D37" s="896">
        <f t="shared" ref="D37:E37" si="5">SUM(D27:D36)</f>
        <v>116869</v>
      </c>
      <c r="E37" s="897">
        <f t="shared" si="5"/>
        <v>116869</v>
      </c>
      <c r="F37" s="475">
        <f>SUM(F27:F36)</f>
        <v>26087</v>
      </c>
      <c r="G37" s="732"/>
      <c r="H37" s="732"/>
      <c r="I37" s="732"/>
      <c r="J37" s="466">
        <f t="shared" si="3"/>
        <v>26087</v>
      </c>
      <c r="K37" s="898">
        <f t="shared" si="4"/>
        <v>22.321573727849131</v>
      </c>
      <c r="L37" s="826"/>
      <c r="M37" s="468">
        <f t="shared" ref="M37:O37" si="6">SUM(M27:M36)</f>
        <v>0</v>
      </c>
      <c r="N37" s="468">
        <f t="shared" si="6"/>
        <v>0</v>
      </c>
      <c r="O37" s="468">
        <f t="shared" si="6"/>
        <v>0</v>
      </c>
    </row>
    <row r="38" spans="1:15" x14ac:dyDescent="0.2">
      <c r="A38" s="828" t="s">
        <v>625</v>
      </c>
      <c r="B38" s="493">
        <v>601</v>
      </c>
      <c r="C38" s="439">
        <v>4226</v>
      </c>
      <c r="D38" s="884">
        <v>2800</v>
      </c>
      <c r="E38" s="884">
        <v>2800</v>
      </c>
      <c r="F38" s="829">
        <v>1178</v>
      </c>
      <c r="G38" s="519"/>
      <c r="H38" s="519"/>
      <c r="I38" s="889"/>
      <c r="J38" s="899">
        <f t="shared" si="3"/>
        <v>1178</v>
      </c>
      <c r="K38" s="871">
        <f t="shared" si="4"/>
        <v>42.071428571428569</v>
      </c>
      <c r="L38" s="826"/>
      <c r="M38" s="439"/>
      <c r="N38" s="900"/>
      <c r="O38" s="439"/>
    </row>
    <row r="39" spans="1:15" x14ac:dyDescent="0.2">
      <c r="A39" s="837" t="s">
        <v>627</v>
      </c>
      <c r="B39" s="503">
        <v>602</v>
      </c>
      <c r="C39" s="449">
        <v>52732</v>
      </c>
      <c r="D39" s="888">
        <v>53100</v>
      </c>
      <c r="E39" s="888">
        <v>53100</v>
      </c>
      <c r="F39" s="838">
        <v>13968</v>
      </c>
      <c r="G39" s="519"/>
      <c r="H39" s="519"/>
      <c r="I39" s="889"/>
      <c r="J39" s="890">
        <f t="shared" si="3"/>
        <v>13968</v>
      </c>
      <c r="K39" s="877">
        <f t="shared" si="4"/>
        <v>26.305084745762713</v>
      </c>
      <c r="L39" s="826"/>
      <c r="M39" s="449"/>
      <c r="N39" s="901"/>
      <c r="O39" s="449"/>
    </row>
    <row r="40" spans="1:15" x14ac:dyDescent="0.2">
      <c r="A40" s="837" t="s">
        <v>629</v>
      </c>
      <c r="B40" s="503">
        <v>604</v>
      </c>
      <c r="C40" s="449">
        <v>0</v>
      </c>
      <c r="D40" s="888">
        <v>0</v>
      </c>
      <c r="E40" s="888">
        <v>0</v>
      </c>
      <c r="F40" s="838">
        <v>0</v>
      </c>
      <c r="G40" s="519"/>
      <c r="H40" s="519"/>
      <c r="I40" s="889"/>
      <c r="J40" s="890">
        <f t="shared" si="3"/>
        <v>0</v>
      </c>
      <c r="K40" s="882">
        <v>0</v>
      </c>
      <c r="L40" s="826"/>
      <c r="M40" s="449"/>
      <c r="N40" s="901"/>
      <c r="O40" s="449"/>
    </row>
    <row r="41" spans="1:15" x14ac:dyDescent="0.2">
      <c r="A41" s="837" t="s">
        <v>631</v>
      </c>
      <c r="B41" s="503" t="s">
        <v>633</v>
      </c>
      <c r="C41" s="449">
        <v>52200</v>
      </c>
      <c r="D41" s="888">
        <v>60504</v>
      </c>
      <c r="E41" s="888">
        <v>60504</v>
      </c>
      <c r="F41" s="838">
        <v>12352</v>
      </c>
      <c r="G41" s="519"/>
      <c r="H41" s="519"/>
      <c r="I41" s="889"/>
      <c r="J41" s="890">
        <f t="shared" si="3"/>
        <v>12352</v>
      </c>
      <c r="K41" s="877">
        <f t="shared" si="4"/>
        <v>20.415179161708316</v>
      </c>
      <c r="L41" s="826"/>
      <c r="M41" s="449"/>
      <c r="N41" s="901"/>
      <c r="O41" s="449"/>
    </row>
    <row r="42" spans="1:15" ht="13.5" thickBot="1" x14ac:dyDescent="0.25">
      <c r="A42" s="546" t="s">
        <v>634</v>
      </c>
      <c r="B42" s="525" t="s">
        <v>635</v>
      </c>
      <c r="C42" s="488">
        <v>968</v>
      </c>
      <c r="D42" s="902">
        <v>484</v>
      </c>
      <c r="E42" s="902">
        <v>484</v>
      </c>
      <c r="F42" s="892">
        <v>214</v>
      </c>
      <c r="G42" s="519"/>
      <c r="H42" s="519"/>
      <c r="I42" s="889"/>
      <c r="J42" s="893">
        <f t="shared" si="3"/>
        <v>214</v>
      </c>
      <c r="K42" s="894">
        <f t="shared" si="4"/>
        <v>44.214876033057855</v>
      </c>
      <c r="L42" s="826"/>
      <c r="M42" s="488"/>
      <c r="N42" s="903"/>
      <c r="O42" s="488"/>
    </row>
    <row r="43" spans="1:15" ht="13.5" thickBot="1" x14ac:dyDescent="0.25">
      <c r="A43" s="852" t="s">
        <v>636</v>
      </c>
      <c r="B43" s="853" t="s">
        <v>569</v>
      </c>
      <c r="C43" s="895">
        <f>SUM(C38:C42)</f>
        <v>110126</v>
      </c>
      <c r="D43" s="896">
        <f t="shared" ref="D43:E43" si="7">SUM(D38:D42)</f>
        <v>116888</v>
      </c>
      <c r="E43" s="897">
        <f t="shared" si="7"/>
        <v>116888</v>
      </c>
      <c r="F43" s="475">
        <f>SUM(F38:F42)</f>
        <v>27712</v>
      </c>
      <c r="G43" s="732">
        <f t="shared" ref="G43:I43" si="8">SUM(G38:G42)</f>
        <v>0</v>
      </c>
      <c r="H43" s="732">
        <f t="shared" si="8"/>
        <v>0</v>
      </c>
      <c r="I43" s="732">
        <f t="shared" si="8"/>
        <v>0</v>
      </c>
      <c r="J43" s="466">
        <f t="shared" si="3"/>
        <v>27712</v>
      </c>
      <c r="K43" s="898">
        <f t="shared" si="4"/>
        <v>23.708165081103278</v>
      </c>
      <c r="L43" s="826"/>
      <c r="M43" s="468">
        <f>SUM(M38:M42)</f>
        <v>0</v>
      </c>
      <c r="N43" s="475">
        <f>SUM(N38:N42)</f>
        <v>0</v>
      </c>
      <c r="O43" s="468">
        <f>SUM(O38:O42)</f>
        <v>0</v>
      </c>
    </row>
    <row r="44" spans="1:15" ht="5.25" customHeight="1" thickBot="1" x14ac:dyDescent="0.25">
      <c r="A44" s="546"/>
      <c r="B44" s="549"/>
      <c r="C44" s="555"/>
      <c r="D44" s="904"/>
      <c r="E44" s="905"/>
      <c r="F44" s="906"/>
      <c r="G44" s="907"/>
      <c r="H44" s="908">
        <f>N44-G44</f>
        <v>0</v>
      </c>
      <c r="I44" s="907"/>
      <c r="J44" s="909"/>
      <c r="K44" s="910"/>
      <c r="L44" s="826"/>
      <c r="M44" s="911"/>
      <c r="N44" s="475"/>
      <c r="O44" s="475"/>
    </row>
    <row r="45" spans="1:15" ht="13.5" thickBot="1" x14ac:dyDescent="0.25">
      <c r="A45" s="912" t="s">
        <v>638</v>
      </c>
      <c r="B45" s="853" t="s">
        <v>569</v>
      </c>
      <c r="C45" s="895">
        <f>C43-C41</f>
        <v>57926</v>
      </c>
      <c r="D45" s="466">
        <f t="shared" ref="D45:I45" si="9">D43-D41</f>
        <v>56384</v>
      </c>
      <c r="E45" s="468">
        <f t="shared" si="9"/>
        <v>56384</v>
      </c>
      <c r="F45" s="475">
        <f t="shared" si="9"/>
        <v>15360</v>
      </c>
      <c r="G45" s="913">
        <f t="shared" si="9"/>
        <v>0</v>
      </c>
      <c r="H45" s="633">
        <f t="shared" si="9"/>
        <v>0</v>
      </c>
      <c r="I45" s="913">
        <f t="shared" si="9"/>
        <v>0</v>
      </c>
      <c r="J45" s="468">
        <f t="shared" si="3"/>
        <v>15360</v>
      </c>
      <c r="K45" s="914">
        <f t="shared" si="4"/>
        <v>27.241770715096479</v>
      </c>
      <c r="L45" s="826"/>
      <c r="M45" s="468">
        <f>M43-M41</f>
        <v>0</v>
      </c>
      <c r="N45" s="475">
        <f>N43-N41</f>
        <v>0</v>
      </c>
      <c r="O45" s="468">
        <f>O43-O41</f>
        <v>0</v>
      </c>
    </row>
    <row r="46" spans="1:15" ht="13.5" thickBot="1" x14ac:dyDescent="0.25">
      <c r="A46" s="852" t="s">
        <v>639</v>
      </c>
      <c r="B46" s="853" t="s">
        <v>569</v>
      </c>
      <c r="C46" s="895">
        <f>C43-C37</f>
        <v>309</v>
      </c>
      <c r="D46" s="466">
        <f t="shared" ref="D46:I46" si="10">D43-D37</f>
        <v>19</v>
      </c>
      <c r="E46" s="468">
        <f t="shared" si="10"/>
        <v>19</v>
      </c>
      <c r="F46" s="475">
        <f>F43-F37</f>
        <v>1625</v>
      </c>
      <c r="G46" s="913">
        <f t="shared" si="10"/>
        <v>0</v>
      </c>
      <c r="H46" s="633">
        <f t="shared" si="10"/>
        <v>0</v>
      </c>
      <c r="I46" s="732">
        <f t="shared" si="10"/>
        <v>0</v>
      </c>
      <c r="J46" s="468">
        <f t="shared" si="3"/>
        <v>1625</v>
      </c>
      <c r="K46" s="914">
        <f t="shared" si="4"/>
        <v>8552.6315789473683</v>
      </c>
      <c r="L46" s="826"/>
      <c r="M46" s="468">
        <f>M43-M37</f>
        <v>0</v>
      </c>
      <c r="N46" s="475">
        <f>N43-N37</f>
        <v>0</v>
      </c>
      <c r="O46" s="468">
        <f>O43-O37</f>
        <v>0</v>
      </c>
    </row>
    <row r="47" spans="1:15" ht="13.5" thickBot="1" x14ac:dyDescent="0.25">
      <c r="A47" s="915" t="s">
        <v>641</v>
      </c>
      <c r="B47" s="916" t="s">
        <v>569</v>
      </c>
      <c r="C47" s="895">
        <f>C46-C41</f>
        <v>-51891</v>
      </c>
      <c r="D47" s="466">
        <f t="shared" ref="D47:I47" si="11">D46-D41</f>
        <v>-60485</v>
      </c>
      <c r="E47" s="468">
        <f t="shared" si="11"/>
        <v>-60485</v>
      </c>
      <c r="F47" s="475">
        <f t="shared" si="11"/>
        <v>-10727</v>
      </c>
      <c r="G47" s="913">
        <f t="shared" si="11"/>
        <v>0</v>
      </c>
      <c r="H47" s="633">
        <f t="shared" si="11"/>
        <v>0</v>
      </c>
      <c r="I47" s="732">
        <f t="shared" si="11"/>
        <v>0</v>
      </c>
      <c r="J47" s="468">
        <f t="shared" si="3"/>
        <v>-10727</v>
      </c>
      <c r="K47" s="914">
        <f t="shared" si="4"/>
        <v>17.734975613788542</v>
      </c>
      <c r="L47" s="826"/>
      <c r="M47" s="468">
        <f>M46-M41</f>
        <v>0</v>
      </c>
      <c r="N47" s="475">
        <f>N46-N41</f>
        <v>0</v>
      </c>
      <c r="O47" s="468">
        <f>O46-O41</f>
        <v>0</v>
      </c>
    </row>
    <row r="50" spans="1:10" x14ac:dyDescent="0.2">
      <c r="A50" s="917" t="s">
        <v>642</v>
      </c>
    </row>
    <row r="51" spans="1:10" x14ac:dyDescent="0.2">
      <c r="A51" s="920" t="s">
        <v>643</v>
      </c>
    </row>
    <row r="52" spans="1:10" x14ac:dyDescent="0.2">
      <c r="A52" s="921" t="s">
        <v>644</v>
      </c>
    </row>
    <row r="53" spans="1:10" s="572" customFormat="1" x14ac:dyDescent="0.2">
      <c r="A53" s="921" t="s">
        <v>645</v>
      </c>
      <c r="B53" s="922"/>
      <c r="E53" s="369"/>
      <c r="F53" s="369"/>
      <c r="G53" s="369"/>
      <c r="H53" s="369"/>
      <c r="I53" s="369"/>
      <c r="J53" s="369"/>
    </row>
    <row r="56" spans="1:10" x14ac:dyDescent="0.2">
      <c r="A56" s="923" t="s">
        <v>660</v>
      </c>
    </row>
    <row r="58" spans="1:10" x14ac:dyDescent="0.2">
      <c r="A58" s="923" t="s">
        <v>661</v>
      </c>
    </row>
    <row r="60" spans="1:10" x14ac:dyDescent="0.2">
      <c r="A60" s="923" t="s">
        <v>662</v>
      </c>
    </row>
    <row r="61" spans="1:10" x14ac:dyDescent="0.2">
      <c r="A61" s="923" t="s">
        <v>541</v>
      </c>
    </row>
  </sheetData>
  <mergeCells count="5">
    <mergeCell ref="A1:O1"/>
    <mergeCell ref="C7:O7"/>
    <mergeCell ref="A9:A10"/>
    <mergeCell ref="B9:B10"/>
    <mergeCell ref="F9:I9"/>
  </mergeCells>
  <pageMargins left="0.7" right="0.7" top="0.78740157499999996" bottom="0.78740157499999996" header="0.3" footer="0.3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22</vt:i4>
      </vt:variant>
    </vt:vector>
  </HeadingPairs>
  <TitlesOfParts>
    <vt:vector size="22" baseType="lpstr">
      <vt:lpstr>Doplň. ukaz. 3_2020</vt:lpstr>
      <vt:lpstr>Město_příjmy</vt:lpstr>
      <vt:lpstr>Město_výdaje </vt:lpstr>
      <vt:lpstr>§6409 5901 -Rezerva 2020 OEK</vt:lpstr>
      <vt:lpstr>Položka 8115-Financování</vt:lpstr>
      <vt:lpstr>Městské muzeum </vt:lpstr>
      <vt:lpstr>Městská knihovna</vt:lpstr>
      <vt:lpstr>Tereza Břeclav</vt:lpstr>
      <vt:lpstr>Domov seniorů</vt:lpstr>
      <vt:lpstr>MŠ Břetislavova</vt:lpstr>
      <vt:lpstr>MŠ Hřbitovní</vt:lpstr>
      <vt:lpstr>MŠ Na Valtické</vt:lpstr>
      <vt:lpstr>MŠ U Splavu</vt:lpstr>
      <vt:lpstr>MŠ Okružní</vt:lpstr>
      <vt:lpstr>MŠ Osvobození</vt:lpstr>
      <vt:lpstr>ZŠ Komenského</vt:lpstr>
      <vt:lpstr>ZŠ a MŠ Kpt.Nálepky</vt:lpstr>
      <vt:lpstr>ZŠ a MŠ Kupkova</vt:lpstr>
      <vt:lpstr>ZŠ Na Valtické</vt:lpstr>
      <vt:lpstr>ZŠ Slovácká</vt:lpstr>
      <vt:lpstr>ZŠ J.Noháče</vt:lpstr>
      <vt:lpstr>ZUŠ Břeclav </vt:lpstr>
    </vt:vector>
  </TitlesOfParts>
  <Company>MěÚ Břeclav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slatinska</dc:creator>
  <cp:lastModifiedBy>Hošek Milan</cp:lastModifiedBy>
  <cp:lastPrinted>2020-04-20T07:29:05Z</cp:lastPrinted>
  <dcterms:created xsi:type="dcterms:W3CDTF">2017-03-15T06:48:16Z</dcterms:created>
  <dcterms:modified xsi:type="dcterms:W3CDTF">2020-04-23T05:57:43Z</dcterms:modified>
</cp:coreProperties>
</file>