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2"/>
  </bookViews>
  <sheets>
    <sheet name="Domov seniorů" sheetId="1" r:id="rId1"/>
    <sheet name="Knihovna" sheetId="2" r:id="rId2"/>
    <sheet name="Tereza" sheetId="3" r:id="rId3"/>
    <sheet name="Muzeum" sheetId="4" r:id="rId4"/>
    <sheet name="MŠ Břetislavova" sheetId="5" r:id="rId5"/>
    <sheet name="MŠ Hřbitovní" sheetId="6" r:id="rId6"/>
    <sheet name="MŠ Na Valtické" sheetId="7" r:id="rId7"/>
    <sheet name="MŠ Slovácká" sheetId="8" r:id="rId8"/>
    <sheet name="MŠ U Splavu" sheetId="9" r:id="rId9"/>
    <sheet name="MŠ Okružní" sheetId="10" r:id="rId10"/>
    <sheet name="MŠ Osvobození" sheetId="11" r:id="rId11"/>
    <sheet name="ZŠ Komenského" sheetId="12" r:id="rId12"/>
    <sheet name="ZŠ Kpt.Nálepky" sheetId="13" r:id="rId13"/>
    <sheet name="ZŠ Kupkova" sheetId="14" r:id="rId14"/>
    <sheet name="ZŠ Na Valtické" sheetId="15" r:id="rId15"/>
    <sheet name="ZŠ Slovácká" sheetId="16" r:id="rId16"/>
    <sheet name="ZŠ J.Noháče" sheetId="17" r:id="rId17"/>
    <sheet name="ZUŠ" sheetId="18" r:id="rId18"/>
  </sheets>
  <definedNames/>
  <calcPr fullCalcOnLoad="1"/>
</workbook>
</file>

<file path=xl/comments12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3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5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3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<sst xmlns="http://schemas.openxmlformats.org/spreadsheetml/2006/main" count="2938" uniqueCount="244">
  <si>
    <t>Pasport vybraných rozvahových a výsledovkových položek - HODNOCENÍ - rok 2012</t>
  </si>
  <si>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</si>
  <si>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</si>
  <si>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</si>
  <si>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</si>
  <si>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Rozpočet</t>
  </si>
  <si>
    <t>měsíc</t>
  </si>
  <si>
    <t>r.2012</t>
  </si>
  <si>
    <t>Plnění</t>
  </si>
  <si>
    <t>Položka</t>
  </si>
  <si>
    <t>řádek</t>
  </si>
  <si>
    <t>r.2000</t>
  </si>
  <si>
    <t>r.2001</t>
  </si>
  <si>
    <t>účet</t>
  </si>
  <si>
    <t>r.2009</t>
  </si>
  <si>
    <t>r.2010</t>
  </si>
  <si>
    <t>R.2011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</si>
  <si>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</si>
  <si>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</si>
  <si>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</si>
  <si>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</si>
  <si>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</si>
  <si>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</si>
  <si>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</si>
  <si>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</si>
  <si>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</si>
  <si>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</si>
  <si>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</si>
  <si>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</si>
  <si>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</si>
  <si>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</si>
  <si>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</si>
  <si>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</si>
  <si>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</si>
  <si>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</si>
  <si>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</si>
  <si>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</si>
  <si>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</si>
  <si>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</si>
  <si>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</si>
  <si>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</si>
  <si>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</si>
  <si>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</si>
  <si>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</si>
  <si>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</si>
  <si>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</si>
  <si>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</si>
  <si>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</si>
  <si>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</si>
  <si>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</si>
  <si>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</si>
  <si>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</si>
  <si>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</si>
  <si>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</si>
  <si>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</si>
  <si>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</si>
  <si>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</si>
  <si>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</si>
  <si>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</si>
  <si>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</si>
  <si>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</si>
  <si>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</si>
  <si>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</si>
  <si>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</si>
  <si>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- - - - -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</si>
  <si>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</si>
  <si>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</si>
  <si>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</si>
  <si>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</si>
  <si>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</si>
  <si>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</si>
  <si>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</si>
  <si>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</si>
  <si>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</si>
  <si>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</si>
  <si>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</si>
  <si>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</si>
  <si>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</si>
  <si>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</si>
  <si>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</si>
  <si>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</si>
  <si>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</si>
  <si>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</si>
  <si>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</si>
  <si>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</si>
  <si>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</si>
  <si>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</si>
  <si>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</si>
  <si>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</si>
  <si>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</si>
  <si>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</si>
  <si>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</si>
  <si>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</si>
  <si>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</si>
  <si>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</si>
  <si>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</si>
  <si>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</si>
  <si>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</si>
  <si>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</si>
  <si>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</si>
  <si>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</si>
  <si>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</si>
  <si>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</si>
  <si>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</si>
  <si>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</si>
  <si>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</si>
  <si>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</si>
  <si>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2012</t>
  </si>
  <si>
    <t>Městská knihovna Břeclav</t>
  </si>
  <si>
    <t>r.2011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</si>
  <si>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</si>
  <si>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</si>
  <si>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</si>
  <si>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</si>
  <si>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</si>
  <si>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</si>
  <si>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</si>
  <si>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</si>
  <si>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</si>
  <si>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</si>
  <si>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</si>
  <si>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</si>
  <si>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</si>
  <si>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</si>
  <si>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</si>
  <si>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</si>
  <si>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</si>
  <si>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</si>
  <si>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</si>
  <si>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</si>
  <si>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</si>
  <si>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</si>
  <si>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</si>
  <si>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</si>
  <si>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</si>
  <si>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</si>
  <si>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</si>
  <si>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</si>
  <si>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</si>
  <si>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</si>
  <si>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</si>
  <si>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</si>
  <si>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</si>
  <si>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</si>
  <si>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</si>
  <si>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</si>
  <si>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</si>
  <si>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Ostátní náklady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</si>
  <si>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</si>
  <si>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</si>
  <si>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</si>
  <si>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</si>
  <si>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</si>
  <si>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</si>
  <si>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</si>
  <si>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</si>
  <si>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</si>
  <si>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</si>
  <si>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</si>
  <si>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</si>
  <si>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</si>
  <si>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</si>
  <si>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</si>
  <si>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 Tereza Břeclav</t>
  </si>
  <si>
    <t>Dlouhodobý hm.majetek (DHIM)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</si>
  <si>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</si>
  <si>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</si>
  <si>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</si>
  <si>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</si>
  <si>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</si>
  <si>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</si>
  <si>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</si>
  <si>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</si>
  <si>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Náklady celkem (ÚT 5)</t>
  </si>
  <si>
    <t xml:space="preserve"> 59-57</t>
  </si>
  <si>
    <t>2012/březen</t>
  </si>
  <si>
    <t>Městské muzeum a galerie Břeclav</t>
  </si>
  <si>
    <t>Pasport vybraných rozvahových a výsledovkových položek - ze závěrky k 31. 3. 2012</t>
  </si>
  <si>
    <t>4002 MŠ Břeclav, Břetislavova</t>
  </si>
  <si>
    <t>r. 2010</t>
  </si>
  <si>
    <t>r. 2011</t>
  </si>
  <si>
    <t>Rozpočet 2012</t>
  </si>
  <si>
    <t>r. 2012</t>
  </si>
  <si>
    <t xml:space="preserve">Závěrka </t>
  </si>
  <si>
    <t>r.2007</t>
  </si>
  <si>
    <t>r.2008</t>
  </si>
  <si>
    <t>schválený</t>
  </si>
  <si>
    <t>uprvený</t>
  </si>
  <si>
    <t>k 30.6.12</t>
  </si>
  <si>
    <t>k 30.9.12</t>
  </si>
  <si>
    <t>k 31.12.12</t>
  </si>
  <si>
    <t xml:space="preserve">Postup vyplnění:  </t>
  </si>
  <si>
    <t>Vyplnit pouze sloupec "měsíc březen". Zelené buňky nevyplňovat, jsou zavzorcované, vypočte se samo.</t>
  </si>
  <si>
    <t>Vyplnit také počty pracovníků - fyzický i přepočtený stav !!!</t>
  </si>
  <si>
    <t>V Břeclavi dne: 13.4.2012</t>
  </si>
  <si>
    <t>Zpracoval: PETS-Miškeříková</t>
  </si>
  <si>
    <t>komentář: v řádku Spotřeba energií je i částka spotřeby vodného, účtované na účtu 503</t>
  </si>
  <si>
    <t>4004 MŠ Břeclav, Hřbitovní</t>
  </si>
  <si>
    <t>upravený</t>
  </si>
  <si>
    <t>V Břeclavi dne: 11.4.2012</t>
  </si>
  <si>
    <t>Zpracoval: Trněná, 519327369</t>
  </si>
  <si>
    <t>4005 MŠ Břeclav, Na Valtické</t>
  </si>
  <si>
    <t xml:space="preserve">V Břeclavi dne: </t>
  </si>
  <si>
    <t xml:space="preserve">Zpracoval: </t>
  </si>
  <si>
    <t xml:space="preserve">Příspěvková organizace:   </t>
  </si>
  <si>
    <t>4006 MŠ Břeclav,  Slovácká</t>
  </si>
  <si>
    <t>V Břeclavi dne: 12.4.2012</t>
  </si>
  <si>
    <t>Zpracoval: Strýčková Blanka</t>
  </si>
  <si>
    <t>4007 MŠ Břeclav, U Splavu</t>
  </si>
  <si>
    <t>Zpracoval: Césarová</t>
  </si>
  <si>
    <t>Poznámka:na účtu 502-spotř.energií je</t>
  </si>
  <si>
    <t>zahrnuta i částka za spotř.tepla ve výši</t>
  </si>
  <si>
    <t>98 tis.,která je ve Výkazu zisu a ztrát uvedena</t>
  </si>
  <si>
    <t>na účtu 503.</t>
  </si>
  <si>
    <t>4010 MŠ Břeclav, Okružní</t>
  </si>
  <si>
    <t>4011 MŠ Břeclav, Osvobození</t>
  </si>
  <si>
    <t>4204 ZŠ Břeclav, Komenského</t>
  </si>
  <si>
    <t xml:space="preserve"> </t>
  </si>
  <si>
    <t xml:space="preserve">Pozn.: </t>
  </si>
  <si>
    <r>
      <t xml:space="preserve">Škola získala </t>
    </r>
    <r>
      <rPr>
        <b/>
        <sz val="10"/>
        <rFont val="Arial"/>
        <family val="2"/>
      </rPr>
      <t>839,87 tis. Kč</t>
    </r>
    <r>
      <rPr>
        <sz val="11"/>
        <color theme="1"/>
        <rFont val="Calibri"/>
        <family val="2"/>
      </rPr>
      <t xml:space="preserve"> z projektu EU Peníze školám. V roce 2011 bylo vyčerpáno 803,32 tis. Kč.</t>
    </r>
  </si>
  <si>
    <t>V Břeclavi dne:  12.4.2012</t>
  </si>
  <si>
    <t>Zpracoval: Hlávková Renata</t>
  </si>
  <si>
    <t>4205 ZŠ a MŠ Břeclav, Kpt. Nálepky</t>
  </si>
  <si>
    <t>Škola získala 839,87 tis. Kč z projektu EU Peníze školám. Celá částka byla v roce 2011 vyčerpána.</t>
  </si>
  <si>
    <t>Škola získala 608,26 tis. Kč z projektu EU Peníze školám. V roce 2011 bylo vyčerpáno 278,35 tis. Kč.</t>
  </si>
  <si>
    <t>Zpracoval: Alžběta Komárková</t>
  </si>
  <si>
    <t>4206 ZŠ a MŠ Břeclav, Kupkova  (od 1.1.2010 je součástí školy  i MŠ Dukel.hrdinů - 4003) - MŠ DH přičtena i v r.2007, 2008, 2009</t>
  </si>
  <si>
    <t>Škola získala 1.239,83 tis. Kč z projektu EU Peníze školám. V roce 2011 bylo vyčerpáno 550,7 tis. Kč.</t>
  </si>
  <si>
    <t>V Břeclavi dne: 16.4.2012</t>
  </si>
  <si>
    <t>Zpracoval:  Cupalová</t>
  </si>
  <si>
    <t>4207 ZŠ Břeclav,  Na Valtické</t>
  </si>
  <si>
    <t>r. 2009</t>
  </si>
  <si>
    <t>Pozn.:</t>
  </si>
  <si>
    <t>Škola získala 793,87 tis. Kč z projektu EU Peníze školám. V roce 2011 bylo vyčerpáno 380,2 tis. Kč.</t>
  </si>
  <si>
    <t>V Břeclavi dne: 12. 4. 2012</t>
  </si>
  <si>
    <t>Zpracoval: I. Frýbertová</t>
  </si>
  <si>
    <t>4209 - ZŠ Břeclav, Slovácká 40</t>
  </si>
  <si>
    <t>Škola získala 1.983,8 tis. Kč z projektu EU Peníze školám. V roce 2011 nebylo čerpáno.</t>
  </si>
  <si>
    <t>V Břeclavi dne:   13.4.12</t>
  </si>
  <si>
    <t>Zpracoval: Menšíková Jana</t>
  </si>
  <si>
    <t>4211 ZŠ J. Noháče, Břeclav</t>
  </si>
  <si>
    <t>***</t>
  </si>
  <si>
    <t>Škola získala 522,65 tis. Kč z projektu EU Peníze školám. V roce 2011 bylo vyčerpáno.</t>
  </si>
  <si>
    <t>4306 ZUŠ Břeclav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</si>
</sst>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sz val="12"/>
      <name val="Arial"/>
      <family val="2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Times New Roman"/>
      <family val="1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i/>
      <sz val="11"/>
      <name val="Arial"/>
      <family val="0"/>
    </font>
    <font>
      <b/>
      <u val="single"/>
      <sz val="11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54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8" fillId="34" borderId="11" xfId="0" applyFont="1" applyFill="1" applyBorder="1" applyAlignment="1" applyProtection="1">
      <alignment horizontal="center"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horizontal="center"/>
      <protection hidden="1"/>
    </xf>
    <xf numFmtId="0" fontId="4" fillId="36" borderId="14" xfId="0" applyFont="1" applyFill="1" applyBorder="1" applyAlignment="1" applyProtection="1">
      <alignment horizontal="center"/>
      <protection hidden="1"/>
    </xf>
    <xf numFmtId="0" fontId="10" fillId="36" borderId="18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4" fillId="35" borderId="20" xfId="0" applyFont="1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4" fillId="36" borderId="20" xfId="0" applyFont="1" applyFill="1" applyBorder="1" applyAlignment="1" applyProtection="1">
      <alignment horizontal="center"/>
      <protection hidden="1"/>
    </xf>
    <xf numFmtId="0" fontId="10" fillId="36" borderId="21" xfId="0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4" fontId="0" fillId="0" borderId="25" xfId="0" applyNumberFormat="1" applyBorder="1" applyAlignment="1" applyProtection="1">
      <alignment/>
      <protection hidden="1"/>
    </xf>
    <xf numFmtId="164" fontId="0" fillId="0" borderId="26" xfId="0" applyNumberFormat="1" applyFill="1" applyBorder="1" applyAlignment="1" applyProtection="1">
      <alignment horizontal="center"/>
      <protection hidden="1"/>
    </xf>
    <xf numFmtId="164" fontId="0" fillId="0" borderId="14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0" fillId="0" borderId="27" xfId="0" applyNumberFormat="1" applyFill="1" applyBorder="1" applyAlignment="1" applyProtection="1">
      <alignment/>
      <protection locked="0"/>
    </xf>
    <xf numFmtId="164" fontId="4" fillId="35" borderId="25" xfId="0" applyNumberFormat="1" applyFont="1" applyFill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0" xfId="0" applyNumberFormat="1" applyFill="1" applyBorder="1" applyAlignment="1" applyProtection="1">
      <alignment/>
      <protection locked="0"/>
    </xf>
    <xf numFmtId="164" fontId="4" fillId="36" borderId="27" xfId="0" applyNumberFormat="1" applyFont="1" applyFill="1" applyBorder="1" applyAlignment="1" applyProtection="1">
      <alignment horizontal="center"/>
      <protection hidden="1"/>
    </xf>
    <xf numFmtId="3" fontId="4" fillId="36" borderId="31" xfId="0" applyNumberFormat="1" applyFont="1" applyFill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164" fontId="0" fillId="0" borderId="34" xfId="0" applyNumberFormat="1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locked="0"/>
    </xf>
    <xf numFmtId="164" fontId="4" fillId="35" borderId="33" xfId="0" applyNumberFormat="1" applyFont="1" applyFill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164" fontId="4" fillId="36" borderId="33" xfId="0" applyNumberFormat="1" applyFont="1" applyFill="1" applyBorder="1" applyAlignment="1" applyProtection="1">
      <alignment/>
      <protection hidden="1"/>
    </xf>
    <xf numFmtId="3" fontId="4" fillId="36" borderId="36" xfId="0" applyNumberFormat="1" applyFont="1" applyFill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locked="0"/>
    </xf>
    <xf numFmtId="3" fontId="4" fillId="35" borderId="25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3" fontId="4" fillId="36" borderId="39" xfId="0" applyNumberFormat="1" applyFont="1" applyFill="1" applyBorder="1" applyAlignment="1" applyProtection="1">
      <alignment horizontal="center"/>
      <protection hidden="1"/>
    </xf>
    <xf numFmtId="3" fontId="4" fillId="36" borderId="42" xfId="0" applyNumberFormat="1" applyFont="1" applyFill="1" applyBorder="1" applyAlignment="1" applyProtection="1">
      <alignment horizontal="center"/>
      <protection hidden="1"/>
    </xf>
    <xf numFmtId="0" fontId="11" fillId="0" borderId="43" xfId="0" applyFont="1" applyBorder="1" applyAlignment="1" applyProtection="1">
      <alignment/>
      <protection hidden="1"/>
    </xf>
    <xf numFmtId="0" fontId="0" fillId="0" borderId="39" xfId="0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/>
      <protection hidden="1"/>
    </xf>
    <xf numFmtId="3" fontId="4" fillId="35" borderId="39" xfId="0" applyNumberFormat="1" applyFont="1" applyFill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locked="0"/>
    </xf>
    <xf numFmtId="3" fontId="4" fillId="35" borderId="4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3" fontId="4" fillId="36" borderId="27" xfId="0" applyNumberFormat="1" applyFont="1" applyFill="1" applyBorder="1" applyAlignment="1" applyProtection="1">
      <alignment horizontal="center"/>
      <protection hidden="1"/>
    </xf>
    <xf numFmtId="0" fontId="11" fillId="36" borderId="10" xfId="0" applyFont="1" applyFill="1" applyBorder="1" applyAlignment="1" applyProtection="1">
      <alignment/>
      <protection hidden="1"/>
    </xf>
    <xf numFmtId="0" fontId="4" fillId="36" borderId="48" xfId="0" applyFont="1" applyFill="1" applyBorder="1" applyAlignment="1" applyProtection="1">
      <alignment horizontal="center"/>
      <protection hidden="1"/>
    </xf>
    <xf numFmtId="3" fontId="4" fillId="36" borderId="48" xfId="0" applyNumberFormat="1" applyFont="1" applyFill="1" applyBorder="1" applyAlignment="1" applyProtection="1">
      <alignment/>
      <protection hidden="1"/>
    </xf>
    <xf numFmtId="3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48" xfId="0" applyFont="1" applyFill="1" applyBorder="1" applyAlignment="1" applyProtection="1">
      <alignment/>
      <protection hidden="1"/>
    </xf>
    <xf numFmtId="0" fontId="4" fillId="36" borderId="11" xfId="0" applyFont="1" applyFill="1" applyBorder="1" applyAlignment="1" applyProtection="1">
      <alignment/>
      <protection hidden="1"/>
    </xf>
    <xf numFmtId="3" fontId="4" fillId="35" borderId="48" xfId="0" applyNumberFormat="1" applyFont="1" applyFill="1" applyBorder="1" applyAlignment="1" applyProtection="1">
      <alignment horizontal="center"/>
      <protection hidden="1"/>
    </xf>
    <xf numFmtId="3" fontId="4" fillId="36" borderId="11" xfId="0" applyNumberFormat="1" applyFont="1" applyFill="1" applyBorder="1" applyAlignment="1" applyProtection="1">
      <alignment/>
      <protection hidden="1"/>
    </xf>
    <xf numFmtId="3" fontId="4" fillId="36" borderId="49" xfId="0" applyNumberFormat="1" applyFont="1" applyFill="1" applyBorder="1" applyAlignment="1" applyProtection="1">
      <alignment/>
      <protection hidden="1"/>
    </xf>
    <xf numFmtId="3" fontId="4" fillId="36" borderId="50" xfId="0" applyNumberFormat="1" applyFont="1" applyFill="1" applyBorder="1" applyAlignment="1" applyProtection="1">
      <alignment/>
      <protection hidden="1"/>
    </xf>
    <xf numFmtId="0" fontId="4" fillId="36" borderId="49" xfId="0" applyFont="1" applyFill="1" applyBorder="1" applyAlignment="1" applyProtection="1">
      <alignment/>
      <protection hidden="1"/>
    </xf>
    <xf numFmtId="3" fontId="4" fillId="36" borderId="48" xfId="0" applyNumberFormat="1" applyFont="1" applyFill="1" applyBorder="1" applyAlignment="1" applyProtection="1">
      <alignment horizontal="center"/>
      <protection hidden="1"/>
    </xf>
    <xf numFmtId="3" fontId="4" fillId="36" borderId="12" xfId="0" applyNumberFormat="1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4" fillId="35" borderId="33" xfId="0" applyNumberFormat="1" applyFont="1" applyFill="1" applyBorder="1" applyAlignment="1" applyProtection="1">
      <alignment horizontal="center"/>
      <protection locked="0"/>
    </xf>
    <xf numFmtId="3" fontId="4" fillId="36" borderId="47" xfId="0" applyNumberFormat="1" applyFont="1" applyFill="1" applyBorder="1" applyAlignment="1" applyProtection="1">
      <alignment horizontal="center"/>
      <protection hidden="1"/>
    </xf>
    <xf numFmtId="3" fontId="4" fillId="36" borderId="51" xfId="0" applyNumberFormat="1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/>
      <protection hidden="1"/>
    </xf>
    <xf numFmtId="3" fontId="12" fillId="0" borderId="25" xfId="0" applyNumberFormat="1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locked="0"/>
    </xf>
    <xf numFmtId="3" fontId="13" fillId="35" borderId="25" xfId="0" applyNumberFormat="1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" fontId="13" fillId="36" borderId="16" xfId="0" applyNumberFormat="1" applyFont="1" applyFill="1" applyBorder="1" applyAlignment="1" applyProtection="1">
      <alignment/>
      <protection hidden="1"/>
    </xf>
    <xf numFmtId="165" fontId="13" fillId="36" borderId="52" xfId="0" applyNumberFormat="1" applyFont="1" applyFill="1" applyBorder="1" applyAlignment="1" applyProtection="1">
      <alignment horizontal="right"/>
      <protection hidden="1"/>
    </xf>
    <xf numFmtId="3" fontId="12" fillId="0" borderId="39" xfId="0" applyNumberFormat="1" applyFont="1" applyFill="1" applyBorder="1" applyAlignment="1" applyProtection="1">
      <alignment horizontal="center"/>
      <protection hidden="1"/>
    </xf>
    <xf numFmtId="3" fontId="13" fillId="35" borderId="39" xfId="0" applyNumberFormat="1" applyFont="1" applyFill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3" fontId="13" fillId="36" borderId="43" xfId="0" applyNumberFormat="1" applyFont="1" applyFill="1" applyBorder="1" applyAlignment="1" applyProtection="1">
      <alignment/>
      <protection hidden="1"/>
    </xf>
    <xf numFmtId="165" fontId="13" fillId="36" borderId="39" xfId="0" applyNumberFormat="1" applyFont="1" applyFill="1" applyBorder="1" applyAlignment="1" applyProtection="1">
      <alignment horizontal="right"/>
      <protection hidden="1"/>
    </xf>
    <xf numFmtId="3" fontId="12" fillId="0" borderId="33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3" fontId="13" fillId="35" borderId="33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3" fontId="13" fillId="36" borderId="19" xfId="0" applyNumberFormat="1" applyFont="1" applyFill="1" applyBorder="1" applyAlignment="1" applyProtection="1">
      <alignment/>
      <protection hidden="1"/>
    </xf>
    <xf numFmtId="165" fontId="13" fillId="36" borderId="33" xfId="0" applyNumberFormat="1" applyFont="1" applyFill="1" applyBorder="1" applyAlignment="1" applyProtection="1">
      <alignment horizontal="right"/>
      <protection hidden="1"/>
    </xf>
    <xf numFmtId="3" fontId="12" fillId="0" borderId="25" xfId="0" applyNumberFormat="1" applyFont="1" applyFill="1" applyBorder="1" applyAlignment="1" applyProtection="1">
      <alignment horizontal="center"/>
      <protection hidden="1"/>
    </xf>
    <xf numFmtId="0" fontId="0" fillId="0" borderId="54" xfId="0" applyBorder="1" applyAlignment="1" applyProtection="1">
      <alignment/>
      <protection hidden="1"/>
    </xf>
    <xf numFmtId="3" fontId="13" fillId="35" borderId="37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3" fontId="13" fillId="36" borderId="38" xfId="0" applyNumberFormat="1" applyFont="1" applyFill="1" applyBorder="1" applyAlignment="1" applyProtection="1">
      <alignment/>
      <protection hidden="1"/>
    </xf>
    <xf numFmtId="165" fontId="13" fillId="36" borderId="25" xfId="0" applyNumberFormat="1" applyFont="1" applyFill="1" applyBorder="1" applyAlignment="1" applyProtection="1">
      <alignment horizontal="right"/>
      <protection hidden="1"/>
    </xf>
    <xf numFmtId="3" fontId="12" fillId="0" borderId="39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3" fontId="13" fillId="35" borderId="43" xfId="0" applyNumberFormat="1" applyFont="1" applyFill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4" fillId="0" borderId="39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locked="0"/>
    </xf>
    <xf numFmtId="3" fontId="13" fillId="35" borderId="56" xfId="0" applyNumberFormat="1" applyFon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3" fontId="13" fillId="36" borderId="59" xfId="0" applyNumberFormat="1" applyFont="1" applyFill="1" applyBorder="1" applyAlignment="1" applyProtection="1">
      <alignment/>
      <protection hidden="1"/>
    </xf>
    <xf numFmtId="165" fontId="13" fillId="36" borderId="47" xfId="0" applyNumberFormat="1" applyFont="1" applyFill="1" applyBorder="1" applyAlignment="1" applyProtection="1">
      <alignment horizontal="right"/>
      <protection hidden="1"/>
    </xf>
    <xf numFmtId="0" fontId="15" fillId="36" borderId="10" xfId="0" applyFont="1" applyFill="1" applyBorder="1" applyAlignment="1" applyProtection="1">
      <alignment/>
      <protection hidden="1"/>
    </xf>
    <xf numFmtId="0" fontId="13" fillId="36" borderId="48" xfId="0" applyFont="1" applyFill="1" applyBorder="1" applyAlignment="1" applyProtection="1">
      <alignment horizontal="center"/>
      <protection hidden="1"/>
    </xf>
    <xf numFmtId="3" fontId="13" fillId="36" borderId="48" xfId="0" applyNumberFormat="1" applyFont="1" applyFill="1" applyBorder="1" applyAlignment="1" applyProtection="1">
      <alignment/>
      <protection hidden="1"/>
    </xf>
    <xf numFmtId="3" fontId="13" fillId="36" borderId="48" xfId="0" applyNumberFormat="1" applyFont="1" applyFill="1" applyBorder="1" applyAlignment="1" applyProtection="1">
      <alignment horizontal="center"/>
      <protection hidden="1"/>
    </xf>
    <xf numFmtId="3" fontId="13" fillId="36" borderId="12" xfId="0" applyNumberFormat="1" applyFont="1" applyFill="1" applyBorder="1" applyAlignment="1" applyProtection="1">
      <alignment/>
      <protection hidden="1"/>
    </xf>
    <xf numFmtId="3" fontId="13" fillId="36" borderId="11" xfId="0" applyNumberFormat="1" applyFont="1" applyFill="1" applyBorder="1" applyAlignment="1" applyProtection="1">
      <alignment/>
      <protection hidden="1"/>
    </xf>
    <xf numFmtId="3" fontId="13" fillId="35" borderId="48" xfId="0" applyNumberFormat="1" applyFont="1" applyFill="1" applyBorder="1" applyAlignment="1" applyProtection="1">
      <alignment/>
      <protection hidden="1"/>
    </xf>
    <xf numFmtId="3" fontId="13" fillId="36" borderId="49" xfId="0" applyNumberFormat="1" applyFont="1" applyFill="1" applyBorder="1" applyAlignment="1" applyProtection="1">
      <alignment/>
      <protection hidden="1"/>
    </xf>
    <xf numFmtId="3" fontId="13" fillId="36" borderId="10" xfId="0" applyNumberFormat="1" applyFont="1" applyFill="1" applyBorder="1" applyAlignment="1" applyProtection="1">
      <alignment/>
      <protection hidden="1"/>
    </xf>
    <xf numFmtId="165" fontId="13" fillId="36" borderId="48" xfId="0" applyNumberFormat="1" applyFont="1" applyFill="1" applyBorder="1" applyAlignment="1" applyProtection="1">
      <alignment horizontal="right"/>
      <protection hidden="1"/>
    </xf>
    <xf numFmtId="3" fontId="12" fillId="0" borderId="25" xfId="0" applyNumberFormat="1" applyFont="1" applyFill="1" applyBorder="1" applyAlignment="1" applyProtection="1">
      <alignment/>
      <protection hidden="1"/>
    </xf>
    <xf numFmtId="3" fontId="12" fillId="0" borderId="37" xfId="0" applyNumberFormat="1" applyFont="1" applyFill="1" applyBorder="1" applyAlignment="1" applyProtection="1">
      <alignment/>
      <protection hidden="1"/>
    </xf>
    <xf numFmtId="3" fontId="12" fillId="0" borderId="25" xfId="0" applyNumberFormat="1" applyFont="1" applyFill="1" applyBorder="1" applyAlignment="1" applyProtection="1">
      <alignment/>
      <protection locked="0"/>
    </xf>
    <xf numFmtId="3" fontId="13" fillId="36" borderId="37" xfId="0" applyNumberFormat="1" applyFont="1" applyFill="1" applyBorder="1" applyAlignment="1" applyProtection="1">
      <alignment/>
      <protection hidden="1"/>
    </xf>
    <xf numFmtId="3" fontId="12" fillId="0" borderId="39" xfId="0" applyNumberFormat="1" applyFont="1" applyFill="1" applyBorder="1" applyAlignment="1" applyProtection="1">
      <alignment/>
      <protection hidden="1"/>
    </xf>
    <xf numFmtId="3" fontId="12" fillId="0" borderId="43" xfId="0" applyNumberFormat="1" applyFont="1" applyFill="1" applyBorder="1" applyAlignment="1" applyProtection="1">
      <alignment/>
      <protection hidden="1"/>
    </xf>
    <xf numFmtId="3" fontId="12" fillId="0" borderId="39" xfId="0" applyNumberFormat="1" applyFont="1" applyFill="1" applyBorder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/>
      <protection hidden="1"/>
    </xf>
    <xf numFmtId="3" fontId="12" fillId="0" borderId="56" xfId="0" applyNumberFormat="1" applyFont="1" applyFill="1" applyBorder="1" applyAlignment="1" applyProtection="1">
      <alignment/>
      <protection hidden="1"/>
    </xf>
    <xf numFmtId="3" fontId="12" fillId="0" borderId="47" xfId="0" applyNumberFormat="1" applyFont="1" applyFill="1" applyBorder="1" applyAlignment="1" applyProtection="1">
      <alignment/>
      <protection locked="0"/>
    </xf>
    <xf numFmtId="3" fontId="13" fillId="35" borderId="47" xfId="0" applyNumberFormat="1" applyFon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3" fontId="13" fillId="35" borderId="49" xfId="0" applyNumberFormat="1" applyFont="1" applyFill="1" applyBorder="1" applyAlignment="1" applyProtection="1">
      <alignment/>
      <protection hidden="1"/>
    </xf>
    <xf numFmtId="3" fontId="13" fillId="36" borderId="50" xfId="0" applyNumberFormat="1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/>
    </xf>
    <xf numFmtId="3" fontId="13" fillId="0" borderId="27" xfId="0" applyNumberFormat="1" applyFont="1" applyFill="1" applyBorder="1" applyAlignment="1" applyProtection="1">
      <alignment horizontal="center"/>
      <protection hidden="1"/>
    </xf>
    <xf numFmtId="3" fontId="13" fillId="0" borderId="27" xfId="0" applyNumberFormat="1" applyFont="1" applyFill="1" applyBorder="1" applyAlignment="1" applyProtection="1">
      <alignment/>
      <protection hidden="1"/>
    </xf>
    <xf numFmtId="3" fontId="13" fillId="0" borderId="48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0" borderId="60" xfId="0" applyNumberFormat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165" fontId="13" fillId="0" borderId="11" xfId="0" applyNumberFormat="1" applyFont="1" applyFill="1" applyBorder="1" applyAlignment="1" applyProtection="1">
      <alignment/>
      <protection hidden="1"/>
    </xf>
    <xf numFmtId="0" fontId="15" fillId="36" borderId="13" xfId="0" applyFont="1" applyFill="1" applyBorder="1" applyAlignment="1" applyProtection="1">
      <alignment/>
      <protection hidden="1"/>
    </xf>
    <xf numFmtId="165" fontId="13" fillId="36" borderId="48" xfId="0" applyNumberFormat="1" applyFont="1" applyFill="1" applyBorder="1" applyAlignment="1" applyProtection="1">
      <alignment/>
      <protection hidden="1"/>
    </xf>
    <xf numFmtId="3" fontId="13" fillId="36" borderId="60" xfId="0" applyNumberFormat="1" applyFont="1" applyFill="1" applyBorder="1" applyAlignment="1" applyProtection="1">
      <alignment/>
      <protection hidden="1"/>
    </xf>
    <xf numFmtId="0" fontId="15" fillId="36" borderId="19" xfId="0" applyFont="1" applyFill="1" applyBorder="1" applyAlignment="1" applyProtection="1">
      <alignment/>
      <protection hidden="1"/>
    </xf>
    <xf numFmtId="0" fontId="13" fillId="36" borderId="20" xfId="0" applyFont="1" applyFill="1" applyBorder="1" applyAlignment="1" applyProtection="1">
      <alignment horizontal="center"/>
      <protection hidden="1"/>
    </xf>
    <xf numFmtId="3" fontId="13" fillId="36" borderId="20" xfId="0" applyNumberFormat="1" applyFont="1" applyFill="1" applyBorder="1" applyAlignment="1" applyProtection="1">
      <alignment/>
      <protection hidden="1"/>
    </xf>
    <xf numFmtId="3" fontId="13" fillId="36" borderId="2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7" fillId="37" borderId="0" xfId="0" applyFont="1" applyFill="1" applyBorder="1" applyAlignment="1">
      <alignment/>
    </xf>
    <xf numFmtId="0" fontId="6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0" fillId="36" borderId="18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7" fillId="0" borderId="24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22" fillId="0" borderId="30" xfId="0" applyFont="1" applyFill="1" applyBorder="1" applyAlignment="1">
      <alignment vertical="center"/>
    </xf>
    <xf numFmtId="0" fontId="22" fillId="0" borderId="27" xfId="0" applyFont="1" applyFill="1" applyBorder="1" applyAlignment="1">
      <alignment/>
    </xf>
    <xf numFmtId="1" fontId="23" fillId="36" borderId="31" xfId="0" applyNumberFormat="1" applyFont="1" applyFill="1" applyBorder="1" applyAlignment="1">
      <alignment horizontal="right"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" fontId="23" fillId="36" borderId="27" xfId="0" applyNumberFormat="1" applyFont="1" applyFill="1" applyBorder="1" applyAlignment="1">
      <alignment horizontal="center" vertical="center"/>
    </xf>
    <xf numFmtId="3" fontId="23" fillId="36" borderId="31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0" fillId="0" borderId="36" xfId="0" applyFont="1" applyBorder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2" fontId="22" fillId="0" borderId="34" xfId="0" applyNumberFormat="1" applyFont="1" applyBorder="1" applyAlignment="1">
      <alignment vertical="center"/>
    </xf>
    <xf numFmtId="2" fontId="22" fillId="0" borderId="33" xfId="0" applyNumberFormat="1" applyFont="1" applyBorder="1" applyAlignment="1">
      <alignment/>
    </xf>
    <xf numFmtId="2" fontId="23" fillId="36" borderId="36" xfId="0" applyNumberFormat="1" applyFont="1" applyFill="1" applyBorder="1" applyAlignment="1">
      <alignment horizontal="right" vertical="center"/>
    </xf>
    <xf numFmtId="4" fontId="22" fillId="0" borderId="34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4" fontId="22" fillId="0" borderId="35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165" fontId="23" fillId="36" borderId="33" xfId="0" applyNumberFormat="1" applyFont="1" applyFill="1" applyBorder="1" applyAlignment="1">
      <alignment vertical="center"/>
    </xf>
    <xf numFmtId="3" fontId="23" fillId="36" borderId="36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22" fillId="0" borderId="38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3" fillId="36" borderId="42" xfId="0" applyNumberFormat="1" applyFont="1" applyFill="1" applyBorder="1" applyAlignment="1">
      <alignment horizontal="center" vertical="center"/>
    </xf>
    <xf numFmtId="3" fontId="22" fillId="0" borderId="53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3" fillId="36" borderId="39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/>
    </xf>
    <xf numFmtId="3" fontId="0" fillId="0" borderId="61" xfId="0" applyNumberFormat="1" applyBorder="1" applyAlignment="1">
      <alignment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2" fillId="0" borderId="46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3" fontId="0" fillId="0" borderId="31" xfId="0" applyNumberFormat="1" applyBorder="1" applyAlignment="1">
      <alignment/>
    </xf>
    <xf numFmtId="3" fontId="22" fillId="0" borderId="30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/>
    </xf>
    <xf numFmtId="3" fontId="22" fillId="0" borderId="0" xfId="0" applyNumberFormat="1" applyFont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2" xfId="0" applyFont="1" applyFill="1" applyBorder="1" applyAlignment="1">
      <alignment/>
    </xf>
    <xf numFmtId="0" fontId="25" fillId="36" borderId="12" xfId="0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/>
    </xf>
    <xf numFmtId="3" fontId="23" fillId="36" borderId="11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/>
    </xf>
    <xf numFmtId="3" fontId="23" fillId="36" borderId="12" xfId="0" applyNumberFormat="1" applyFont="1" applyFill="1" applyBorder="1" applyAlignment="1">
      <alignment horizontal="center" vertical="center"/>
    </xf>
    <xf numFmtId="3" fontId="23" fillId="36" borderId="49" xfId="0" applyNumberFormat="1" applyFont="1" applyFill="1" applyBorder="1" applyAlignment="1">
      <alignment vertical="center"/>
    </xf>
    <xf numFmtId="3" fontId="23" fillId="36" borderId="50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/>
    </xf>
    <xf numFmtId="0" fontId="17" fillId="0" borderId="16" xfId="0" applyFont="1" applyBorder="1" applyAlignment="1">
      <alignment vertical="center"/>
    </xf>
    <xf numFmtId="0" fontId="26" fillId="0" borderId="54" xfId="0" applyFont="1" applyBorder="1" applyAlignment="1">
      <alignment horizontal="center"/>
    </xf>
    <xf numFmtId="3" fontId="0" fillId="0" borderId="54" xfId="0" applyNumberFormat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3" fillId="36" borderId="18" xfId="0" applyNumberFormat="1" applyFont="1" applyFill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3" fillId="36" borderId="14" xfId="0" applyNumberFormat="1" applyFont="1" applyFill="1" applyBorder="1" applyAlignment="1">
      <alignment vertical="center"/>
    </xf>
    <xf numFmtId="165" fontId="23" fillId="36" borderId="18" xfId="0" applyNumberFormat="1" applyFont="1" applyFill="1" applyBorder="1" applyAlignment="1">
      <alignment vertical="center"/>
    </xf>
    <xf numFmtId="0" fontId="26" fillId="0" borderId="42" xfId="0" applyFont="1" applyBorder="1" applyAlignment="1">
      <alignment horizontal="center"/>
    </xf>
    <xf numFmtId="3" fontId="22" fillId="0" borderId="39" xfId="0" applyNumberFormat="1" applyFont="1" applyFill="1" applyBorder="1" applyAlignment="1">
      <alignment/>
    </xf>
    <xf numFmtId="3" fontId="23" fillId="36" borderId="42" xfId="0" applyNumberFormat="1" applyFont="1" applyFill="1" applyBorder="1" applyAlignment="1">
      <alignment vertical="center"/>
    </xf>
    <xf numFmtId="3" fontId="23" fillId="36" borderId="39" xfId="0" applyNumberFormat="1" applyFont="1" applyFill="1" applyBorder="1" applyAlignment="1">
      <alignment vertical="center"/>
    </xf>
    <xf numFmtId="165" fontId="23" fillId="36" borderId="42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6" fillId="0" borderId="2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3" fillId="36" borderId="36" xfId="0" applyNumberFormat="1" applyFont="1" applyFill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" fontId="23" fillId="36" borderId="20" xfId="0" applyNumberFormat="1" applyFont="1" applyFill="1" applyBorder="1" applyAlignment="1">
      <alignment vertical="center"/>
    </xf>
    <xf numFmtId="165" fontId="23" fillId="36" borderId="21" xfId="0" applyNumberFormat="1" applyFont="1" applyFill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3" fontId="23" fillId="36" borderId="61" xfId="0" applyNumberFormat="1" applyFont="1" applyFill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3" fontId="22" fillId="0" borderId="25" xfId="0" applyNumberFormat="1" applyFont="1" applyFill="1" applyBorder="1" applyAlignment="1">
      <alignment/>
    </xf>
    <xf numFmtId="0" fontId="17" fillId="0" borderId="4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3" fontId="23" fillId="36" borderId="51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3" fontId="23" fillId="36" borderId="27" xfId="0" applyNumberFormat="1" applyFont="1" applyFill="1" applyBorder="1" applyAlignment="1">
      <alignment vertical="center"/>
    </xf>
    <xf numFmtId="165" fontId="23" fillId="36" borderId="31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17" fillId="36" borderId="3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3" fontId="13" fillId="36" borderId="12" xfId="0" applyNumberFormat="1" applyFont="1" applyFill="1" applyBorder="1" applyAlignment="1">
      <alignment/>
    </xf>
    <xf numFmtId="3" fontId="23" fillId="36" borderId="12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 vertical="center"/>
    </xf>
    <xf numFmtId="165" fontId="23" fillId="36" borderId="12" xfId="0" applyNumberFormat="1" applyFont="1" applyFill="1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1" xfId="0" applyFont="1" applyBorder="1" applyAlignment="1">
      <alignment horizontal="center"/>
    </xf>
    <xf numFmtId="0" fontId="23" fillId="36" borderId="31" xfId="0" applyFont="1" applyFill="1" applyBorder="1" applyAlignment="1">
      <alignment/>
    </xf>
    <xf numFmtId="0" fontId="10" fillId="0" borderId="12" xfId="0" applyFont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36" borderId="31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36" borderId="10" xfId="0" applyFont="1" applyFill="1" applyBorder="1" applyAlignment="1">
      <alignment vertical="center"/>
    </xf>
    <xf numFmtId="0" fontId="23" fillId="36" borderId="12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/>
    </xf>
    <xf numFmtId="3" fontId="23" fillId="36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38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Fill="1" applyBorder="1" applyAlignment="1">
      <alignment/>
    </xf>
    <xf numFmtId="164" fontId="14" fillId="0" borderId="31" xfId="0" applyNumberFormat="1" applyFont="1" applyFill="1" applyBorder="1" applyAlignment="1">
      <alignment horizontal="right"/>
    </xf>
    <xf numFmtId="165" fontId="0" fillId="0" borderId="26" xfId="0" applyNumberFormat="1" applyFill="1" applyBorder="1" applyAlignment="1">
      <alignment/>
    </xf>
    <xf numFmtId="164" fontId="4" fillId="36" borderId="27" xfId="0" applyNumberFormat="1" applyFont="1" applyFill="1" applyBorder="1" applyAlignment="1">
      <alignment horizontal="right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0" xfId="0" applyNumberFormat="1" applyFill="1" applyBorder="1" applyAlignment="1">
      <alignment/>
    </xf>
    <xf numFmtId="3" fontId="4" fillId="36" borderId="27" xfId="0" applyNumberFormat="1" applyFont="1" applyFill="1" applyBorder="1" applyAlignment="1">
      <alignment horizontal="center"/>
    </xf>
    <xf numFmtId="3" fontId="4" fillId="36" borderId="3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165" fontId="0" fillId="0" borderId="33" xfId="0" applyNumberFormat="1" applyBorder="1" applyAlignment="1">
      <alignment/>
    </xf>
    <xf numFmtId="164" fontId="14" fillId="0" borderId="36" xfId="0" applyNumberFormat="1" applyFont="1" applyFill="1" applyBorder="1" applyAlignment="1">
      <alignment horizontal="right"/>
    </xf>
    <xf numFmtId="165" fontId="0" fillId="0" borderId="34" xfId="0" applyNumberFormat="1" applyBorder="1" applyAlignment="1">
      <alignment/>
    </xf>
    <xf numFmtId="164" fontId="4" fillId="36" borderId="33" xfId="0" applyNumberFormat="1" applyFont="1" applyFill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4" fillId="36" borderId="33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 horizontal="center"/>
    </xf>
    <xf numFmtId="0" fontId="11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14" fillId="0" borderId="42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4" fillId="36" borderId="39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4" fillId="3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14" fillId="0" borderId="31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0" fontId="11" fillId="36" borderId="10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3" fontId="4" fillId="36" borderId="48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/>
    </xf>
    <xf numFmtId="3" fontId="4" fillId="36" borderId="50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0" fillId="0" borderId="52" xfId="0" applyBorder="1" applyAlignment="1">
      <alignment/>
    </xf>
    <xf numFmtId="3" fontId="12" fillId="0" borderId="52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36" borderId="1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53" xfId="0" applyNumberFormat="1" applyBorder="1" applyAlignment="1">
      <alignment/>
    </xf>
    <xf numFmtId="165" fontId="13" fillId="36" borderId="18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3" fillId="36" borderId="39" xfId="0" applyNumberFormat="1" applyFont="1" applyFill="1" applyBorder="1" applyAlignment="1">
      <alignment/>
    </xf>
    <xf numFmtId="165" fontId="13" fillId="36" borderId="42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3" fillId="36" borderId="20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57" xfId="0" applyNumberFormat="1" applyBorder="1" applyAlignment="1">
      <alignment/>
    </xf>
    <xf numFmtId="165" fontId="13" fillId="36" borderId="21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12" fillId="0" borderId="59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3" fillId="36" borderId="47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36" borderId="27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165" fontId="13" fillId="36" borderId="31" xfId="0" applyNumberFormat="1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3" fillId="36" borderId="48" xfId="0" applyFont="1" applyFill="1" applyBorder="1" applyAlignment="1">
      <alignment/>
    </xf>
    <xf numFmtId="3" fontId="13" fillId="36" borderId="11" xfId="0" applyNumberFormat="1" applyFont="1" applyFill="1" applyBorder="1" applyAlignment="1">
      <alignment/>
    </xf>
    <xf numFmtId="3" fontId="13" fillId="36" borderId="49" xfId="0" applyNumberFormat="1" applyFont="1" applyFill="1" applyBorder="1" applyAlignment="1">
      <alignment/>
    </xf>
    <xf numFmtId="3" fontId="13" fillId="36" borderId="50" xfId="0" applyNumberFormat="1" applyFont="1" applyFill="1" applyBorder="1" applyAlignment="1">
      <alignment/>
    </xf>
    <xf numFmtId="165" fontId="13" fillId="36" borderId="12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3" fillId="36" borderId="25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3" fillId="36" borderId="48" xfId="0" applyFont="1" applyFill="1" applyBorder="1" applyAlignment="1">
      <alignment horizontal="right"/>
    </xf>
    <xf numFmtId="3" fontId="13" fillId="36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" fillId="39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6" fillId="40" borderId="62" xfId="0" applyFont="1" applyFill="1" applyBorder="1" applyAlignment="1">
      <alignment/>
    </xf>
    <xf numFmtId="0" fontId="7" fillId="40" borderId="63" xfId="0" applyFont="1" applyFill="1" applyBorder="1" applyAlignment="1">
      <alignment/>
    </xf>
    <xf numFmtId="0" fontId="8" fillId="40" borderId="63" xfId="0" applyFont="1" applyFill="1" applyBorder="1" applyAlignment="1">
      <alignment horizontal="center"/>
    </xf>
    <xf numFmtId="0" fontId="7" fillId="40" borderId="6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40" borderId="65" xfId="0" applyFill="1" applyBorder="1" applyAlignment="1">
      <alignment/>
    </xf>
    <xf numFmtId="0" fontId="0" fillId="40" borderId="66" xfId="0" applyFill="1" applyBorder="1" applyAlignment="1">
      <alignment/>
    </xf>
    <xf numFmtId="0" fontId="0" fillId="40" borderId="66" xfId="0" applyFill="1" applyBorder="1" applyAlignment="1">
      <alignment horizontal="center"/>
    </xf>
    <xf numFmtId="0" fontId="0" fillId="40" borderId="67" xfId="0" applyFill="1" applyBorder="1" applyAlignment="1">
      <alignment/>
    </xf>
    <xf numFmtId="0" fontId="4" fillId="39" borderId="66" xfId="0" applyFont="1" applyFill="1" applyBorder="1" applyAlignment="1">
      <alignment horizontal="center"/>
    </xf>
    <xf numFmtId="0" fontId="0" fillId="40" borderId="68" xfId="0" applyFill="1" applyBorder="1" applyAlignment="1">
      <alignment/>
    </xf>
    <xf numFmtId="0" fontId="0" fillId="40" borderId="69" xfId="0" applyFill="1" applyBorder="1" applyAlignment="1">
      <alignment/>
    </xf>
    <xf numFmtId="0" fontId="9" fillId="40" borderId="69" xfId="0" applyFont="1" applyFill="1" applyBorder="1" applyAlignment="1">
      <alignment horizontal="center"/>
    </xf>
    <xf numFmtId="0" fontId="4" fillId="41" borderId="66" xfId="0" applyFont="1" applyFill="1" applyBorder="1" applyAlignment="1">
      <alignment horizontal="center"/>
    </xf>
    <xf numFmtId="0" fontId="4" fillId="41" borderId="67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0" fillId="40" borderId="71" xfId="0" applyFont="1" applyFill="1" applyBorder="1" applyAlignment="1">
      <alignment horizontal="center"/>
    </xf>
    <xf numFmtId="0" fontId="0" fillId="40" borderId="72" xfId="0" applyFont="1" applyFill="1" applyBorder="1" applyAlignment="1">
      <alignment horizontal="center"/>
    </xf>
    <xf numFmtId="0" fontId="4" fillId="39" borderId="71" xfId="0" applyFont="1" applyFill="1" applyBorder="1" applyAlignment="1">
      <alignment horizontal="center"/>
    </xf>
    <xf numFmtId="0" fontId="0" fillId="40" borderId="73" xfId="0" applyFont="1" applyFill="1" applyBorder="1" applyAlignment="1">
      <alignment horizontal="center"/>
    </xf>
    <xf numFmtId="0" fontId="0" fillId="40" borderId="74" xfId="0" applyFont="1" applyFill="1" applyBorder="1" applyAlignment="1">
      <alignment horizontal="center"/>
    </xf>
    <xf numFmtId="0" fontId="4" fillId="41" borderId="71" xfId="0" applyFont="1" applyFill="1" applyBorder="1" applyAlignment="1">
      <alignment horizontal="center"/>
    </xf>
    <xf numFmtId="0" fontId="4" fillId="41" borderId="72" xfId="0" applyFont="1" applyFill="1" applyBorder="1" applyAlignment="1">
      <alignment horizontal="center"/>
    </xf>
    <xf numFmtId="0" fontId="11" fillId="0" borderId="75" xfId="0" applyFont="1" applyBorder="1" applyAlignment="1">
      <alignment/>
    </xf>
    <xf numFmtId="0" fontId="0" fillId="0" borderId="76" xfId="0" applyBorder="1" applyAlignment="1">
      <alignment/>
    </xf>
    <xf numFmtId="164" fontId="0" fillId="0" borderId="76" xfId="0" applyNumberFormat="1" applyBorder="1" applyAlignment="1">
      <alignment/>
    </xf>
    <xf numFmtId="164" fontId="0" fillId="0" borderId="77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/>
    </xf>
    <xf numFmtId="164" fontId="0" fillId="0" borderId="78" xfId="0" applyNumberFormat="1" applyFill="1" applyBorder="1" applyAlignment="1" applyProtection="1">
      <alignment/>
      <protection locked="0"/>
    </xf>
    <xf numFmtId="164" fontId="4" fillId="39" borderId="76" xfId="0" applyNumberFormat="1" applyFont="1" applyFill="1" applyBorder="1" applyAlignment="1">
      <alignment horizontal="right"/>
    </xf>
    <xf numFmtId="164" fontId="0" fillId="0" borderId="79" xfId="0" applyNumberFormat="1" applyBorder="1" applyAlignment="1" applyProtection="1">
      <alignment/>
      <protection locked="0"/>
    </xf>
    <xf numFmtId="164" fontId="0" fillId="0" borderId="78" xfId="0" applyNumberFormat="1" applyBorder="1" applyAlignment="1" applyProtection="1">
      <alignment/>
      <protection locked="0"/>
    </xf>
    <xf numFmtId="164" fontId="0" fillId="0" borderId="80" xfId="0" applyNumberFormat="1" applyBorder="1" applyAlignment="1" applyProtection="1">
      <alignment/>
      <protection locked="0"/>
    </xf>
    <xf numFmtId="164" fontId="0" fillId="0" borderId="80" xfId="0" applyNumberFormat="1" applyFill="1" applyBorder="1" applyAlignment="1" applyProtection="1">
      <alignment/>
      <protection locked="0"/>
    </xf>
    <xf numFmtId="164" fontId="4" fillId="41" borderId="81" xfId="0" applyNumberFormat="1" applyFont="1" applyFill="1" applyBorder="1" applyAlignment="1">
      <alignment horizontal="center"/>
    </xf>
    <xf numFmtId="3" fontId="4" fillId="41" borderId="82" xfId="0" applyNumberFormat="1" applyFont="1" applyFill="1" applyBorder="1" applyAlignment="1">
      <alignment horizontal="center"/>
    </xf>
    <xf numFmtId="0" fontId="11" fillId="0" borderId="83" xfId="0" applyFont="1" applyBorder="1" applyAlignment="1">
      <alignment/>
    </xf>
    <xf numFmtId="0" fontId="0" fillId="0" borderId="84" xfId="0" applyBorder="1" applyAlignment="1">
      <alignment/>
    </xf>
    <xf numFmtId="164" fontId="0" fillId="0" borderId="84" xfId="0" applyNumberFormat="1" applyBorder="1" applyAlignment="1">
      <alignment/>
    </xf>
    <xf numFmtId="164" fontId="0" fillId="0" borderId="85" xfId="0" applyNumberFormat="1" applyBorder="1" applyAlignment="1">
      <alignment horizontal="center"/>
    </xf>
    <xf numFmtId="164" fontId="0" fillId="0" borderId="85" xfId="0" applyNumberFormat="1" applyBorder="1" applyAlignment="1" applyProtection="1">
      <alignment/>
      <protection locked="0"/>
    </xf>
    <xf numFmtId="164" fontId="4" fillId="39" borderId="84" xfId="0" applyNumberFormat="1" applyFont="1" applyFill="1" applyBorder="1" applyAlignment="1">
      <alignment horizontal="right"/>
    </xf>
    <xf numFmtId="164" fontId="0" fillId="0" borderId="74" xfId="0" applyNumberFormat="1" applyBorder="1" applyAlignment="1" applyProtection="1">
      <alignment/>
      <protection locked="0"/>
    </xf>
    <xf numFmtId="164" fontId="0" fillId="0" borderId="86" xfId="0" applyNumberFormat="1" applyBorder="1" applyAlignment="1" applyProtection="1">
      <alignment/>
      <protection locked="0"/>
    </xf>
    <xf numFmtId="164" fontId="4" fillId="41" borderId="84" xfId="0" applyNumberFormat="1" applyFont="1" applyFill="1" applyBorder="1" applyAlignment="1">
      <alignment/>
    </xf>
    <xf numFmtId="3" fontId="4" fillId="41" borderId="87" xfId="0" applyNumberFormat="1" applyFont="1" applyFill="1" applyBorder="1" applyAlignment="1">
      <alignment horizontal="center"/>
    </xf>
    <xf numFmtId="0" fontId="11" fillId="0" borderId="88" xfId="0" applyFont="1" applyBorder="1" applyAlignment="1">
      <alignment/>
    </xf>
    <xf numFmtId="0" fontId="0" fillId="0" borderId="76" xfId="0" applyFont="1" applyBorder="1" applyAlignment="1">
      <alignment horizontal="center"/>
    </xf>
    <xf numFmtId="3" fontId="0" fillId="0" borderId="76" xfId="0" applyNumberFormat="1" applyBorder="1" applyAlignment="1">
      <alignment/>
    </xf>
    <xf numFmtId="3" fontId="0" fillId="0" borderId="89" xfId="0" applyNumberFormat="1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89" xfId="0" applyBorder="1" applyAlignment="1" applyProtection="1">
      <alignment/>
      <protection locked="0"/>
    </xf>
    <xf numFmtId="3" fontId="4" fillId="39" borderId="76" xfId="0" applyNumberFormat="1" applyFont="1" applyFill="1" applyBorder="1" applyAlignment="1">
      <alignment horizontal="center"/>
    </xf>
    <xf numFmtId="3" fontId="0" fillId="0" borderId="89" xfId="0" applyNumberFormat="1" applyBorder="1" applyAlignment="1" applyProtection="1">
      <alignment/>
      <protection locked="0"/>
    </xf>
    <xf numFmtId="3" fontId="0" fillId="0" borderId="91" xfId="0" applyNumberFormat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3" fontId="4" fillId="41" borderId="90" xfId="0" applyNumberFormat="1" applyFont="1" applyFill="1" applyBorder="1" applyAlignment="1">
      <alignment horizontal="center"/>
    </xf>
    <xf numFmtId="3" fontId="4" fillId="41" borderId="93" xfId="0" applyNumberFormat="1" applyFont="1" applyFill="1" applyBorder="1" applyAlignment="1">
      <alignment horizontal="center"/>
    </xf>
    <xf numFmtId="0" fontId="11" fillId="0" borderId="94" xfId="0" applyFont="1" applyBorder="1" applyAlignment="1">
      <alignment/>
    </xf>
    <xf numFmtId="0" fontId="0" fillId="0" borderId="90" xfId="0" applyFont="1" applyBorder="1" applyAlignment="1">
      <alignment horizontal="center"/>
    </xf>
    <xf numFmtId="3" fontId="0" fillId="0" borderId="90" xfId="0" applyNumberFormat="1" applyBorder="1" applyAlignment="1">
      <alignment/>
    </xf>
    <xf numFmtId="3" fontId="4" fillId="39" borderId="90" xfId="0" applyNumberFormat="1" applyFont="1" applyFill="1" applyBorder="1" applyAlignment="1">
      <alignment horizontal="center"/>
    </xf>
    <xf numFmtId="3" fontId="0" fillId="0" borderId="95" xfId="0" applyNumberFormat="1" applyBorder="1" applyAlignment="1" applyProtection="1">
      <alignment/>
      <protection locked="0"/>
    </xf>
    <xf numFmtId="3" fontId="0" fillId="0" borderId="96" xfId="0" applyNumberFormat="1" applyBorder="1" applyAlignment="1" applyProtection="1">
      <alignment/>
      <protection locked="0"/>
    </xf>
    <xf numFmtId="3" fontId="0" fillId="0" borderId="97" xfId="0" applyNumberFormat="1" applyBorder="1" applyAlignment="1" applyProtection="1">
      <alignment/>
      <protection locked="0"/>
    </xf>
    <xf numFmtId="0" fontId="0" fillId="0" borderId="98" xfId="0" applyFont="1" applyBorder="1" applyAlignment="1">
      <alignment horizontal="center"/>
    </xf>
    <xf numFmtId="3" fontId="0" fillId="0" borderId="98" xfId="0" applyNumberFormat="1" applyBorder="1" applyAlignment="1">
      <alignment/>
    </xf>
    <xf numFmtId="3" fontId="0" fillId="0" borderId="77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0" fontId="0" fillId="0" borderId="78" xfId="0" applyFill="1" applyBorder="1" applyAlignment="1" applyProtection="1">
      <alignment/>
      <protection locked="0"/>
    </xf>
    <xf numFmtId="3" fontId="4" fillId="39" borderId="98" xfId="0" applyNumberFormat="1" applyFont="1" applyFill="1" applyBorder="1" applyAlignment="1">
      <alignment horizontal="center"/>
    </xf>
    <xf numFmtId="3" fontId="0" fillId="0" borderId="80" xfId="0" applyNumberFormat="1" applyBorder="1" applyAlignment="1" applyProtection="1">
      <alignment/>
      <protection locked="0"/>
    </xf>
    <xf numFmtId="3" fontId="0" fillId="0" borderId="78" xfId="0" applyNumberFormat="1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0" xfId="0" applyFill="1" applyBorder="1" applyAlignment="1" applyProtection="1">
      <alignment/>
      <protection locked="0"/>
    </xf>
    <xf numFmtId="3" fontId="4" fillId="41" borderId="81" xfId="0" applyNumberFormat="1" applyFont="1" applyFill="1" applyBorder="1" applyAlignment="1">
      <alignment horizontal="center"/>
    </xf>
    <xf numFmtId="0" fontId="11" fillId="41" borderId="62" xfId="0" applyFont="1" applyFill="1" applyBorder="1" applyAlignment="1">
      <alignment/>
    </xf>
    <xf numFmtId="0" fontId="4" fillId="41" borderId="99" xfId="0" applyFont="1" applyFill="1" applyBorder="1" applyAlignment="1">
      <alignment horizontal="center"/>
    </xf>
    <xf numFmtId="3" fontId="4" fillId="41" borderId="99" xfId="0" applyNumberFormat="1" applyFont="1" applyFill="1" applyBorder="1" applyAlignment="1">
      <alignment/>
    </xf>
    <xf numFmtId="3" fontId="4" fillId="41" borderId="63" xfId="0" applyNumberFormat="1" applyFont="1" applyFill="1" applyBorder="1" applyAlignment="1">
      <alignment horizontal="center"/>
    </xf>
    <xf numFmtId="0" fontId="4" fillId="41" borderId="99" xfId="0" applyFont="1" applyFill="1" applyBorder="1" applyAlignment="1">
      <alignment/>
    </xf>
    <xf numFmtId="0" fontId="4" fillId="41" borderId="63" xfId="0" applyFont="1" applyFill="1" applyBorder="1" applyAlignment="1" applyProtection="1">
      <alignment/>
      <protection locked="0"/>
    </xf>
    <xf numFmtId="3" fontId="4" fillId="39" borderId="99" xfId="0" applyNumberFormat="1" applyFont="1" applyFill="1" applyBorder="1" applyAlignment="1">
      <alignment horizontal="center"/>
    </xf>
    <xf numFmtId="3" fontId="4" fillId="41" borderId="63" xfId="0" applyNumberFormat="1" applyFont="1" applyFill="1" applyBorder="1" applyAlignment="1" applyProtection="1">
      <alignment/>
      <protection locked="0"/>
    </xf>
    <xf numFmtId="3" fontId="4" fillId="41" borderId="100" xfId="0" applyNumberFormat="1" applyFont="1" applyFill="1" applyBorder="1" applyAlignment="1" applyProtection="1">
      <alignment/>
      <protection locked="0"/>
    </xf>
    <xf numFmtId="3" fontId="4" fillId="41" borderId="101" xfId="0" applyNumberFormat="1" applyFont="1" applyFill="1" applyBorder="1" applyAlignment="1" applyProtection="1">
      <alignment/>
      <protection locked="0"/>
    </xf>
    <xf numFmtId="3" fontId="4" fillId="41" borderId="100" xfId="0" applyNumberFormat="1" applyFont="1" applyFill="1" applyBorder="1" applyAlignment="1" applyProtection="1">
      <alignment/>
      <protection locked="0"/>
    </xf>
    <xf numFmtId="0" fontId="4" fillId="41" borderId="100" xfId="0" applyFont="1" applyFill="1" applyBorder="1" applyAlignment="1" applyProtection="1">
      <alignment/>
      <protection locked="0"/>
    </xf>
    <xf numFmtId="3" fontId="4" fillId="41" borderId="99" xfId="0" applyNumberFormat="1" applyFont="1" applyFill="1" applyBorder="1" applyAlignment="1">
      <alignment horizontal="center"/>
    </xf>
    <xf numFmtId="3" fontId="4" fillId="41" borderId="64" xfId="0" applyNumberFormat="1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3" fontId="0" fillId="0" borderId="84" xfId="0" applyNumberFormat="1" applyBorder="1" applyAlignment="1">
      <alignment/>
    </xf>
    <xf numFmtId="3" fontId="0" fillId="0" borderId="83" xfId="0" applyNumberFormat="1" applyFont="1" applyBorder="1" applyAlignment="1">
      <alignment horizontal="center"/>
    </xf>
    <xf numFmtId="3" fontId="4" fillId="39" borderId="84" xfId="0" applyNumberFormat="1" applyFont="1" applyFill="1" applyBorder="1" applyAlignment="1">
      <alignment horizontal="center"/>
    </xf>
    <xf numFmtId="3" fontId="4" fillId="41" borderId="98" xfId="0" applyNumberFormat="1" applyFont="1" applyFill="1" applyBorder="1" applyAlignment="1">
      <alignment horizontal="center"/>
    </xf>
    <xf numFmtId="3" fontId="4" fillId="41" borderId="102" xfId="0" applyNumberFormat="1" applyFont="1" applyFill="1" applyBorder="1" applyAlignment="1">
      <alignment horizontal="center"/>
    </xf>
    <xf numFmtId="0" fontId="11" fillId="0" borderId="76" xfId="0" applyFont="1" applyBorder="1" applyAlignment="1">
      <alignment/>
    </xf>
    <xf numFmtId="3" fontId="12" fillId="0" borderId="76" xfId="0" applyNumberFormat="1" applyFont="1" applyFill="1" applyBorder="1" applyAlignment="1">
      <alignment horizontal="center"/>
    </xf>
    <xf numFmtId="3" fontId="12" fillId="0" borderId="103" xfId="0" applyNumberFormat="1" applyFont="1" applyFill="1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3" fontId="13" fillId="39" borderId="76" xfId="0" applyNumberFormat="1" applyFont="1" applyFill="1" applyBorder="1" applyAlignment="1" applyProtection="1">
      <alignment/>
      <protection locked="0"/>
    </xf>
    <xf numFmtId="1" fontId="0" fillId="0" borderId="69" xfId="0" applyNumberFormat="1" applyBorder="1" applyAlignment="1" applyProtection="1">
      <alignment/>
      <protection locked="0"/>
    </xf>
    <xf numFmtId="1" fontId="0" fillId="0" borderId="104" xfId="0" applyNumberFormat="1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3" fontId="13" fillId="41" borderId="68" xfId="0" applyNumberFormat="1" applyFont="1" applyFill="1" applyBorder="1" applyAlignment="1">
      <alignment/>
    </xf>
    <xf numFmtId="165" fontId="13" fillId="41" borderId="103" xfId="0" applyNumberFormat="1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3" fontId="12" fillId="0" borderId="90" xfId="0" applyNumberFormat="1" applyFont="1" applyFill="1" applyBorder="1" applyAlignment="1" applyProtection="1">
      <alignment/>
      <protection locked="0"/>
    </xf>
    <xf numFmtId="3" fontId="13" fillId="39" borderId="90" xfId="0" applyNumberFormat="1" applyFont="1" applyFill="1" applyBorder="1" applyAlignment="1" applyProtection="1">
      <alignment/>
      <protection locked="0"/>
    </xf>
    <xf numFmtId="1" fontId="0" fillId="0" borderId="89" xfId="0" applyNumberFormat="1" applyBorder="1" applyAlignment="1" applyProtection="1">
      <alignment/>
      <protection locked="0"/>
    </xf>
    <xf numFmtId="1" fontId="0" fillId="0" borderId="91" xfId="0" applyNumberFormat="1" applyBorder="1" applyAlignment="1" applyProtection="1">
      <alignment/>
      <protection locked="0"/>
    </xf>
    <xf numFmtId="3" fontId="13" fillId="41" borderId="94" xfId="0" applyNumberFormat="1" applyFont="1" applyFill="1" applyBorder="1" applyAlignment="1">
      <alignment/>
    </xf>
    <xf numFmtId="165" fontId="13" fillId="41" borderId="90" xfId="0" applyNumberFormat="1" applyFont="1" applyFill="1" applyBorder="1" applyAlignment="1">
      <alignment horizontal="center"/>
    </xf>
    <xf numFmtId="3" fontId="12" fillId="0" borderId="84" xfId="0" applyNumberFormat="1" applyFont="1" applyFill="1" applyBorder="1" applyAlignment="1">
      <alignment horizontal="center"/>
    </xf>
    <xf numFmtId="3" fontId="12" fillId="0" borderId="84" xfId="0" applyNumberFormat="1" applyFont="1" applyFill="1" applyBorder="1" applyAlignment="1" applyProtection="1">
      <alignment/>
      <protection locked="0"/>
    </xf>
    <xf numFmtId="3" fontId="13" fillId="39" borderId="84" xfId="0" applyNumberFormat="1" applyFont="1" applyFill="1" applyBorder="1" applyAlignment="1" applyProtection="1">
      <alignment/>
      <protection locked="0"/>
    </xf>
    <xf numFmtId="1" fontId="0" fillId="0" borderId="80" xfId="0" applyNumberFormat="1" applyBorder="1" applyAlignment="1" applyProtection="1">
      <alignment/>
      <protection locked="0"/>
    </xf>
    <xf numFmtId="3" fontId="13" fillId="41" borderId="70" xfId="0" applyNumberFormat="1" applyFont="1" applyFill="1" applyBorder="1" applyAlignment="1">
      <alignment/>
    </xf>
    <xf numFmtId="165" fontId="13" fillId="41" borderId="84" xfId="0" applyNumberFormat="1" applyFont="1" applyFill="1" applyBorder="1" applyAlignment="1">
      <alignment horizontal="center"/>
    </xf>
    <xf numFmtId="3" fontId="12" fillId="0" borderId="76" xfId="0" applyNumberFormat="1" applyFont="1" applyFill="1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3" fontId="13" fillId="39" borderId="88" xfId="0" applyNumberFormat="1" applyFont="1" applyFill="1" applyBorder="1" applyAlignment="1" applyProtection="1">
      <alignment/>
      <protection locked="0"/>
    </xf>
    <xf numFmtId="1" fontId="0" fillId="0" borderId="79" xfId="0" applyNumberFormat="1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3" fontId="13" fillId="41" borderId="89" xfId="0" applyNumberFormat="1" applyFont="1" applyFill="1" applyBorder="1" applyAlignment="1">
      <alignment/>
    </xf>
    <xf numFmtId="165" fontId="13" fillId="41" borderId="76" xfId="0" applyNumberFormat="1" applyFont="1" applyFill="1" applyBorder="1" applyAlignment="1">
      <alignment horizontal="center"/>
    </xf>
    <xf numFmtId="0" fontId="0" fillId="0" borderId="93" xfId="0" applyBorder="1" applyAlignment="1" applyProtection="1">
      <alignment/>
      <protection locked="0"/>
    </xf>
    <xf numFmtId="3" fontId="13" fillId="39" borderId="94" xfId="0" applyNumberFormat="1" applyFont="1" applyFill="1" applyBorder="1" applyAlignment="1" applyProtection="1">
      <alignment/>
      <protection locked="0"/>
    </xf>
    <xf numFmtId="1" fontId="0" fillId="0" borderId="94" xfId="0" applyNumberFormat="1" applyBorder="1" applyAlignment="1" applyProtection="1">
      <alignment/>
      <protection locked="0"/>
    </xf>
    <xf numFmtId="0" fontId="14" fillId="0" borderId="90" xfId="0" applyFont="1" applyBorder="1" applyAlignment="1">
      <alignment horizontal="center"/>
    </xf>
    <xf numFmtId="0" fontId="0" fillId="0" borderId="94" xfId="0" applyBorder="1" applyAlignment="1" applyProtection="1">
      <alignment/>
      <protection locked="0"/>
    </xf>
    <xf numFmtId="3" fontId="12" fillId="0" borderId="98" xfId="0" applyNumberFormat="1" applyFont="1" applyFill="1" applyBorder="1" applyAlignment="1">
      <alignment horizontal="center"/>
    </xf>
    <xf numFmtId="3" fontId="12" fillId="0" borderId="98" xfId="0" applyNumberFormat="1" applyFont="1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3" fontId="13" fillId="39" borderId="107" xfId="0" applyNumberFormat="1" applyFont="1" applyFill="1" applyBorder="1" applyAlignment="1" applyProtection="1">
      <alignment/>
      <protection locked="0"/>
    </xf>
    <xf numFmtId="1" fontId="0" fillId="0" borderId="70" xfId="0" applyNumberFormat="1" applyFill="1" applyBorder="1" applyAlignment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09" xfId="0" applyFill="1" applyBorder="1" applyAlignment="1" applyProtection="1">
      <alignment/>
      <protection locked="0"/>
    </xf>
    <xf numFmtId="3" fontId="13" fillId="41" borderId="110" xfId="0" applyNumberFormat="1" applyFont="1" applyFill="1" applyBorder="1" applyAlignment="1">
      <alignment/>
    </xf>
    <xf numFmtId="165" fontId="13" fillId="41" borderId="98" xfId="0" applyNumberFormat="1" applyFont="1" applyFill="1" applyBorder="1" applyAlignment="1">
      <alignment horizontal="center"/>
    </xf>
    <xf numFmtId="0" fontId="15" fillId="41" borderId="62" xfId="0" applyFont="1" applyFill="1" applyBorder="1" applyAlignment="1">
      <alignment/>
    </xf>
    <xf numFmtId="0" fontId="13" fillId="41" borderId="99" xfId="0" applyFont="1" applyFill="1" applyBorder="1" applyAlignment="1">
      <alignment horizontal="center"/>
    </xf>
    <xf numFmtId="3" fontId="13" fillId="41" borderId="99" xfId="0" applyNumberFormat="1" applyFont="1" applyFill="1" applyBorder="1" applyAlignment="1">
      <alignment/>
    </xf>
    <xf numFmtId="3" fontId="13" fillId="41" borderId="99" xfId="0" applyNumberFormat="1" applyFont="1" applyFill="1" applyBorder="1" applyAlignment="1">
      <alignment horizontal="center"/>
    </xf>
    <xf numFmtId="3" fontId="13" fillId="41" borderId="99" xfId="0" applyNumberFormat="1" applyFont="1" applyFill="1" applyBorder="1" applyAlignment="1" applyProtection="1">
      <alignment/>
      <protection locked="0"/>
    </xf>
    <xf numFmtId="3" fontId="13" fillId="41" borderId="64" xfId="0" applyNumberFormat="1" applyFont="1" applyFill="1" applyBorder="1" applyAlignment="1" applyProtection="1">
      <alignment/>
      <protection locked="0"/>
    </xf>
    <xf numFmtId="3" fontId="13" fillId="39" borderId="99" xfId="0" applyNumberFormat="1" applyFont="1" applyFill="1" applyBorder="1" applyAlignment="1" applyProtection="1">
      <alignment/>
      <protection/>
    </xf>
    <xf numFmtId="3" fontId="13" fillId="41" borderId="63" xfId="0" applyNumberFormat="1" applyFont="1" applyFill="1" applyBorder="1" applyAlignment="1">
      <alignment/>
    </xf>
    <xf numFmtId="3" fontId="13" fillId="41" borderId="100" xfId="0" applyNumberFormat="1" applyFont="1" applyFill="1" applyBorder="1" applyAlignment="1">
      <alignment/>
    </xf>
    <xf numFmtId="3" fontId="13" fillId="41" borderId="101" xfId="0" applyNumberFormat="1" applyFont="1" applyFill="1" applyBorder="1" applyAlignment="1">
      <alignment/>
    </xf>
    <xf numFmtId="3" fontId="13" fillId="41" borderId="62" xfId="0" applyNumberFormat="1" applyFont="1" applyFill="1" applyBorder="1" applyAlignment="1">
      <alignment/>
    </xf>
    <xf numFmtId="165" fontId="13" fillId="41" borderId="99" xfId="0" applyNumberFormat="1" applyFont="1" applyFill="1" applyBorder="1" applyAlignment="1">
      <alignment horizontal="center"/>
    </xf>
    <xf numFmtId="3" fontId="12" fillId="0" borderId="88" xfId="0" applyNumberFormat="1" applyFont="1" applyFill="1" applyBorder="1" applyAlignment="1" applyProtection="1">
      <alignment/>
      <protection locked="0"/>
    </xf>
    <xf numFmtId="3" fontId="13" fillId="41" borderId="88" xfId="0" applyNumberFormat="1" applyFont="1" applyFill="1" applyBorder="1" applyAlignment="1">
      <alignment/>
    </xf>
    <xf numFmtId="3" fontId="12" fillId="0" borderId="94" xfId="0" applyNumberFormat="1" applyFont="1" applyFill="1" applyBorder="1" applyAlignment="1" applyProtection="1">
      <alignment/>
      <protection locked="0"/>
    </xf>
    <xf numFmtId="1" fontId="0" fillId="0" borderId="89" xfId="0" applyNumberFormat="1" applyFont="1" applyBorder="1" applyAlignment="1" applyProtection="1">
      <alignment horizontal="right"/>
      <protection locked="0"/>
    </xf>
    <xf numFmtId="3" fontId="12" fillId="0" borderId="107" xfId="0" applyNumberFormat="1" applyFont="1" applyFill="1" applyBorder="1" applyAlignment="1" applyProtection="1">
      <alignment/>
      <protection locked="0"/>
    </xf>
    <xf numFmtId="3" fontId="13" fillId="39" borderId="98" xfId="0" applyNumberFormat="1" applyFont="1" applyFill="1" applyBorder="1" applyAlignment="1" applyProtection="1">
      <alignment/>
      <protection locked="0"/>
    </xf>
    <xf numFmtId="1" fontId="0" fillId="0" borderId="75" xfId="0" applyNumberFormat="1" applyFill="1" applyBorder="1" applyAlignment="1" applyProtection="1">
      <alignment/>
      <protection locked="0"/>
    </xf>
    <xf numFmtId="3" fontId="13" fillId="41" borderId="62" xfId="0" applyNumberFormat="1" applyFont="1" applyFill="1" applyBorder="1" applyAlignment="1" applyProtection="1">
      <alignment/>
      <protection locked="0"/>
    </xf>
    <xf numFmtId="3" fontId="13" fillId="39" borderId="100" xfId="0" applyNumberFormat="1" applyFont="1" applyFill="1" applyBorder="1" applyAlignment="1" applyProtection="1">
      <alignment/>
      <protection/>
    </xf>
    <xf numFmtId="0" fontId="0" fillId="0" borderId="81" xfId="0" applyBorder="1" applyAlignment="1">
      <alignment/>
    </xf>
    <xf numFmtId="3" fontId="0" fillId="0" borderId="81" xfId="0" applyNumberFormat="1" applyBorder="1" applyAlignment="1">
      <alignment/>
    </xf>
    <xf numFmtId="3" fontId="13" fillId="0" borderId="81" xfId="0" applyNumberFormat="1" applyFont="1" applyFill="1" applyBorder="1" applyAlignment="1">
      <alignment horizontal="center"/>
    </xf>
    <xf numFmtId="3" fontId="13" fillId="0" borderId="75" xfId="0" applyNumberFormat="1" applyFont="1" applyFill="1" applyBorder="1" applyAlignment="1" applyProtection="1">
      <alignment/>
      <protection locked="0"/>
    </xf>
    <xf numFmtId="3" fontId="13" fillId="0" borderId="81" xfId="0" applyNumberFormat="1" applyFont="1" applyFill="1" applyBorder="1" applyAlignment="1" applyProtection="1">
      <alignment/>
      <protection locked="0"/>
    </xf>
    <xf numFmtId="3" fontId="13" fillId="0" borderId="99" xfId="0" applyNumberFormat="1" applyFont="1" applyFill="1" applyBorder="1" applyAlignment="1" applyProtection="1">
      <alignment/>
      <protection locked="0"/>
    </xf>
    <xf numFmtId="3" fontId="0" fillId="0" borderId="80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13" fillId="0" borderId="99" xfId="0" applyNumberFormat="1" applyFont="1" applyFill="1" applyBorder="1" applyAlignment="1">
      <alignment/>
    </xf>
    <xf numFmtId="165" fontId="13" fillId="0" borderId="64" xfId="0" applyNumberFormat="1" applyFont="1" applyFill="1" applyBorder="1" applyAlignment="1">
      <alignment horizontal="center"/>
    </xf>
    <xf numFmtId="0" fontId="15" fillId="41" borderId="65" xfId="0" applyFont="1" applyFill="1" applyBorder="1" applyAlignment="1">
      <alignment/>
    </xf>
    <xf numFmtId="3" fontId="13" fillId="41" borderId="111" xfId="0" applyNumberFormat="1" applyFont="1" applyFill="1" applyBorder="1" applyAlignment="1">
      <alignment/>
    </xf>
    <xf numFmtId="0" fontId="15" fillId="41" borderId="70" xfId="0" applyFont="1" applyFill="1" applyBorder="1" applyAlignment="1">
      <alignment/>
    </xf>
    <xf numFmtId="0" fontId="13" fillId="41" borderId="71" xfId="0" applyFont="1" applyFill="1" applyBorder="1" applyAlignment="1">
      <alignment horizontal="center"/>
    </xf>
    <xf numFmtId="3" fontId="13" fillId="41" borderId="71" xfId="0" applyNumberFormat="1" applyFont="1" applyFill="1" applyBorder="1" applyAlignment="1">
      <alignment/>
    </xf>
    <xf numFmtId="3" fontId="13" fillId="41" borderId="71" xfId="0" applyNumberFormat="1" applyFont="1" applyFill="1" applyBorder="1" applyAlignment="1">
      <alignment horizontal="center"/>
    </xf>
    <xf numFmtId="3" fontId="13" fillId="41" borderId="70" xfId="0" applyNumberFormat="1" applyFont="1" applyFill="1" applyBorder="1" applyAlignment="1" applyProtection="1">
      <alignment/>
      <protection locked="0"/>
    </xf>
    <xf numFmtId="3" fontId="13" fillId="41" borderId="7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left" inden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34" borderId="10" xfId="0" applyFont="1" applyFill="1" applyBorder="1" applyAlignment="1">
      <alignment horizontal="left" indent="1"/>
    </xf>
    <xf numFmtId="0" fontId="7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34" fillId="34" borderId="14" xfId="0" applyFont="1" applyFill="1" applyBorder="1" applyAlignment="1">
      <alignment/>
    </xf>
    <xf numFmtId="0" fontId="34" fillId="34" borderId="20" xfId="0" applyFont="1" applyFill="1" applyBorder="1" applyAlignment="1">
      <alignment horizontal="center"/>
    </xf>
    <xf numFmtId="3" fontId="34" fillId="35" borderId="21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3" fontId="34" fillId="34" borderId="57" xfId="0" applyNumberFormat="1" applyFont="1" applyFill="1" applyBorder="1" applyAlignment="1">
      <alignment horizontal="center"/>
    </xf>
    <xf numFmtId="3" fontId="34" fillId="34" borderId="22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 shrinkToFit="1"/>
    </xf>
    <xf numFmtId="0" fontId="34" fillId="34" borderId="27" xfId="0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left" indent="1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Fill="1" applyBorder="1" applyAlignment="1">
      <alignment horizontal="center"/>
    </xf>
    <xf numFmtId="3" fontId="35" fillId="0" borderId="14" xfId="0" applyNumberFormat="1" applyFont="1" applyBorder="1" applyAlignment="1">
      <alignment horizontal="right"/>
    </xf>
    <xf numFmtId="3" fontId="35" fillId="0" borderId="27" xfId="0" applyNumberFormat="1" applyFont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4" fillId="35" borderId="37" xfId="0" applyNumberFormat="1" applyFont="1" applyFill="1" applyBorder="1" applyAlignment="1">
      <alignment horizontal="right"/>
    </xf>
    <xf numFmtId="3" fontId="4" fillId="42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36" borderId="0" xfId="0" applyNumberFormat="1" applyFill="1" applyBorder="1" applyAlignment="1" applyProtection="1">
      <alignment horizontal="right"/>
      <protection locked="0"/>
    </xf>
    <xf numFmtId="164" fontId="4" fillId="36" borderId="52" xfId="0" applyNumberFormat="1" applyFont="1" applyFill="1" applyBorder="1" applyAlignment="1">
      <alignment horizontal="right"/>
    </xf>
    <xf numFmtId="3" fontId="4" fillId="36" borderId="54" xfId="0" applyNumberFormat="1" applyFont="1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3" fontId="4" fillId="42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11" fillId="0" borderId="32" xfId="0" applyFont="1" applyBorder="1" applyAlignment="1">
      <alignment horizontal="left" indent="1"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 horizontal="center"/>
    </xf>
    <xf numFmtId="3" fontId="35" fillId="0" borderId="33" xfId="0" applyNumberFormat="1" applyFont="1" applyBorder="1" applyAlignment="1">
      <alignment horizontal="right"/>
    </xf>
    <xf numFmtId="3" fontId="35" fillId="0" borderId="32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4" fillId="35" borderId="32" xfId="0" applyNumberFormat="1" applyFont="1" applyFill="1" applyBorder="1" applyAlignment="1">
      <alignment horizontal="right"/>
    </xf>
    <xf numFmtId="3" fontId="4" fillId="42" borderId="33" xfId="0" applyNumberFormat="1" applyFont="1" applyFill="1" applyBorder="1" applyAlignment="1">
      <alignment horizontal="right"/>
    </xf>
    <xf numFmtId="3" fontId="0" fillId="0" borderId="34" xfId="0" applyNumberFormat="1" applyFill="1" applyBorder="1" applyAlignment="1" applyProtection="1">
      <alignment horizontal="right"/>
      <protection locked="0"/>
    </xf>
    <xf numFmtId="3" fontId="0" fillId="0" borderId="33" xfId="0" applyNumberFormat="1" applyFill="1" applyBorder="1" applyAlignment="1" applyProtection="1">
      <alignment horizontal="right"/>
      <protection locked="0"/>
    </xf>
    <xf numFmtId="3" fontId="0" fillId="36" borderId="34" xfId="0" applyNumberFormat="1" applyFill="1" applyBorder="1" applyAlignment="1" applyProtection="1">
      <alignment horizontal="right"/>
      <protection locked="0"/>
    </xf>
    <xf numFmtId="3" fontId="4" fillId="36" borderId="36" xfId="0" applyNumberFormat="1" applyFont="1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3" fontId="4" fillId="42" borderId="36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0" fontId="11" fillId="0" borderId="37" xfId="0" applyFont="1" applyBorder="1" applyAlignment="1">
      <alignment horizontal="left" indent="1"/>
    </xf>
    <xf numFmtId="0" fontId="0" fillId="0" borderId="25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5" fillId="0" borderId="39" xfId="0" applyNumberFormat="1" applyFont="1" applyBorder="1" applyAlignment="1">
      <alignment horizontal="right"/>
    </xf>
    <xf numFmtId="3" fontId="35" fillId="0" borderId="25" xfId="0" applyNumberFormat="1" applyFont="1" applyBorder="1" applyAlignment="1">
      <alignment horizontal="right"/>
    </xf>
    <xf numFmtId="3" fontId="35" fillId="0" borderId="43" xfId="0" applyNumberFormat="1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3" fontId="4" fillId="42" borderId="25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 applyProtection="1">
      <alignment horizontal="right"/>
      <protection locked="0"/>
    </xf>
    <xf numFmtId="3" fontId="0" fillId="0" borderId="52" xfId="0" applyNumberFormat="1" applyFill="1" applyBorder="1" applyAlignment="1" applyProtection="1">
      <alignment horizontal="right"/>
      <protection locked="0"/>
    </xf>
    <xf numFmtId="3" fontId="0" fillId="36" borderId="38" xfId="0" applyNumberFormat="1" applyFill="1" applyBorder="1" applyAlignment="1" applyProtection="1">
      <alignment horizontal="right"/>
      <protection locked="0"/>
    </xf>
    <xf numFmtId="3" fontId="4" fillId="36" borderId="25" xfId="0" applyNumberFormat="1" applyFont="1" applyFill="1" applyBorder="1" applyAlignment="1">
      <alignment horizontal="right"/>
    </xf>
    <xf numFmtId="3" fontId="4" fillId="36" borderId="52" xfId="0" applyNumberFormat="1" applyFont="1" applyFill="1" applyBorder="1" applyAlignment="1">
      <alignment horizontal="right"/>
    </xf>
    <xf numFmtId="3" fontId="4" fillId="42" borderId="42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0" fontId="11" fillId="0" borderId="43" xfId="0" applyFont="1" applyBorder="1" applyAlignment="1">
      <alignment horizontal="left" indent="1"/>
    </xf>
    <xf numFmtId="0" fontId="0" fillId="0" borderId="39" xfId="0" applyBorder="1" applyAlignment="1">
      <alignment horizontal="center"/>
    </xf>
    <xf numFmtId="3" fontId="4" fillId="35" borderId="43" xfId="0" applyNumberFormat="1" applyFont="1" applyFill="1" applyBorder="1" applyAlignment="1">
      <alignment horizontal="right"/>
    </xf>
    <xf numFmtId="3" fontId="4" fillId="42" borderId="39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 applyProtection="1">
      <alignment horizontal="right"/>
      <protection locked="0"/>
    </xf>
    <xf numFmtId="3" fontId="4" fillId="36" borderId="39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7" xfId="0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26" xfId="0" applyNumberFormat="1" applyFill="1" applyBorder="1" applyAlignment="1">
      <alignment horizontal="center"/>
    </xf>
    <xf numFmtId="3" fontId="35" fillId="0" borderId="24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4" fillId="35" borderId="56" xfId="0" applyNumberFormat="1" applyFont="1" applyFill="1" applyBorder="1" applyAlignment="1">
      <alignment horizontal="right"/>
    </xf>
    <xf numFmtId="3" fontId="4" fillId="42" borderId="27" xfId="0" applyNumberFormat="1" applyFont="1" applyFill="1" applyBorder="1" applyAlignment="1">
      <alignment horizontal="right"/>
    </xf>
    <xf numFmtId="3" fontId="0" fillId="0" borderId="59" xfId="0" applyNumberFormat="1" applyFill="1" applyBorder="1" applyAlignment="1" applyProtection="1">
      <alignment horizontal="right"/>
      <protection locked="0"/>
    </xf>
    <xf numFmtId="3" fontId="4" fillId="36" borderId="47" xfId="0" applyNumberFormat="1" applyFont="1" applyFill="1" applyBorder="1" applyAlignment="1">
      <alignment horizontal="right"/>
    </xf>
    <xf numFmtId="3" fontId="4" fillId="36" borderId="33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3" fontId="4" fillId="42" borderId="31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horizontal="left" indent="1"/>
    </xf>
    <xf numFmtId="0" fontId="4" fillId="36" borderId="48" xfId="0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center"/>
    </xf>
    <xf numFmtId="3" fontId="12" fillId="36" borderId="48" xfId="0" applyNumberFormat="1" applyFont="1" applyFill="1" applyBorder="1" applyAlignment="1">
      <alignment horizontal="right"/>
    </xf>
    <xf numFmtId="3" fontId="12" fillId="36" borderId="10" xfId="0" applyNumberFormat="1" applyFont="1" applyFill="1" applyBorder="1" applyAlignment="1">
      <alignment horizontal="right"/>
    </xf>
    <xf numFmtId="3" fontId="14" fillId="36" borderId="48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3" fontId="4" fillId="36" borderId="48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right"/>
    </xf>
    <xf numFmtId="0" fontId="0" fillId="36" borderId="48" xfId="0" applyFill="1" applyBorder="1" applyAlignment="1">
      <alignment horizontal="right"/>
    </xf>
    <xf numFmtId="3" fontId="0" fillId="0" borderId="44" xfId="0" applyNumberFormat="1" applyFill="1" applyBorder="1" applyAlignment="1" applyProtection="1">
      <alignment horizontal="right"/>
      <protection locked="0"/>
    </xf>
    <xf numFmtId="3" fontId="0" fillId="36" borderId="44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>
      <alignment horizontal="right"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4" fillId="42" borderId="47" xfId="0" applyNumberFormat="1" applyFont="1" applyFill="1" applyBorder="1" applyAlignment="1">
      <alignment horizontal="right"/>
    </xf>
    <xf numFmtId="3" fontId="4" fillId="42" borderId="51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indent="1"/>
    </xf>
    <xf numFmtId="3" fontId="12" fillId="0" borderId="25" xfId="0" applyNumberFormat="1" applyFont="1" applyFill="1" applyBorder="1" applyAlignment="1">
      <alignment horizontal="center"/>
    </xf>
    <xf numFmtId="3" fontId="35" fillId="0" borderId="52" xfId="0" applyNumberFormat="1" applyFont="1" applyBorder="1" applyAlignment="1">
      <alignment horizontal="right"/>
    </xf>
    <xf numFmtId="3" fontId="35" fillId="0" borderId="16" xfId="0" applyNumberFormat="1" applyFont="1" applyFill="1" applyBorder="1" applyAlignment="1">
      <alignment horizontal="right"/>
    </xf>
    <xf numFmtId="3" fontId="12" fillId="0" borderId="52" xfId="0" applyNumberFormat="1" applyFont="1" applyFill="1" applyBorder="1" applyAlignment="1">
      <alignment horizontal="right"/>
    </xf>
    <xf numFmtId="3" fontId="12" fillId="35" borderId="16" xfId="0" applyNumberFormat="1" applyFont="1" applyFill="1" applyBorder="1" applyAlignment="1" applyProtection="1">
      <alignment horizontal="right"/>
      <protection locked="0"/>
    </xf>
    <xf numFmtId="165" fontId="12" fillId="35" borderId="16" xfId="0" applyNumberFormat="1" applyFont="1" applyFill="1" applyBorder="1" applyAlignment="1" applyProtection="1">
      <alignment horizontal="right"/>
      <protection locked="0"/>
    </xf>
    <xf numFmtId="3" fontId="12" fillId="42" borderId="52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3" fontId="0" fillId="36" borderId="52" xfId="0" applyNumberFormat="1" applyFill="1" applyBorder="1" applyAlignment="1" applyProtection="1">
      <alignment horizontal="right"/>
      <protection locked="0"/>
    </xf>
    <xf numFmtId="3" fontId="13" fillId="36" borderId="54" xfId="0" applyNumberFormat="1" applyFont="1" applyFill="1" applyBorder="1" applyAlignment="1">
      <alignment horizontal="right"/>
    </xf>
    <xf numFmtId="165" fontId="13" fillId="36" borderId="54" xfId="0" applyNumberFormat="1" applyFont="1" applyFill="1" applyBorder="1" applyAlignment="1">
      <alignment horizontal="right"/>
    </xf>
    <xf numFmtId="165" fontId="12" fillId="42" borderId="54" xfId="0" applyNumberFormat="1" applyFont="1" applyFill="1" applyBorder="1" applyAlignment="1">
      <alignment horizontal="right"/>
    </xf>
    <xf numFmtId="165" fontId="12" fillId="0" borderId="52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right"/>
    </xf>
    <xf numFmtId="3" fontId="12" fillId="35" borderId="43" xfId="0" applyNumberFormat="1" applyFont="1" applyFill="1" applyBorder="1" applyAlignment="1" applyProtection="1">
      <alignment horizontal="right"/>
      <protection locked="0"/>
    </xf>
    <xf numFmtId="165" fontId="12" fillId="35" borderId="43" xfId="0" applyNumberFormat="1" applyFont="1" applyFill="1" applyBorder="1" applyAlignment="1" applyProtection="1">
      <alignment horizontal="right"/>
      <protection locked="0"/>
    </xf>
    <xf numFmtId="3" fontId="12" fillId="42" borderId="39" xfId="0" applyNumberFormat="1" applyFont="1" applyFill="1" applyBorder="1" applyAlignment="1" applyProtection="1">
      <alignment horizontal="right"/>
      <protection locked="0"/>
    </xf>
    <xf numFmtId="3" fontId="0" fillId="0" borderId="43" xfId="0" applyNumberFormat="1" applyFill="1" applyBorder="1" applyAlignment="1" applyProtection="1">
      <alignment horizontal="right"/>
      <protection locked="0"/>
    </xf>
    <xf numFmtId="3" fontId="0" fillId="36" borderId="39" xfId="0" applyNumberFormat="1" applyFill="1" applyBorder="1" applyAlignment="1" applyProtection="1">
      <alignment horizontal="right"/>
      <protection locked="0"/>
    </xf>
    <xf numFmtId="3" fontId="13" fillId="36" borderId="42" xfId="0" applyNumberFormat="1" applyFont="1" applyFill="1" applyBorder="1" applyAlignment="1">
      <alignment horizontal="right"/>
    </xf>
    <xf numFmtId="165" fontId="13" fillId="36" borderId="42" xfId="0" applyNumberFormat="1" applyFont="1" applyFill="1" applyBorder="1" applyAlignment="1">
      <alignment horizontal="right"/>
    </xf>
    <xf numFmtId="165" fontId="12" fillId="42" borderId="42" xfId="0" applyNumberFormat="1" applyFont="1" applyFill="1" applyBorder="1" applyAlignment="1">
      <alignment horizontal="right"/>
    </xf>
    <xf numFmtId="165" fontId="12" fillId="0" borderId="3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center"/>
    </xf>
    <xf numFmtId="3" fontId="35" fillId="0" borderId="20" xfId="0" applyNumberFormat="1" applyFont="1" applyBorder="1" applyAlignment="1">
      <alignment horizontal="right"/>
    </xf>
    <xf numFmtId="3" fontId="35" fillId="0" borderId="1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35" borderId="32" xfId="0" applyNumberFormat="1" applyFont="1" applyFill="1" applyBorder="1" applyAlignment="1" applyProtection="1">
      <alignment horizontal="right"/>
      <protection locked="0"/>
    </xf>
    <xf numFmtId="165" fontId="12" fillId="35" borderId="32" xfId="0" applyNumberFormat="1" applyFont="1" applyFill="1" applyBorder="1" applyAlignment="1" applyProtection="1">
      <alignment horizontal="right"/>
      <protection locked="0"/>
    </xf>
    <xf numFmtId="3" fontId="12" fillId="42" borderId="20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36" borderId="47" xfId="0" applyNumberFormat="1" applyFill="1" applyBorder="1" applyAlignment="1" applyProtection="1">
      <alignment horizontal="right"/>
      <protection locked="0"/>
    </xf>
    <xf numFmtId="3" fontId="13" fillId="36" borderId="36" xfId="0" applyNumberFormat="1" applyFont="1" applyFill="1" applyBorder="1" applyAlignment="1">
      <alignment horizontal="right"/>
    </xf>
    <xf numFmtId="165" fontId="13" fillId="36" borderId="36" xfId="0" applyNumberFormat="1" applyFont="1" applyFill="1" applyBorder="1" applyAlignment="1">
      <alignment horizontal="right"/>
    </xf>
    <xf numFmtId="165" fontId="12" fillId="42" borderId="36" xfId="0" applyNumberFormat="1" applyFont="1" applyFill="1" applyBorder="1" applyAlignment="1">
      <alignment horizontal="right"/>
    </xf>
    <xf numFmtId="165" fontId="12" fillId="0" borderId="33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right"/>
    </xf>
    <xf numFmtId="3" fontId="12" fillId="35" borderId="37" xfId="0" applyNumberFormat="1" applyFont="1" applyFill="1" applyBorder="1" applyAlignment="1" applyProtection="1">
      <alignment horizontal="right"/>
      <protection locked="0"/>
    </xf>
    <xf numFmtId="165" fontId="12" fillId="35" borderId="37" xfId="0" applyNumberFormat="1" applyFont="1" applyFill="1" applyBorder="1" applyAlignment="1" applyProtection="1">
      <alignment horizontal="right"/>
      <protection locked="0"/>
    </xf>
    <xf numFmtId="3" fontId="12" fillId="42" borderId="25" xfId="0" applyNumberFormat="1" applyFont="1" applyFill="1" applyBorder="1" applyAlignment="1" applyProtection="1">
      <alignment horizontal="right"/>
      <protection locked="0"/>
    </xf>
    <xf numFmtId="165" fontId="12" fillId="42" borderId="61" xfId="0" applyNumberFormat="1" applyFont="1" applyFill="1" applyBorder="1" applyAlignment="1">
      <alignment horizontal="right"/>
    </xf>
    <xf numFmtId="165" fontId="12" fillId="0" borderId="25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35" fillId="33" borderId="24" xfId="0" applyNumberFormat="1" applyFont="1" applyFill="1" applyBorder="1" applyAlignment="1">
      <alignment horizontal="right"/>
    </xf>
    <xf numFmtId="3" fontId="12" fillId="0" borderId="47" xfId="0" applyNumberFormat="1" applyFont="1" applyFill="1" applyBorder="1" applyAlignment="1">
      <alignment horizontal="right"/>
    </xf>
    <xf numFmtId="3" fontId="12" fillId="35" borderId="56" xfId="0" applyNumberFormat="1" applyFont="1" applyFill="1" applyBorder="1" applyAlignment="1" applyProtection="1">
      <alignment horizontal="right"/>
      <protection locked="0"/>
    </xf>
    <xf numFmtId="165" fontId="12" fillId="35" borderId="56" xfId="0" applyNumberFormat="1" applyFont="1" applyFill="1" applyBorder="1" applyAlignment="1" applyProtection="1">
      <alignment horizontal="right"/>
      <protection locked="0"/>
    </xf>
    <xf numFmtId="3" fontId="12" fillId="42" borderId="27" xfId="0" applyNumberFormat="1" applyFont="1" applyFill="1" applyBorder="1" applyAlignment="1" applyProtection="1">
      <alignment horizontal="right"/>
      <protection locked="0"/>
    </xf>
    <xf numFmtId="3" fontId="0" fillId="36" borderId="33" xfId="0" applyNumberFormat="1" applyFill="1" applyBorder="1" applyAlignment="1" applyProtection="1">
      <alignment horizontal="right"/>
      <protection locked="0"/>
    </xf>
    <xf numFmtId="165" fontId="12" fillId="42" borderId="51" xfId="0" applyNumberFormat="1" applyFont="1" applyFill="1" applyBorder="1" applyAlignment="1">
      <alignment horizontal="right"/>
    </xf>
    <xf numFmtId="165" fontId="12" fillId="0" borderId="47" xfId="0" applyNumberFormat="1" applyFont="1" applyFill="1" applyBorder="1" applyAlignment="1">
      <alignment horizontal="right"/>
    </xf>
    <xf numFmtId="0" fontId="15" fillId="36" borderId="10" xfId="0" applyFont="1" applyFill="1" applyBorder="1" applyAlignment="1">
      <alignment horizontal="left" indent="1"/>
    </xf>
    <xf numFmtId="0" fontId="13" fillId="36" borderId="48" xfId="0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 horizontal="right"/>
    </xf>
    <xf numFmtId="3" fontId="13" fillId="36" borderId="10" xfId="0" applyNumberFormat="1" applyFont="1" applyFill="1" applyBorder="1" applyAlignment="1">
      <alignment horizontal="right"/>
    </xf>
    <xf numFmtId="3" fontId="13" fillId="36" borderId="10" xfId="0" applyNumberFormat="1" applyFont="1" applyFill="1" applyBorder="1" applyAlignment="1" applyProtection="1">
      <alignment horizontal="right"/>
      <protection/>
    </xf>
    <xf numFmtId="165" fontId="13" fillId="36" borderId="10" xfId="0" applyNumberFormat="1" applyFont="1" applyFill="1" applyBorder="1" applyAlignment="1" applyProtection="1">
      <alignment horizontal="right"/>
      <protection/>
    </xf>
    <xf numFmtId="165" fontId="13" fillId="36" borderId="12" xfId="0" applyNumberFormat="1" applyFont="1" applyFill="1" applyBorder="1" applyAlignment="1">
      <alignment horizontal="right"/>
    </xf>
    <xf numFmtId="165" fontId="13" fillId="36" borderId="48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5" fillId="0" borderId="37" xfId="0" applyNumberFormat="1" applyFont="1" applyFill="1" applyBorder="1" applyAlignment="1">
      <alignment horizontal="right"/>
    </xf>
    <xf numFmtId="3" fontId="0" fillId="0" borderId="37" xfId="0" applyNumberFormat="1" applyFill="1" applyBorder="1" applyAlignment="1" applyProtection="1">
      <alignment horizontal="right"/>
      <protection locked="0"/>
    </xf>
    <xf numFmtId="3" fontId="0" fillId="36" borderId="40" xfId="0" applyNumberFormat="1" applyFill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165" fontId="13" fillId="42" borderId="51" xfId="0" applyNumberFormat="1" applyFont="1" applyFill="1" applyBorder="1" applyAlignment="1">
      <alignment horizontal="right"/>
    </xf>
    <xf numFmtId="3" fontId="13" fillId="36" borderId="11" xfId="0" applyNumberFormat="1" applyFont="1" applyFill="1" applyBorder="1" applyAlignment="1">
      <alignment horizontal="right"/>
    </xf>
    <xf numFmtId="3" fontId="13" fillId="36" borderId="22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13" fillId="0" borderId="27" xfId="0" applyNumberFormat="1" applyFont="1" applyFill="1" applyBorder="1" applyAlignment="1">
      <alignment horizontal="center"/>
    </xf>
    <xf numFmtId="3" fontId="0" fillId="36" borderId="24" xfId="0" applyNumberForma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165" fontId="13" fillId="0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3" fontId="0" fillId="36" borderId="14" xfId="0" applyNumberFormat="1" applyFill="1" applyBorder="1" applyAlignment="1" applyProtection="1">
      <alignment horizontal="right"/>
      <protection locked="0"/>
    </xf>
    <xf numFmtId="0" fontId="0" fillId="36" borderId="27" xfId="0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0" fontId="15" fillId="36" borderId="13" xfId="0" applyFont="1" applyFill="1" applyBorder="1" applyAlignment="1">
      <alignment horizontal="left" indent="1"/>
    </xf>
    <xf numFmtId="165" fontId="13" fillId="36" borderId="10" xfId="0" applyNumberFormat="1" applyFont="1" applyFill="1" applyBorder="1" applyAlignment="1">
      <alignment horizontal="right"/>
    </xf>
    <xf numFmtId="3" fontId="13" fillId="36" borderId="52" xfId="0" applyNumberFormat="1" applyFont="1" applyFill="1" applyBorder="1" applyAlignment="1">
      <alignment horizontal="right"/>
    </xf>
    <xf numFmtId="3" fontId="13" fillId="36" borderId="39" xfId="0" applyNumberFormat="1" applyFont="1" applyFill="1" applyBorder="1" applyAlignment="1">
      <alignment horizontal="right"/>
    </xf>
    <xf numFmtId="0" fontId="15" fillId="36" borderId="19" xfId="0" applyFont="1" applyFill="1" applyBorder="1" applyAlignment="1">
      <alignment horizontal="left" indent="1"/>
    </xf>
    <xf numFmtId="0" fontId="13" fillId="36" borderId="20" xfId="0" applyFont="1" applyFill="1" applyBorder="1" applyAlignment="1">
      <alignment horizontal="center"/>
    </xf>
    <xf numFmtId="3" fontId="13" fillId="36" borderId="20" xfId="0" applyNumberFormat="1" applyFont="1" applyFill="1" applyBorder="1" applyAlignment="1">
      <alignment horizontal="center"/>
    </xf>
    <xf numFmtId="3" fontId="13" fillId="36" borderId="3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3" fontId="4" fillId="36" borderId="14" xfId="0" applyNumberFormat="1" applyFont="1" applyFill="1" applyBorder="1" applyAlignment="1">
      <alignment horizontal="center"/>
    </xf>
    <xf numFmtId="165" fontId="4" fillId="36" borderId="18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165" fontId="4" fillId="36" borderId="21" xfId="0" applyNumberFormat="1" applyFont="1" applyFill="1" applyBorder="1" applyAlignment="1">
      <alignment horizontal="center" shrinkToFit="1"/>
    </xf>
    <xf numFmtId="3" fontId="34" fillId="34" borderId="27" xfId="0" applyNumberFormat="1" applyFont="1" applyFill="1" applyBorder="1" applyAlignment="1">
      <alignment horizontal="center"/>
    </xf>
    <xf numFmtId="3" fontId="34" fillId="34" borderId="20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4" fillId="35" borderId="52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 applyProtection="1">
      <alignment horizontal="right"/>
      <protection locked="0"/>
    </xf>
    <xf numFmtId="3" fontId="4" fillId="36" borderId="27" xfId="0" applyNumberFormat="1" applyFont="1" applyFill="1" applyBorder="1" applyAlignment="1">
      <alignment horizontal="right"/>
    </xf>
    <xf numFmtId="165" fontId="4" fillId="36" borderId="3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52" xfId="0" applyNumberForma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4" fillId="35" borderId="33" xfId="0" applyNumberFormat="1" applyFont="1" applyFill="1" applyBorder="1" applyAlignment="1">
      <alignment horizontal="right"/>
    </xf>
    <xf numFmtId="3" fontId="0" fillId="0" borderId="59" xfId="0" applyNumberFormat="1" applyBorder="1" applyAlignment="1" applyProtection="1">
      <alignment horizontal="right"/>
      <protection locked="0"/>
    </xf>
    <xf numFmtId="165" fontId="4" fillId="36" borderId="36" xfId="0" applyNumberFormat="1" applyFon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4" fillId="35" borderId="25" xfId="0" applyNumberFormat="1" applyFont="1" applyFill="1" applyBorder="1" applyAlignment="1">
      <alignment horizontal="right"/>
    </xf>
    <xf numFmtId="165" fontId="4" fillId="35" borderId="25" xfId="0" applyNumberFormat="1" applyFont="1" applyFill="1" applyBorder="1" applyAlignment="1">
      <alignment horizontal="right"/>
    </xf>
    <xf numFmtId="3" fontId="4" fillId="36" borderId="42" xfId="0" applyNumberFormat="1" applyFont="1" applyFill="1" applyBorder="1" applyAlignment="1">
      <alignment horizontal="right"/>
    </xf>
    <xf numFmtId="165" fontId="4" fillId="36" borderId="42" xfId="0" applyNumberFormat="1" applyFont="1" applyFill="1" applyBorder="1" applyAlignment="1">
      <alignment horizontal="right"/>
    </xf>
    <xf numFmtId="3" fontId="4" fillId="35" borderId="39" xfId="0" applyNumberFormat="1" applyFont="1" applyFill="1" applyBorder="1" applyAlignment="1">
      <alignment horizontal="right"/>
    </xf>
    <xf numFmtId="165" fontId="4" fillId="35" borderId="39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4" fillId="35" borderId="47" xfId="0" applyNumberFormat="1" applyFont="1" applyFill="1" applyBorder="1" applyAlignment="1">
      <alignment horizontal="right"/>
    </xf>
    <xf numFmtId="165" fontId="4" fillId="35" borderId="47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 applyProtection="1">
      <alignment horizontal="right"/>
      <protection locked="0"/>
    </xf>
    <xf numFmtId="3" fontId="4" fillId="36" borderId="31" xfId="0" applyNumberFormat="1" applyFon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35" borderId="48" xfId="0" applyNumberFormat="1" applyFont="1" applyFill="1" applyBorder="1" applyAlignment="1">
      <alignment horizontal="right"/>
    </xf>
    <xf numFmtId="165" fontId="4" fillId="35" borderId="48" xfId="0" applyNumberFormat="1" applyFont="1" applyFill="1" applyBorder="1" applyAlignment="1">
      <alignment horizontal="right"/>
    </xf>
    <xf numFmtId="165" fontId="4" fillId="36" borderId="12" xfId="0" applyNumberFormat="1" applyFont="1" applyFill="1" applyBorder="1" applyAlignment="1">
      <alignment horizontal="right"/>
    </xf>
    <xf numFmtId="3" fontId="34" fillId="36" borderId="48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14" fillId="0" borderId="42" xfId="0" applyNumberFormat="1" applyFont="1" applyFill="1" applyBorder="1" applyAlignment="1">
      <alignment horizontal="right"/>
    </xf>
    <xf numFmtId="165" fontId="4" fillId="35" borderId="33" xfId="0" applyNumberFormat="1" applyFont="1" applyFill="1" applyBorder="1" applyAlignment="1">
      <alignment horizontal="right"/>
    </xf>
    <xf numFmtId="3" fontId="4" fillId="36" borderId="51" xfId="0" applyNumberFormat="1" applyFont="1" applyFill="1" applyBorder="1" applyAlignment="1">
      <alignment horizontal="right"/>
    </xf>
    <xf numFmtId="165" fontId="4" fillId="36" borderId="51" xfId="0" applyNumberFormat="1" applyFont="1" applyFill="1" applyBorder="1" applyAlignment="1">
      <alignment horizontal="right"/>
    </xf>
    <xf numFmtId="3" fontId="14" fillId="0" borderId="51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12" fillId="35" borderId="25" xfId="0" applyNumberFormat="1" applyFont="1" applyFill="1" applyBorder="1" applyAlignment="1" applyProtection="1">
      <alignment horizontal="right"/>
      <protection locked="0"/>
    </xf>
    <xf numFmtId="165" fontId="12" fillId="35" borderId="25" xfId="0" applyNumberFormat="1" applyFont="1" applyFill="1" applyBorder="1" applyAlignment="1" applyProtection="1">
      <alignment horizontal="right"/>
      <protection locked="0"/>
    </xf>
    <xf numFmtId="3" fontId="35" fillId="0" borderId="52" xfId="0" applyNumberFormat="1" applyFont="1" applyFill="1" applyBorder="1" applyAlignment="1" applyProtection="1">
      <alignment horizontal="right"/>
      <protection locked="0"/>
    </xf>
    <xf numFmtId="3" fontId="13" fillId="36" borderId="17" xfId="0" applyNumberFormat="1" applyFont="1" applyFill="1" applyBorder="1" applyAlignment="1">
      <alignment horizontal="right"/>
    </xf>
    <xf numFmtId="165" fontId="13" fillId="36" borderId="52" xfId="0" applyNumberFormat="1" applyFont="1" applyFill="1" applyBorder="1" applyAlignment="1">
      <alignment horizontal="right"/>
    </xf>
    <xf numFmtId="3" fontId="12" fillId="0" borderId="54" xfId="0" applyNumberFormat="1" applyFont="1" applyFill="1" applyBorder="1" applyAlignment="1">
      <alignment horizontal="right"/>
    </xf>
    <xf numFmtId="3" fontId="12" fillId="35" borderId="39" xfId="0" applyNumberFormat="1" applyFont="1" applyFill="1" applyBorder="1" applyAlignment="1" applyProtection="1">
      <alignment horizontal="right"/>
      <protection locked="0"/>
    </xf>
    <xf numFmtId="165" fontId="12" fillId="35" borderId="39" xfId="0" applyNumberFormat="1" applyFont="1" applyFill="1" applyBorder="1" applyAlignment="1" applyProtection="1">
      <alignment horizontal="right"/>
      <protection locked="0"/>
    </xf>
    <xf numFmtId="3" fontId="35" fillId="0" borderId="39" xfId="0" applyNumberFormat="1" applyFont="1" applyFill="1" applyBorder="1" applyAlignment="1" applyProtection="1">
      <alignment horizontal="right"/>
      <protection locked="0"/>
    </xf>
    <xf numFmtId="3" fontId="12" fillId="0" borderId="42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12" fillId="35" borderId="33" xfId="0" applyNumberFormat="1" applyFont="1" applyFill="1" applyBorder="1" applyAlignment="1" applyProtection="1">
      <alignment horizontal="right"/>
      <protection locked="0"/>
    </xf>
    <xf numFmtId="165" fontId="12" fillId="35" borderId="33" xfId="0" applyNumberFormat="1" applyFont="1" applyFill="1" applyBorder="1" applyAlignment="1" applyProtection="1">
      <alignment horizontal="right"/>
      <protection locked="0"/>
    </xf>
    <xf numFmtId="3" fontId="35" fillId="0" borderId="33" xfId="0" applyNumberFormat="1" applyFont="1" applyFill="1" applyBorder="1" applyAlignment="1" applyProtection="1">
      <alignment horizontal="right"/>
      <protection locked="0"/>
    </xf>
    <xf numFmtId="3" fontId="12" fillId="0" borderId="36" xfId="0" applyNumberFormat="1" applyFont="1" applyFill="1" applyBorder="1" applyAlignment="1">
      <alignment horizontal="right"/>
    </xf>
    <xf numFmtId="3" fontId="35" fillId="0" borderId="44" xfId="0" applyNumberFormat="1" applyFont="1" applyFill="1" applyBorder="1" applyAlignment="1" applyProtection="1">
      <alignment horizontal="right"/>
      <protection locked="0"/>
    </xf>
    <xf numFmtId="3" fontId="0" fillId="36" borderId="25" xfId="0" applyNumberFormat="1" applyFill="1" applyBorder="1" applyAlignment="1" applyProtection="1">
      <alignment horizontal="right"/>
      <protection locked="0"/>
    </xf>
    <xf numFmtId="3" fontId="12" fillId="0" borderId="61" xfId="0" applyNumberFormat="1" applyFont="1" applyFill="1" applyBorder="1" applyAlignment="1">
      <alignment horizontal="right"/>
    </xf>
    <xf numFmtId="3" fontId="35" fillId="0" borderId="38" xfId="0" applyNumberFormat="1" applyFont="1" applyFill="1" applyBorder="1" applyAlignment="1" applyProtection="1">
      <alignment horizontal="right"/>
      <protection locked="0"/>
    </xf>
    <xf numFmtId="3" fontId="12" fillId="35" borderId="47" xfId="0" applyNumberFormat="1" applyFont="1" applyFill="1" applyBorder="1" applyAlignment="1" applyProtection="1">
      <alignment horizontal="right"/>
      <protection locked="0"/>
    </xf>
    <xf numFmtId="165" fontId="12" fillId="35" borderId="47" xfId="0" applyNumberFormat="1" applyFont="1" applyFill="1" applyBorder="1" applyAlignment="1" applyProtection="1">
      <alignment horizontal="right"/>
      <protection locked="0"/>
    </xf>
    <xf numFmtId="3" fontId="12" fillId="0" borderId="51" xfId="0" applyNumberFormat="1" applyFont="1" applyFill="1" applyBorder="1" applyAlignment="1">
      <alignment horizontal="right"/>
    </xf>
    <xf numFmtId="3" fontId="13" fillId="36" borderId="48" xfId="0" applyNumberFormat="1" applyFont="1" applyFill="1" applyBorder="1" applyAlignment="1" applyProtection="1">
      <alignment horizontal="right"/>
      <protection/>
    </xf>
    <xf numFmtId="165" fontId="13" fillId="36" borderId="48" xfId="0" applyNumberFormat="1" applyFont="1" applyFill="1" applyBorder="1" applyAlignment="1" applyProtection="1">
      <alignment horizontal="right"/>
      <protection/>
    </xf>
    <xf numFmtId="3" fontId="13" fillId="36" borderId="12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13" fillId="36" borderId="16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 applyProtection="1">
      <alignment horizontal="right"/>
      <protection locked="0"/>
    </xf>
    <xf numFmtId="165" fontId="13" fillId="0" borderId="48" xfId="0" applyNumberFormat="1" applyFont="1" applyFill="1" applyBorder="1" applyAlignment="1" applyProtection="1">
      <alignment horizontal="right"/>
      <protection locked="0"/>
    </xf>
    <xf numFmtId="3" fontId="0" fillId="36" borderId="0" xfId="0" applyNumberFormat="1" applyFill="1" applyBorder="1" applyAlignment="1">
      <alignment horizontal="right"/>
    </xf>
    <xf numFmtId="3" fontId="0" fillId="36" borderId="27" xfId="0" applyNumberFormat="1" applyFill="1" applyBorder="1" applyAlignment="1">
      <alignment horizontal="right"/>
    </xf>
    <xf numFmtId="0" fontId="3" fillId="39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40" borderId="62" xfId="0" applyFont="1" applyFill="1" applyBorder="1" applyAlignment="1">
      <alignment horizontal="left" indent="1"/>
    </xf>
    <xf numFmtId="0" fontId="29" fillId="40" borderId="63" xfId="0" applyFont="1" applyFill="1" applyBorder="1" applyAlignment="1">
      <alignment/>
    </xf>
    <xf numFmtId="0" fontId="6" fillId="40" borderId="63" xfId="0" applyFont="1" applyFill="1" applyBorder="1" applyAlignment="1">
      <alignment horizontal="center"/>
    </xf>
    <xf numFmtId="0" fontId="29" fillId="40" borderId="64" xfId="0" applyFont="1" applyFill="1" applyBorder="1" applyAlignment="1">
      <alignment/>
    </xf>
    <xf numFmtId="3" fontId="29" fillId="40" borderId="64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34" fillId="40" borderId="66" xfId="0" applyFont="1" applyFill="1" applyBorder="1" applyAlignment="1">
      <alignment/>
    </xf>
    <xf numFmtId="3" fontId="4" fillId="41" borderId="66" xfId="0" applyNumberFormat="1" applyFont="1" applyFill="1" applyBorder="1" applyAlignment="1">
      <alignment horizontal="center"/>
    </xf>
    <xf numFmtId="165" fontId="4" fillId="41" borderId="67" xfId="0" applyNumberFormat="1" applyFont="1" applyFill="1" applyBorder="1" applyAlignment="1">
      <alignment horizontal="center"/>
    </xf>
    <xf numFmtId="0" fontId="34" fillId="40" borderId="71" xfId="0" applyFont="1" applyFill="1" applyBorder="1" applyAlignment="1">
      <alignment horizontal="center"/>
    </xf>
    <xf numFmtId="3" fontId="4" fillId="39" borderId="71" xfId="0" applyNumberFormat="1" applyFont="1" applyFill="1" applyBorder="1" applyAlignment="1">
      <alignment horizontal="center"/>
    </xf>
    <xf numFmtId="3" fontId="4" fillId="40" borderId="73" xfId="0" applyNumberFormat="1" applyFont="1" applyFill="1" applyBorder="1" applyAlignment="1">
      <alignment horizontal="center"/>
    </xf>
    <xf numFmtId="3" fontId="34" fillId="40" borderId="108" xfId="0" applyNumberFormat="1" applyFont="1" applyFill="1" applyBorder="1" applyAlignment="1">
      <alignment horizontal="center"/>
    </xf>
    <xf numFmtId="3" fontId="34" fillId="40" borderId="73" xfId="0" applyNumberFormat="1" applyFont="1" applyFill="1" applyBorder="1" applyAlignment="1">
      <alignment horizontal="center"/>
    </xf>
    <xf numFmtId="3" fontId="4" fillId="41" borderId="71" xfId="0" applyNumberFormat="1" applyFont="1" applyFill="1" applyBorder="1" applyAlignment="1">
      <alignment horizontal="center"/>
    </xf>
    <xf numFmtId="165" fontId="4" fillId="41" borderId="72" xfId="0" applyNumberFormat="1" applyFont="1" applyFill="1" applyBorder="1" applyAlignment="1">
      <alignment horizontal="center" shrinkToFit="1"/>
    </xf>
    <xf numFmtId="3" fontId="34" fillId="40" borderId="81" xfId="0" applyNumberFormat="1" applyFont="1" applyFill="1" applyBorder="1" applyAlignment="1">
      <alignment horizontal="center"/>
    </xf>
    <xf numFmtId="3" fontId="34" fillId="40" borderId="71" xfId="0" applyNumberFormat="1" applyFont="1" applyFill="1" applyBorder="1" applyAlignment="1">
      <alignment horizontal="center"/>
    </xf>
    <xf numFmtId="0" fontId="11" fillId="0" borderId="75" xfId="0" applyFont="1" applyBorder="1" applyAlignment="1">
      <alignment horizontal="left" indent="1"/>
    </xf>
    <xf numFmtId="3" fontId="0" fillId="0" borderId="66" xfId="0" applyNumberFormat="1" applyBorder="1" applyAlignment="1">
      <alignment horizontal="right"/>
    </xf>
    <xf numFmtId="3" fontId="4" fillId="0" borderId="67" xfId="0" applyNumberFormat="1" applyFont="1" applyFill="1" applyBorder="1" applyAlignment="1">
      <alignment horizontal="right"/>
    </xf>
    <xf numFmtId="3" fontId="4" fillId="39" borderId="103" xfId="0" applyNumberFormat="1" applyFont="1" applyFill="1" applyBorder="1" applyAlignment="1">
      <alignment horizontal="right"/>
    </xf>
    <xf numFmtId="3" fontId="4" fillId="43" borderId="66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 applyProtection="1">
      <alignment horizontal="right"/>
      <protection locked="0"/>
    </xf>
    <xf numFmtId="3" fontId="4" fillId="41" borderId="81" xfId="0" applyNumberFormat="1" applyFont="1" applyFill="1" applyBorder="1" applyAlignment="1">
      <alignment horizontal="right"/>
    </xf>
    <xf numFmtId="165" fontId="4" fillId="41" borderId="82" xfId="0" applyNumberFormat="1" applyFont="1" applyFill="1" applyBorder="1" applyAlignment="1">
      <alignment horizontal="right"/>
    </xf>
    <xf numFmtId="3" fontId="0" fillId="0" borderId="103" xfId="0" applyNumberFormat="1" applyFill="1" applyBorder="1" applyAlignment="1">
      <alignment horizontal="right"/>
    </xf>
    <xf numFmtId="0" fontId="11" fillId="0" borderId="83" xfId="0" applyFont="1" applyBorder="1" applyAlignment="1">
      <alignment horizontal="left" indent="1"/>
    </xf>
    <xf numFmtId="3" fontId="0" fillId="0" borderId="84" xfId="0" applyNumberFormat="1" applyBorder="1" applyAlignment="1">
      <alignment horizontal="right"/>
    </xf>
    <xf numFmtId="3" fontId="4" fillId="0" borderId="87" xfId="0" applyNumberFormat="1" applyFont="1" applyFill="1" applyBorder="1" applyAlignment="1">
      <alignment horizontal="right"/>
    </xf>
    <xf numFmtId="3" fontId="4" fillId="39" borderId="84" xfId="0" applyNumberFormat="1" applyFont="1" applyFill="1" applyBorder="1" applyAlignment="1">
      <alignment horizontal="right"/>
    </xf>
    <xf numFmtId="3" fontId="4" fillId="43" borderId="84" xfId="0" applyNumberFormat="1" applyFont="1" applyFill="1" applyBorder="1" applyAlignment="1">
      <alignment horizontal="right"/>
    </xf>
    <xf numFmtId="3" fontId="0" fillId="0" borderId="85" xfId="0" applyNumberFormat="1" applyFill="1" applyBorder="1" applyAlignment="1" applyProtection="1">
      <alignment horizontal="right"/>
      <protection locked="0"/>
    </xf>
    <xf numFmtId="3" fontId="0" fillId="0" borderId="84" xfId="0" applyNumberFormat="1" applyFill="1" applyBorder="1" applyAlignment="1" applyProtection="1">
      <alignment horizontal="right"/>
      <protection locked="0"/>
    </xf>
    <xf numFmtId="3" fontId="0" fillId="0" borderId="110" xfId="0" applyNumberFormat="1" applyBorder="1" applyAlignment="1" applyProtection="1">
      <alignment horizontal="right"/>
      <protection locked="0"/>
    </xf>
    <xf numFmtId="3" fontId="4" fillId="41" borderId="84" xfId="0" applyNumberFormat="1" applyFont="1" applyFill="1" applyBorder="1" applyAlignment="1">
      <alignment horizontal="right"/>
    </xf>
    <xf numFmtId="165" fontId="4" fillId="41" borderId="87" xfId="0" applyNumberFormat="1" applyFont="1" applyFill="1" applyBorder="1" applyAlignment="1">
      <alignment horizontal="right"/>
    </xf>
    <xf numFmtId="3" fontId="0" fillId="0" borderId="98" xfId="0" applyNumberFormat="1" applyFill="1" applyBorder="1" applyAlignment="1">
      <alignment horizontal="right"/>
    </xf>
    <xf numFmtId="0" fontId="11" fillId="0" borderId="88" xfId="0" applyFont="1" applyBorder="1" applyAlignment="1">
      <alignment horizontal="left" indent="1"/>
    </xf>
    <xf numFmtId="3" fontId="0" fillId="0" borderId="90" xfId="0" applyNumberFormat="1" applyBorder="1" applyAlignment="1">
      <alignment horizontal="right"/>
    </xf>
    <xf numFmtId="3" fontId="4" fillId="0" borderId="93" xfId="0" applyNumberFormat="1" applyFont="1" applyFill="1" applyBorder="1" applyAlignment="1">
      <alignment horizontal="right"/>
    </xf>
    <xf numFmtId="3" fontId="4" fillId="39" borderId="76" xfId="0" applyNumberFormat="1" applyFont="1" applyFill="1" applyBorder="1" applyAlignment="1">
      <alignment horizontal="right"/>
    </xf>
    <xf numFmtId="3" fontId="4" fillId="43" borderId="76" xfId="0" applyNumberFormat="1" applyFont="1" applyFill="1" applyBorder="1" applyAlignment="1">
      <alignment horizontal="right"/>
    </xf>
    <xf numFmtId="3" fontId="0" fillId="0" borderId="89" xfId="0" applyNumberFormat="1" applyFill="1" applyBorder="1" applyAlignment="1" applyProtection="1">
      <alignment horizontal="right"/>
      <protection locked="0"/>
    </xf>
    <xf numFmtId="3" fontId="0" fillId="0" borderId="94" xfId="0" applyNumberFormat="1" applyFill="1" applyBorder="1" applyAlignment="1" applyProtection="1">
      <alignment horizontal="right"/>
      <protection locked="0"/>
    </xf>
    <xf numFmtId="3" fontId="0" fillId="41" borderId="68" xfId="0" applyNumberFormat="1" applyFill="1" applyBorder="1" applyAlignment="1" applyProtection="1">
      <alignment horizontal="right"/>
      <protection locked="0"/>
    </xf>
    <xf numFmtId="3" fontId="4" fillId="41" borderId="90" xfId="0" applyNumberFormat="1" applyFont="1" applyFill="1" applyBorder="1" applyAlignment="1">
      <alignment horizontal="right"/>
    </xf>
    <xf numFmtId="165" fontId="4" fillId="41" borderId="93" xfId="0" applyNumberFormat="1" applyFont="1" applyFill="1" applyBorder="1" applyAlignment="1">
      <alignment horizontal="right"/>
    </xf>
    <xf numFmtId="0" fontId="11" fillId="0" borderId="94" xfId="0" applyFont="1" applyBorder="1" applyAlignment="1">
      <alignment horizontal="left" indent="1"/>
    </xf>
    <xf numFmtId="3" fontId="4" fillId="39" borderId="90" xfId="0" applyNumberFormat="1" applyFont="1" applyFill="1" applyBorder="1" applyAlignment="1">
      <alignment horizontal="right"/>
    </xf>
    <xf numFmtId="3" fontId="4" fillId="43" borderId="90" xfId="0" applyNumberFormat="1" applyFont="1" applyFill="1" applyBorder="1" applyAlignment="1">
      <alignment horizontal="right"/>
    </xf>
    <xf numFmtId="3" fontId="0" fillId="41" borderId="94" xfId="0" applyNumberFormat="1" applyFill="1" applyBorder="1" applyAlignment="1" applyProtection="1">
      <alignment horizontal="right"/>
      <protection locked="0"/>
    </xf>
    <xf numFmtId="3" fontId="0" fillId="0" borderId="90" xfId="0" applyNumberFormat="1" applyFill="1" applyBorder="1" applyAlignment="1">
      <alignment horizontal="right"/>
    </xf>
    <xf numFmtId="3" fontId="0" fillId="0" borderId="81" xfId="0" applyNumberFormat="1" applyBorder="1" applyAlignment="1">
      <alignment horizontal="right"/>
    </xf>
    <xf numFmtId="3" fontId="4" fillId="0" borderId="82" xfId="0" applyNumberFormat="1" applyFont="1" applyFill="1" applyBorder="1" applyAlignment="1">
      <alignment horizontal="right"/>
    </xf>
    <xf numFmtId="3" fontId="4" fillId="39" borderId="98" xfId="0" applyNumberFormat="1" applyFont="1" applyFill="1" applyBorder="1" applyAlignment="1">
      <alignment horizontal="right"/>
    </xf>
    <xf numFmtId="3" fontId="4" fillId="43" borderId="81" xfId="0" applyNumberFormat="1" applyFont="1" applyFill="1" applyBorder="1" applyAlignment="1">
      <alignment horizontal="right"/>
    </xf>
    <xf numFmtId="3" fontId="0" fillId="0" borderId="110" xfId="0" applyNumberFormat="1" applyFill="1" applyBorder="1" applyAlignment="1" applyProtection="1">
      <alignment horizontal="right"/>
      <protection locked="0"/>
    </xf>
    <xf numFmtId="3" fontId="0" fillId="0" borderId="107" xfId="0" applyNumberFormat="1" applyFill="1" applyBorder="1" applyAlignment="1" applyProtection="1">
      <alignment horizontal="right"/>
      <protection locked="0"/>
    </xf>
    <xf numFmtId="3" fontId="0" fillId="41" borderId="107" xfId="0" applyNumberFormat="1" applyFill="1" applyBorder="1" applyAlignment="1" applyProtection="1">
      <alignment horizontal="right"/>
      <protection locked="0"/>
    </xf>
    <xf numFmtId="3" fontId="0" fillId="0" borderId="84" xfId="0" applyNumberFormat="1" applyFill="1" applyBorder="1" applyAlignment="1">
      <alignment horizontal="right"/>
    </xf>
    <xf numFmtId="0" fontId="11" fillId="41" borderId="62" xfId="0" applyFont="1" applyFill="1" applyBorder="1" applyAlignment="1">
      <alignment horizontal="left" indent="1"/>
    </xf>
    <xf numFmtId="3" fontId="13" fillId="0" borderId="99" xfId="0" applyNumberFormat="1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horizontal="right"/>
    </xf>
    <xf numFmtId="3" fontId="4" fillId="39" borderId="99" xfId="0" applyNumberFormat="1" applyFont="1" applyFill="1" applyBorder="1" applyAlignment="1">
      <alignment horizontal="right"/>
    </xf>
    <xf numFmtId="3" fontId="4" fillId="39" borderId="62" xfId="0" applyNumberFormat="1" applyFont="1" applyFill="1" applyBorder="1" applyAlignment="1">
      <alignment horizontal="right"/>
    </xf>
    <xf numFmtId="3" fontId="4" fillId="41" borderId="99" xfId="0" applyNumberFormat="1" applyFont="1" applyFill="1" applyBorder="1" applyAlignment="1">
      <alignment horizontal="right"/>
    </xf>
    <xf numFmtId="3" fontId="4" fillId="41" borderId="66" xfId="0" applyNumberFormat="1" applyFont="1" applyFill="1" applyBorder="1" applyAlignment="1">
      <alignment horizontal="right"/>
    </xf>
    <xf numFmtId="165" fontId="4" fillId="41" borderId="67" xfId="0" applyNumberFormat="1" applyFont="1" applyFill="1" applyBorder="1" applyAlignment="1">
      <alignment horizontal="right"/>
    </xf>
    <xf numFmtId="3" fontId="34" fillId="41" borderId="99" xfId="0" applyNumberFormat="1" applyFont="1" applyFill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14" fillId="0" borderId="82" xfId="0" applyNumberFormat="1" applyFont="1" applyFill="1" applyBorder="1" applyAlignment="1">
      <alignment horizontal="right"/>
    </xf>
    <xf numFmtId="3" fontId="14" fillId="39" borderId="76" xfId="0" applyNumberFormat="1" applyFont="1" applyFill="1" applyBorder="1" applyAlignment="1">
      <alignment horizontal="right"/>
    </xf>
    <xf numFmtId="3" fontId="14" fillId="43" borderId="81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ill="1" applyBorder="1" applyAlignment="1" applyProtection="1">
      <alignment horizontal="right"/>
      <protection locked="0"/>
    </xf>
    <xf numFmtId="3" fontId="0" fillId="41" borderId="88" xfId="0" applyNumberFormat="1" applyFill="1" applyBorder="1" applyAlignment="1" applyProtection="1">
      <alignment horizontal="right"/>
      <protection locked="0"/>
    </xf>
    <xf numFmtId="3" fontId="0" fillId="0" borderId="76" xfId="0" applyNumberFormat="1" applyFill="1" applyBorder="1" applyAlignment="1">
      <alignment horizontal="right"/>
    </xf>
    <xf numFmtId="3" fontId="0" fillId="0" borderId="90" xfId="0" applyNumberFormat="1" applyFont="1" applyBorder="1" applyAlignment="1">
      <alignment horizontal="right"/>
    </xf>
    <xf numFmtId="3" fontId="14" fillId="0" borderId="93" xfId="0" applyNumberFormat="1" applyFont="1" applyFill="1" applyBorder="1" applyAlignment="1">
      <alignment horizontal="right"/>
    </xf>
    <xf numFmtId="3" fontId="14" fillId="39" borderId="90" xfId="0" applyNumberFormat="1" applyFont="1" applyFill="1" applyBorder="1" applyAlignment="1">
      <alignment horizontal="right"/>
    </xf>
    <xf numFmtId="3" fontId="14" fillId="43" borderId="90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165" fontId="14" fillId="39" borderId="90" xfId="0" applyNumberFormat="1" applyFont="1" applyFill="1" applyBorder="1" applyAlignment="1">
      <alignment horizontal="right"/>
    </xf>
    <xf numFmtId="3" fontId="14" fillId="0" borderId="102" xfId="0" applyNumberFormat="1" applyFont="1" applyFill="1" applyBorder="1" applyAlignment="1">
      <alignment horizontal="right"/>
    </xf>
    <xf numFmtId="3" fontId="14" fillId="39" borderId="84" xfId="0" applyNumberFormat="1" applyFont="1" applyFill="1" applyBorder="1" applyAlignment="1">
      <alignment horizontal="right"/>
    </xf>
    <xf numFmtId="165" fontId="14" fillId="39" borderId="84" xfId="0" applyNumberFormat="1" applyFont="1" applyFill="1" applyBorder="1" applyAlignment="1">
      <alignment horizontal="right"/>
    </xf>
    <xf numFmtId="3" fontId="14" fillId="43" borderId="98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 applyProtection="1">
      <alignment horizontal="right"/>
      <protection locked="0"/>
    </xf>
    <xf numFmtId="3" fontId="4" fillId="0" borderId="102" xfId="0" applyNumberFormat="1" applyFont="1" applyFill="1" applyBorder="1" applyAlignment="1">
      <alignment horizontal="right"/>
    </xf>
    <xf numFmtId="0" fontId="11" fillId="0" borderId="76" xfId="0" applyFont="1" applyBorder="1" applyAlignment="1">
      <alignment horizontal="left" indent="1"/>
    </xf>
    <xf numFmtId="3" fontId="0" fillId="0" borderId="103" xfId="0" applyNumberFormat="1" applyBorder="1" applyAlignment="1">
      <alignment horizontal="right"/>
    </xf>
    <xf numFmtId="3" fontId="0" fillId="0" borderId="103" xfId="0" applyNumberFormat="1" applyFont="1" applyBorder="1" applyAlignment="1">
      <alignment horizontal="right"/>
    </xf>
    <xf numFmtId="3" fontId="12" fillId="0" borderId="103" xfId="0" applyNumberFormat="1" applyFont="1" applyFill="1" applyBorder="1" applyAlignment="1">
      <alignment horizontal="right"/>
    </xf>
    <xf numFmtId="3" fontId="12" fillId="39" borderId="76" xfId="0" applyNumberFormat="1" applyFont="1" applyFill="1" applyBorder="1" applyAlignment="1" applyProtection="1">
      <alignment horizontal="right"/>
      <protection locked="0"/>
    </xf>
    <xf numFmtId="165" fontId="12" fillId="39" borderId="76" xfId="0" applyNumberFormat="1" applyFont="1" applyFill="1" applyBorder="1" applyAlignment="1" applyProtection="1">
      <alignment horizontal="right"/>
      <protection locked="0"/>
    </xf>
    <xf numFmtId="3" fontId="12" fillId="43" borderId="68" xfId="0" applyNumberFormat="1" applyFont="1" applyFill="1" applyBorder="1" applyAlignment="1" applyProtection="1">
      <alignment horizontal="right"/>
      <protection locked="0"/>
    </xf>
    <xf numFmtId="3" fontId="0" fillId="0" borderId="103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13" fillId="41" borderId="103" xfId="0" applyNumberFormat="1" applyFont="1" applyFill="1" applyBorder="1" applyAlignment="1">
      <alignment horizontal="right"/>
    </xf>
    <xf numFmtId="165" fontId="13" fillId="41" borderId="105" xfId="0" applyNumberFormat="1" applyFont="1" applyFill="1" applyBorder="1" applyAlignment="1">
      <alignment horizontal="right"/>
    </xf>
    <xf numFmtId="3" fontId="12" fillId="0" borderId="105" xfId="0" applyNumberFormat="1" applyFont="1" applyFill="1" applyBorder="1" applyAlignment="1">
      <alignment horizontal="right"/>
    </xf>
    <xf numFmtId="3" fontId="12" fillId="0" borderId="90" xfId="0" applyNumberFormat="1" applyFont="1" applyFill="1" applyBorder="1" applyAlignment="1">
      <alignment horizontal="right"/>
    </xf>
    <xf numFmtId="3" fontId="12" fillId="39" borderId="90" xfId="0" applyNumberFormat="1" applyFont="1" applyFill="1" applyBorder="1" applyAlignment="1" applyProtection="1">
      <alignment horizontal="right"/>
      <protection locked="0"/>
    </xf>
    <xf numFmtId="165" fontId="12" fillId="39" borderId="90" xfId="0" applyNumberFormat="1" applyFont="1" applyFill="1" applyBorder="1" applyAlignment="1" applyProtection="1">
      <alignment horizontal="right"/>
      <protection locked="0"/>
    </xf>
    <xf numFmtId="3" fontId="12" fillId="43" borderId="94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 applyProtection="1">
      <alignment horizontal="right"/>
      <protection locked="0"/>
    </xf>
    <xf numFmtId="3" fontId="13" fillId="41" borderId="90" xfId="0" applyNumberFormat="1" applyFont="1" applyFill="1" applyBorder="1" applyAlignment="1">
      <alignment horizontal="right"/>
    </xf>
    <xf numFmtId="165" fontId="13" fillId="41" borderId="93" xfId="0" applyNumberFormat="1" applyFont="1" applyFill="1" applyBorder="1" applyAlignment="1">
      <alignment horizontal="right"/>
    </xf>
    <xf numFmtId="3" fontId="12" fillId="0" borderId="93" xfId="0" applyNumberFormat="1" applyFont="1" applyFill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12" fillId="0" borderId="84" xfId="0" applyNumberFormat="1" applyFont="1" applyFill="1" applyBorder="1" applyAlignment="1">
      <alignment horizontal="right"/>
    </xf>
    <xf numFmtId="3" fontId="12" fillId="39" borderId="84" xfId="0" applyNumberFormat="1" applyFont="1" applyFill="1" applyBorder="1" applyAlignment="1" applyProtection="1">
      <alignment horizontal="right"/>
      <protection locked="0"/>
    </xf>
    <xf numFmtId="165" fontId="12" fillId="39" borderId="84" xfId="0" applyNumberFormat="1" applyFont="1" applyFill="1" applyBorder="1" applyAlignment="1" applyProtection="1">
      <alignment horizontal="right"/>
      <protection locked="0"/>
    </xf>
    <xf numFmtId="3" fontId="12" fillId="43" borderId="70" xfId="0" applyNumberFormat="1" applyFon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 applyProtection="1">
      <alignment horizontal="right"/>
      <protection locked="0"/>
    </xf>
    <xf numFmtId="3" fontId="0" fillId="0" borderId="83" xfId="0" applyNumberFormat="1" applyFill="1" applyBorder="1" applyAlignment="1" applyProtection="1">
      <alignment horizontal="right"/>
      <protection locked="0"/>
    </xf>
    <xf numFmtId="3" fontId="0" fillId="41" borderId="83" xfId="0" applyNumberFormat="1" applyFill="1" applyBorder="1" applyAlignment="1" applyProtection="1">
      <alignment horizontal="right"/>
      <protection locked="0"/>
    </xf>
    <xf numFmtId="3" fontId="13" fillId="41" borderId="84" xfId="0" applyNumberFormat="1" applyFont="1" applyFill="1" applyBorder="1" applyAlignment="1">
      <alignment horizontal="right"/>
    </xf>
    <xf numFmtId="165" fontId="13" fillId="41" borderId="87" xfId="0" applyNumberFormat="1" applyFont="1" applyFill="1" applyBorder="1" applyAlignment="1">
      <alignment horizontal="right"/>
    </xf>
    <xf numFmtId="3" fontId="12" fillId="0" borderId="87" xfId="0" applyNumberFormat="1" applyFont="1" applyFill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 horizontal="right"/>
    </xf>
    <xf numFmtId="3" fontId="12" fillId="43" borderId="76" xfId="0" applyNumberFormat="1" applyFont="1" applyFill="1" applyBorder="1" applyAlignment="1" applyProtection="1">
      <alignment horizontal="right"/>
      <protection locked="0"/>
    </xf>
    <xf numFmtId="3" fontId="12" fillId="0" borderId="112" xfId="0" applyNumberFormat="1" applyFont="1" applyFill="1" applyBorder="1" applyAlignment="1">
      <alignment horizontal="right"/>
    </xf>
    <xf numFmtId="3" fontId="12" fillId="43" borderId="90" xfId="0" applyNumberFormat="1" applyFont="1" applyFill="1" applyBorder="1" applyAlignment="1" applyProtection="1">
      <alignment horizontal="right"/>
      <protection locked="0"/>
    </xf>
    <xf numFmtId="3" fontId="0" fillId="0" borderId="75" xfId="0" applyNumberFormat="1" applyFont="1" applyBorder="1" applyAlignment="1">
      <alignment horizontal="right"/>
    </xf>
    <xf numFmtId="3" fontId="12" fillId="0" borderId="98" xfId="0" applyNumberFormat="1" applyFont="1" applyFill="1" applyBorder="1" applyAlignment="1">
      <alignment horizontal="right"/>
    </xf>
    <xf numFmtId="3" fontId="12" fillId="39" borderId="98" xfId="0" applyNumberFormat="1" applyFont="1" applyFill="1" applyBorder="1" applyAlignment="1" applyProtection="1">
      <alignment horizontal="right"/>
      <protection locked="0"/>
    </xf>
    <xf numFmtId="165" fontId="12" fillId="39" borderId="98" xfId="0" applyNumberFormat="1" applyFont="1" applyFill="1" applyBorder="1" applyAlignment="1" applyProtection="1">
      <alignment horizontal="right"/>
      <protection locked="0"/>
    </xf>
    <xf numFmtId="3" fontId="12" fillId="43" borderId="81" xfId="0" applyNumberFormat="1" applyFont="1" applyFill="1" applyBorder="1" applyAlignment="1" applyProtection="1">
      <alignment horizontal="right"/>
      <protection locked="0"/>
    </xf>
    <xf numFmtId="3" fontId="12" fillId="0" borderId="102" xfId="0" applyNumberFormat="1" applyFont="1" applyFill="1" applyBorder="1" applyAlignment="1">
      <alignment horizontal="right"/>
    </xf>
    <xf numFmtId="0" fontId="15" fillId="41" borderId="62" xfId="0" applyFont="1" applyFill="1" applyBorder="1" applyAlignment="1">
      <alignment horizontal="left" indent="1"/>
    </xf>
    <xf numFmtId="3" fontId="13" fillId="41" borderId="99" xfId="0" applyNumberFormat="1" applyFont="1" applyFill="1" applyBorder="1" applyAlignment="1">
      <alignment horizontal="right"/>
    </xf>
    <xf numFmtId="3" fontId="13" fillId="41" borderId="62" xfId="0" applyNumberFormat="1" applyFont="1" applyFill="1" applyBorder="1" applyAlignment="1">
      <alignment horizontal="right"/>
    </xf>
    <xf numFmtId="3" fontId="13" fillId="41" borderId="99" xfId="0" applyNumberFormat="1" applyFont="1" applyFill="1" applyBorder="1" applyAlignment="1" applyProtection="1">
      <alignment horizontal="right"/>
      <protection/>
    </xf>
    <xf numFmtId="165" fontId="13" fillId="41" borderId="99" xfId="0" applyNumberFormat="1" applyFont="1" applyFill="1" applyBorder="1" applyAlignment="1" applyProtection="1">
      <alignment horizontal="right"/>
      <protection/>
    </xf>
    <xf numFmtId="165" fontId="13" fillId="41" borderId="64" xfId="0" applyNumberFormat="1" applyFont="1" applyFill="1" applyBorder="1" applyAlignment="1">
      <alignment horizontal="right"/>
    </xf>
    <xf numFmtId="3" fontId="13" fillId="41" borderId="64" xfId="0" applyNumberFormat="1" applyFont="1" applyFill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12" fillId="43" borderId="103" xfId="0" applyNumberFormat="1" applyFont="1" applyFill="1" applyBorder="1" applyAlignment="1" applyProtection="1">
      <alignment horizontal="right"/>
      <protection locked="0"/>
    </xf>
    <xf numFmtId="3" fontId="13" fillId="0" borderId="76" xfId="0" applyNumberFormat="1" applyFont="1" applyFill="1" applyBorder="1" applyAlignment="1">
      <alignment horizontal="right"/>
    </xf>
    <xf numFmtId="3" fontId="13" fillId="41" borderId="63" xfId="0" applyNumberFormat="1" applyFont="1" applyFill="1" applyBorder="1" applyAlignment="1">
      <alignment horizontal="right"/>
    </xf>
    <xf numFmtId="3" fontId="13" fillId="41" borderId="73" xfId="0" applyNumberFormat="1" applyFont="1" applyFill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13" fillId="0" borderId="64" xfId="0" applyNumberFormat="1" applyFont="1" applyFill="1" applyBorder="1" applyAlignment="1">
      <alignment horizontal="right"/>
    </xf>
    <xf numFmtId="3" fontId="13" fillId="0" borderId="99" xfId="0" applyNumberFormat="1" applyFont="1" applyFill="1" applyBorder="1" applyAlignment="1" applyProtection="1">
      <alignment horizontal="right"/>
      <protection locked="0"/>
    </xf>
    <xf numFmtId="165" fontId="13" fillId="0" borderId="99" xfId="0" applyNumberFormat="1" applyFont="1" applyFill="1" applyBorder="1" applyAlignment="1" applyProtection="1">
      <alignment horizontal="right"/>
      <protection locked="0"/>
    </xf>
    <xf numFmtId="3" fontId="0" fillId="41" borderId="66" xfId="0" applyNumberFormat="1" applyFill="1" applyBorder="1" applyAlignment="1" applyProtection="1">
      <alignment horizontal="right"/>
      <protection locked="0"/>
    </xf>
    <xf numFmtId="3" fontId="13" fillId="41" borderId="76" xfId="0" applyNumberFormat="1" applyFont="1" applyFill="1" applyBorder="1" applyAlignment="1">
      <alignment horizontal="right"/>
    </xf>
    <xf numFmtId="165" fontId="13" fillId="41" borderId="112" xfId="0" applyNumberFormat="1" applyFont="1" applyFill="1" applyBorder="1" applyAlignment="1">
      <alignment horizontal="right"/>
    </xf>
    <xf numFmtId="3" fontId="0" fillId="41" borderId="81" xfId="0" applyNumberFormat="1" applyFill="1" applyBorder="1" applyAlignment="1">
      <alignment horizontal="right"/>
    </xf>
    <xf numFmtId="0" fontId="15" fillId="41" borderId="65" xfId="0" applyFont="1" applyFill="1" applyBorder="1" applyAlignment="1">
      <alignment horizontal="left" indent="1"/>
    </xf>
    <xf numFmtId="165" fontId="13" fillId="41" borderId="99" xfId="0" applyNumberFormat="1" applyFont="1" applyFill="1" applyBorder="1" applyAlignment="1">
      <alignment horizontal="right"/>
    </xf>
    <xf numFmtId="0" fontId="15" fillId="41" borderId="70" xfId="0" applyFont="1" applyFill="1" applyBorder="1" applyAlignment="1">
      <alignment horizontal="left" indent="1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3" fontId="0" fillId="0" borderId="34" xfId="0" applyNumberFormat="1" applyBorder="1" applyAlignment="1" applyProtection="1">
      <alignment horizontal="right"/>
      <protection locked="0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14" fillId="42" borderId="27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 applyProtection="1">
      <alignment horizontal="right"/>
      <protection locked="0"/>
    </xf>
    <xf numFmtId="3" fontId="14" fillId="42" borderId="39" xfId="0" applyNumberFormat="1" applyFont="1" applyFill="1" applyBorder="1" applyAlignment="1">
      <alignment horizontal="right"/>
    </xf>
    <xf numFmtId="3" fontId="14" fillId="42" borderId="47" xfId="0" applyNumberFormat="1" applyFont="1" applyFill="1" applyBorder="1" applyAlignment="1">
      <alignment horizontal="right"/>
    </xf>
    <xf numFmtId="3" fontId="12" fillId="0" borderId="52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3" fontId="13" fillId="36" borderId="50" xfId="0" applyNumberFormat="1" applyFont="1" applyFill="1" applyBorder="1" applyAlignment="1">
      <alignment horizontal="right"/>
    </xf>
    <xf numFmtId="3" fontId="13" fillId="0" borderId="61" xfId="0" applyNumberFormat="1" applyFont="1" applyFill="1" applyBorder="1" applyAlignment="1">
      <alignment horizontal="right"/>
    </xf>
    <xf numFmtId="3" fontId="13" fillId="42" borderId="27" xfId="0" applyNumberFormat="1" applyFont="1" applyFill="1" applyBorder="1" applyAlignment="1" applyProtection="1">
      <alignment horizontal="right"/>
      <protection locked="0"/>
    </xf>
    <xf numFmtId="3" fontId="13" fillId="0" borderId="51" xfId="0" applyNumberFormat="1" applyFont="1" applyFill="1" applyBorder="1" applyAlignment="1">
      <alignment horizontal="right"/>
    </xf>
    <xf numFmtId="3" fontId="12" fillId="0" borderId="47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right"/>
    </xf>
    <xf numFmtId="3" fontId="14" fillId="0" borderId="31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34" fillId="40" borderId="66" xfId="0" applyFont="1" applyFill="1" applyBorder="1" applyAlignment="1">
      <alignment horizontal="center" vertical="center"/>
    </xf>
    <xf numFmtId="3" fontId="4" fillId="41" borderId="67" xfId="0" applyNumberFormat="1" applyFont="1" applyFill="1" applyBorder="1" applyAlignment="1">
      <alignment horizontal="center"/>
    </xf>
    <xf numFmtId="0" fontId="34" fillId="40" borderId="71" xfId="0" applyFont="1" applyFill="1" applyBorder="1" applyAlignment="1">
      <alignment horizontal="center" vertical="center"/>
    </xf>
    <xf numFmtId="3" fontId="0" fillId="0" borderId="66" xfId="0" applyNumberFormat="1" applyFill="1" applyBorder="1" applyAlignment="1">
      <alignment horizontal="right"/>
    </xf>
    <xf numFmtId="3" fontId="0" fillId="0" borderId="78" xfId="0" applyNumberFormat="1" applyFill="1" applyBorder="1" applyAlignment="1" applyProtection="1">
      <alignment horizontal="right"/>
      <protection locked="0"/>
    </xf>
    <xf numFmtId="3" fontId="0" fillId="0" borderId="98" xfId="0" applyNumberFormat="1" applyFill="1" applyBorder="1" applyAlignment="1" applyProtection="1">
      <alignment horizontal="right"/>
      <protection locked="0"/>
    </xf>
    <xf numFmtId="3" fontId="0" fillId="41" borderId="103" xfId="0" applyNumberFormat="1" applyFill="1" applyBorder="1" applyAlignment="1" applyProtection="1">
      <alignment horizontal="right"/>
      <protection locked="0"/>
    </xf>
    <xf numFmtId="3" fontId="4" fillId="41" borderId="93" xfId="0" applyNumberFormat="1" applyFont="1" applyFill="1" applyBorder="1" applyAlignment="1">
      <alignment horizontal="right"/>
    </xf>
    <xf numFmtId="3" fontId="0" fillId="41" borderId="90" xfId="0" applyNumberFormat="1" applyFill="1" applyBorder="1" applyAlignment="1" applyProtection="1">
      <alignment horizontal="right"/>
      <protection locked="0"/>
    </xf>
    <xf numFmtId="3" fontId="0" fillId="0" borderId="81" xfId="0" applyNumberFormat="1" applyFill="1" applyBorder="1" applyAlignment="1">
      <alignment horizontal="right"/>
    </xf>
    <xf numFmtId="3" fontId="0" fillId="41" borderId="84" xfId="0" applyNumberFormat="1" applyFill="1" applyBorder="1" applyAlignment="1" applyProtection="1">
      <alignment horizontal="right"/>
      <protection locked="0"/>
    </xf>
    <xf numFmtId="3" fontId="4" fillId="41" borderId="82" xfId="0" applyNumberFormat="1" applyFont="1" applyFill="1" applyBorder="1" applyAlignment="1">
      <alignment horizontal="right"/>
    </xf>
    <xf numFmtId="3" fontId="4" fillId="41" borderId="64" xfId="0" applyNumberFormat="1" applyFont="1" applyFill="1" applyBorder="1" applyAlignment="1">
      <alignment horizontal="right"/>
    </xf>
    <xf numFmtId="165" fontId="4" fillId="41" borderId="64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3" fontId="34" fillId="0" borderId="68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>
      <alignment horizontal="right"/>
    </xf>
    <xf numFmtId="3" fontId="34" fillId="0" borderId="94" xfId="0" applyNumberFormat="1" applyFont="1" applyFill="1" applyBorder="1" applyAlignment="1" applyProtection="1">
      <alignment horizontal="right"/>
      <protection locked="0"/>
    </xf>
    <xf numFmtId="3" fontId="34" fillId="0" borderId="83" xfId="0" applyNumberFormat="1" applyFont="1" applyFill="1" applyBorder="1" applyAlignment="1" applyProtection="1">
      <alignment horizontal="right"/>
      <protection locked="0"/>
    </xf>
    <xf numFmtId="3" fontId="4" fillId="41" borderId="102" xfId="0" applyNumberFormat="1" applyFont="1" applyFill="1" applyBorder="1" applyAlignment="1">
      <alignment horizontal="right"/>
    </xf>
    <xf numFmtId="165" fontId="4" fillId="41" borderId="102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3" fontId="13" fillId="41" borderId="69" xfId="0" applyNumberFormat="1" applyFont="1" applyFill="1" applyBorder="1" applyAlignment="1">
      <alignment horizontal="right"/>
    </xf>
    <xf numFmtId="165" fontId="13" fillId="41" borderId="103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12" fillId="43" borderId="71" xfId="0" applyNumberFormat="1" applyFont="1" applyFill="1" applyBorder="1" applyAlignment="1" applyProtection="1">
      <alignment horizontal="right"/>
      <protection locked="0"/>
    </xf>
    <xf numFmtId="3" fontId="0" fillId="0" borderId="83" xfId="0" applyNumberFormat="1" applyFont="1" applyFill="1" applyBorder="1" applyAlignment="1" applyProtection="1">
      <alignment horizontal="right"/>
      <protection locked="0"/>
    </xf>
    <xf numFmtId="3" fontId="34" fillId="0" borderId="88" xfId="0" applyNumberFormat="1" applyFont="1" applyFill="1" applyBorder="1" applyAlignment="1" applyProtection="1">
      <alignment horizontal="right"/>
      <protection locked="0"/>
    </xf>
    <xf numFmtId="3" fontId="0" fillId="0" borderId="76" xfId="0" applyNumberFormat="1" applyFont="1" applyBorder="1" applyAlignment="1">
      <alignment horizontal="right"/>
    </xf>
    <xf numFmtId="3" fontId="13" fillId="41" borderId="113" xfId="0" applyNumberFormat="1" applyFont="1" applyFill="1" applyBorder="1" applyAlignment="1">
      <alignment horizontal="right"/>
    </xf>
    <xf numFmtId="3" fontId="13" fillId="41" borderId="68" xfId="0" applyNumberFormat="1" applyFont="1" applyFill="1" applyBorder="1" applyAlignment="1">
      <alignment horizontal="right"/>
    </xf>
    <xf numFmtId="0" fontId="7" fillId="40" borderId="63" xfId="0" applyFont="1" applyFill="1" applyBorder="1" applyAlignment="1">
      <alignment horizontal="left" indent="1"/>
    </xf>
    <xf numFmtId="0" fontId="8" fillId="40" borderId="63" xfId="0" applyFont="1" applyFill="1" applyBorder="1" applyAlignment="1">
      <alignment horizontal="left" indent="1"/>
    </xf>
    <xf numFmtId="0" fontId="7" fillId="40" borderId="64" xfId="0" applyFont="1" applyFill="1" applyBorder="1" applyAlignment="1">
      <alignment horizontal="left" indent="1"/>
    </xf>
    <xf numFmtId="3" fontId="7" fillId="40" borderId="64" xfId="0" applyNumberFormat="1" applyFont="1" applyFill="1" applyBorder="1" applyAlignment="1">
      <alignment horizontal="left" indent="1"/>
    </xf>
    <xf numFmtId="0" fontId="0" fillId="0" borderId="84" xfId="0" applyFill="1" applyBorder="1" applyAlignment="1">
      <alignment/>
    </xf>
    <xf numFmtId="164" fontId="0" fillId="0" borderId="84" xfId="0" applyNumberFormat="1" applyFill="1" applyBorder="1" applyAlignment="1">
      <alignment/>
    </xf>
    <xf numFmtId="164" fontId="0" fillId="0" borderId="85" xfId="0" applyNumberForma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3" fontId="0" fillId="0" borderId="76" xfId="0" applyNumberFormat="1" applyFill="1" applyBorder="1" applyAlignment="1">
      <alignment/>
    </xf>
    <xf numFmtId="3" fontId="0" fillId="0" borderId="89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3" fontId="0" fillId="0" borderId="90" xfId="0" applyNumberFormat="1" applyFill="1" applyBorder="1" applyAlignment="1">
      <alignment/>
    </xf>
    <xf numFmtId="0" fontId="0" fillId="0" borderId="98" xfId="0" applyFont="1" applyFill="1" applyBorder="1" applyAlignment="1">
      <alignment horizontal="center"/>
    </xf>
    <xf numFmtId="3" fontId="0" fillId="0" borderId="98" xfId="0" applyNumberFormat="1" applyFill="1" applyBorder="1" applyAlignment="1">
      <alignment/>
    </xf>
    <xf numFmtId="3" fontId="0" fillId="0" borderId="95" xfId="0" applyNumberFormat="1" applyFill="1" applyBorder="1" applyAlignment="1" applyProtection="1">
      <alignment horizontal="right"/>
      <protection locked="0"/>
    </xf>
    <xf numFmtId="0" fontId="0" fillId="0" borderId="84" xfId="0" applyFont="1" applyFill="1" applyBorder="1" applyAlignment="1">
      <alignment horizontal="center"/>
    </xf>
    <xf numFmtId="3" fontId="0" fillId="0" borderId="84" xfId="0" applyNumberFormat="1" applyFill="1" applyBorder="1" applyAlignment="1">
      <alignment/>
    </xf>
    <xf numFmtId="3" fontId="0" fillId="0" borderId="83" xfId="0" applyNumberFormat="1" applyFont="1" applyFill="1" applyBorder="1" applyAlignment="1">
      <alignment horizontal="center"/>
    </xf>
    <xf numFmtId="0" fontId="14" fillId="0" borderId="90" xfId="0" applyFont="1" applyFill="1" applyBorder="1" applyAlignment="1">
      <alignment horizontal="center"/>
    </xf>
    <xf numFmtId="3" fontId="13" fillId="39" borderId="99" xfId="0" applyNumberFormat="1" applyFont="1" applyFill="1" applyBorder="1" applyAlignment="1" applyProtection="1">
      <alignment horizontal="right"/>
      <protection/>
    </xf>
    <xf numFmtId="165" fontId="13" fillId="39" borderId="99" xfId="0" applyNumberFormat="1" applyFont="1" applyFill="1" applyBorder="1" applyAlignment="1" applyProtection="1">
      <alignment horizontal="right"/>
      <protection/>
    </xf>
    <xf numFmtId="3" fontId="13" fillId="41" borderId="70" xfId="0" applyNumberFormat="1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7" fillId="34" borderId="11" xfId="0" applyFont="1" applyFill="1" applyBorder="1" applyAlignment="1">
      <alignment horizontal="left" indent="1"/>
    </xf>
    <xf numFmtId="0" fontId="8" fillId="34" borderId="11" xfId="0" applyFont="1" applyFill="1" applyBorder="1" applyAlignment="1">
      <alignment horizontal="left" indent="1"/>
    </xf>
    <xf numFmtId="0" fontId="7" fillId="34" borderId="12" xfId="0" applyFont="1" applyFill="1" applyBorder="1" applyAlignment="1">
      <alignment horizontal="left" indent="1"/>
    </xf>
    <xf numFmtId="3" fontId="7" fillId="34" borderId="12" xfId="0" applyNumberFormat="1" applyFont="1" applyFill="1" applyBorder="1" applyAlignment="1">
      <alignment horizontal="left" indent="1"/>
    </xf>
    <xf numFmtId="3" fontId="34" fillId="34" borderId="48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right"/>
    </xf>
    <xf numFmtId="3" fontId="14" fillId="42" borderId="14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 applyProtection="1">
      <alignment horizontal="right"/>
      <protection locked="0"/>
    </xf>
    <xf numFmtId="3" fontId="35" fillId="0" borderId="14" xfId="0" applyNumberFormat="1" applyFont="1" applyFill="1" applyBorder="1" applyAlignment="1" applyProtection="1">
      <alignment horizontal="right"/>
      <protection locked="0"/>
    </xf>
    <xf numFmtId="3" fontId="35" fillId="0" borderId="29" xfId="0" applyNumberFormat="1" applyFont="1" applyFill="1" applyBorder="1" applyAlignment="1" applyProtection="1">
      <alignment horizontal="right"/>
      <protection locked="0"/>
    </xf>
    <xf numFmtId="3" fontId="14" fillId="0" borderId="36" xfId="0" applyNumberFormat="1" applyFont="1" applyFill="1" applyBorder="1" applyAlignment="1">
      <alignment horizontal="right"/>
    </xf>
    <xf numFmtId="3" fontId="14" fillId="42" borderId="33" xfId="0" applyNumberFormat="1" applyFont="1" applyFill="1" applyBorder="1" applyAlignment="1">
      <alignment horizontal="right"/>
    </xf>
    <xf numFmtId="3" fontId="35" fillId="0" borderId="34" xfId="0" applyNumberFormat="1" applyFont="1" applyFill="1" applyBorder="1" applyAlignment="1" applyProtection="1">
      <alignment horizontal="right"/>
      <protection locked="0"/>
    </xf>
    <xf numFmtId="3" fontId="35" fillId="0" borderId="34" xfId="0" applyNumberFormat="1" applyFont="1" applyBorder="1" applyAlignment="1" applyProtection="1">
      <alignment horizontal="right"/>
      <protection locked="0"/>
    </xf>
    <xf numFmtId="3" fontId="14" fillId="42" borderId="25" xfId="0" applyNumberFormat="1" applyFont="1" applyFill="1" applyBorder="1" applyAlignment="1">
      <alignment horizontal="right"/>
    </xf>
    <xf numFmtId="3" fontId="35" fillId="36" borderId="52" xfId="0" applyNumberFormat="1" applyFont="1" applyFill="1" applyBorder="1" applyAlignment="1" applyProtection="1">
      <alignment horizontal="right"/>
      <protection locked="0"/>
    </xf>
    <xf numFmtId="3" fontId="35" fillId="36" borderId="39" xfId="0" applyNumberFormat="1" applyFont="1" applyFill="1" applyBorder="1" applyAlignment="1" applyProtection="1">
      <alignment horizontal="right"/>
      <protection locked="0"/>
    </xf>
    <xf numFmtId="3" fontId="35" fillId="0" borderId="59" xfId="0" applyNumberFormat="1" applyFont="1" applyFill="1" applyBorder="1" applyAlignment="1" applyProtection="1">
      <alignment horizontal="right"/>
      <protection locked="0"/>
    </xf>
    <xf numFmtId="3" fontId="35" fillId="36" borderId="33" xfId="0" applyNumberFormat="1" applyFont="1" applyFill="1" applyBorder="1" applyAlignment="1" applyProtection="1">
      <alignment horizontal="right"/>
      <protection locked="0"/>
    </xf>
    <xf numFmtId="3" fontId="34" fillId="36" borderId="48" xfId="0" applyNumberFormat="1" applyFont="1" applyFill="1" applyBorder="1" applyAlignment="1">
      <alignment horizontal="right"/>
    </xf>
    <xf numFmtId="3" fontId="34" fillId="0" borderId="25" xfId="0" applyNumberFormat="1" applyFont="1" applyFill="1" applyBorder="1" applyAlignment="1">
      <alignment horizontal="right"/>
    </xf>
    <xf numFmtId="3" fontId="34" fillId="0" borderId="39" xfId="0" applyNumberFormat="1" applyFont="1" applyFill="1" applyBorder="1" applyAlignment="1">
      <alignment horizontal="right"/>
    </xf>
    <xf numFmtId="3" fontId="34" fillId="0" borderId="47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 horizontal="center"/>
    </xf>
    <xf numFmtId="3" fontId="35" fillId="0" borderId="47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4" fillId="35" borderId="52" xfId="0" applyNumberFormat="1" applyFont="1" applyFill="1" applyBorder="1" applyAlignment="1">
      <alignment horizontal="right"/>
    </xf>
    <xf numFmtId="3" fontId="35" fillId="0" borderId="52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right"/>
    </xf>
    <xf numFmtId="3" fontId="35" fillId="0" borderId="39" xfId="0" applyNumberFormat="1" applyFont="1" applyFill="1" applyBorder="1" applyAlignment="1">
      <alignment horizontal="right"/>
    </xf>
    <xf numFmtId="3" fontId="0" fillId="36" borderId="59" xfId="0" applyNumberFormat="1" applyFill="1" applyBorder="1" applyAlignment="1" applyProtection="1">
      <alignment horizontal="right"/>
      <protection locked="0"/>
    </xf>
    <xf numFmtId="3" fontId="35" fillId="0" borderId="33" xfId="0" applyNumberFormat="1" applyFont="1" applyFill="1" applyBorder="1" applyAlignment="1">
      <alignment horizontal="right"/>
    </xf>
    <xf numFmtId="3" fontId="14" fillId="35" borderId="25" xfId="0" applyNumberFormat="1" applyFont="1" applyFill="1" applyBorder="1" applyAlignment="1">
      <alignment horizontal="right"/>
    </xf>
    <xf numFmtId="165" fontId="14" fillId="35" borderId="25" xfId="0" applyNumberFormat="1" applyFont="1" applyFill="1" applyBorder="1" applyAlignment="1">
      <alignment horizontal="right"/>
    </xf>
    <xf numFmtId="3" fontId="14" fillId="35" borderId="39" xfId="0" applyNumberFormat="1" applyFont="1" applyFill="1" applyBorder="1" applyAlignment="1">
      <alignment horizontal="right"/>
    </xf>
    <xf numFmtId="165" fontId="14" fillId="35" borderId="39" xfId="0" applyNumberFormat="1" applyFont="1" applyFill="1" applyBorder="1" applyAlignment="1">
      <alignment horizontal="right"/>
    </xf>
    <xf numFmtId="3" fontId="14" fillId="35" borderId="33" xfId="0" applyNumberFormat="1" applyFont="1" applyFill="1" applyBorder="1" applyAlignment="1">
      <alignment horizontal="right"/>
    </xf>
    <xf numFmtId="165" fontId="14" fillId="35" borderId="33" xfId="0" applyNumberFormat="1" applyFont="1" applyFill="1" applyBorder="1" applyAlignment="1">
      <alignment horizontal="right"/>
    </xf>
    <xf numFmtId="3" fontId="0" fillId="36" borderId="48" xfId="0" applyNumberFormat="1" applyFill="1" applyBorder="1" applyAlignment="1" applyProtection="1">
      <alignment horizontal="right"/>
      <protection locked="0"/>
    </xf>
    <xf numFmtId="0" fontId="40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13" fillId="34" borderId="10" xfId="0" applyFont="1" applyFill="1" applyBorder="1" applyAlignment="1">
      <alignment horizontal="left" indent="1"/>
    </xf>
    <xf numFmtId="3" fontId="7" fillId="34" borderId="11" xfId="0" applyNumberFormat="1" applyFont="1" applyFill="1" applyBorder="1" applyAlignment="1">
      <alignment horizontal="left" indent="1"/>
    </xf>
    <xf numFmtId="3" fontId="6" fillId="34" borderId="11" xfId="0" applyNumberFormat="1" applyFont="1" applyFill="1" applyBorder="1" applyAlignment="1">
      <alignment horizontal="left" indent="1"/>
    </xf>
    <xf numFmtId="3" fontId="0" fillId="34" borderId="11" xfId="0" applyNumberFormat="1" applyFill="1" applyBorder="1" applyAlignment="1">
      <alignment horizontal="left" indent="1"/>
    </xf>
    <xf numFmtId="165" fontId="0" fillId="34" borderId="11" xfId="0" applyNumberFormat="1" applyFill="1" applyBorder="1" applyAlignment="1">
      <alignment horizontal="left" indent="1"/>
    </xf>
    <xf numFmtId="3" fontId="0" fillId="34" borderId="12" xfId="0" applyNumberFormat="1" applyFill="1" applyBorder="1" applyAlignment="1">
      <alignment horizontal="left" indent="1"/>
    </xf>
    <xf numFmtId="0" fontId="34" fillId="34" borderId="14" xfId="0" applyFont="1" applyFill="1" applyBorder="1" applyAlignment="1">
      <alignment horizontal="center"/>
    </xf>
    <xf numFmtId="0" fontId="41" fillId="0" borderId="24" xfId="0" applyFont="1" applyBorder="1" applyAlignment="1">
      <alignment horizontal="left" indent="1"/>
    </xf>
    <xf numFmtId="0" fontId="35" fillId="0" borderId="25" xfId="0" applyFont="1" applyBorder="1" applyAlignment="1">
      <alignment/>
    </xf>
    <xf numFmtId="164" fontId="35" fillId="0" borderId="25" xfId="0" applyNumberFormat="1" applyFont="1" applyBorder="1" applyAlignment="1">
      <alignment/>
    </xf>
    <xf numFmtId="164" fontId="35" fillId="0" borderId="26" xfId="0" applyNumberFormat="1" applyFont="1" applyFill="1" applyBorder="1" applyAlignment="1">
      <alignment horizontal="center"/>
    </xf>
    <xf numFmtId="3" fontId="35" fillId="0" borderId="14" xfId="0" applyNumberFormat="1" applyFont="1" applyBorder="1" applyAlignment="1">
      <alignment horizontal="right"/>
    </xf>
    <xf numFmtId="3" fontId="35" fillId="0" borderId="14" xfId="0" applyNumberFormat="1" applyFont="1" applyFill="1" applyBorder="1" applyAlignment="1">
      <alignment horizontal="right"/>
    </xf>
    <xf numFmtId="3" fontId="14" fillId="35" borderId="52" xfId="0" applyNumberFormat="1" applyFont="1" applyFill="1" applyBorder="1" applyAlignment="1">
      <alignment horizontal="right"/>
    </xf>
    <xf numFmtId="3" fontId="14" fillId="36" borderId="27" xfId="0" applyNumberFormat="1" applyFont="1" applyFill="1" applyBorder="1" applyAlignment="1">
      <alignment horizontal="right"/>
    </xf>
    <xf numFmtId="165" fontId="14" fillId="36" borderId="31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 horizontal="right"/>
    </xf>
    <xf numFmtId="0" fontId="41" fillId="0" borderId="32" xfId="0" applyFont="1" applyBorder="1" applyAlignment="1">
      <alignment horizontal="left" indent="1"/>
    </xf>
    <xf numFmtId="0" fontId="35" fillId="0" borderId="33" xfId="0" applyFont="1" applyBorder="1" applyAlignment="1">
      <alignment/>
    </xf>
    <xf numFmtId="164" fontId="35" fillId="0" borderId="33" xfId="0" applyNumberFormat="1" applyFont="1" applyBorder="1" applyAlignment="1">
      <alignment/>
    </xf>
    <xf numFmtId="164" fontId="35" fillId="0" borderId="34" xfId="0" applyNumberFormat="1" applyFont="1" applyBorder="1" applyAlignment="1">
      <alignment horizontal="center"/>
    </xf>
    <xf numFmtId="3" fontId="35" fillId="0" borderId="33" xfId="0" applyNumberFormat="1" applyFont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14" fillId="36" borderId="33" xfId="0" applyNumberFormat="1" applyFont="1" applyFill="1" applyBorder="1" applyAlignment="1">
      <alignment horizontal="right"/>
    </xf>
    <xf numFmtId="165" fontId="14" fillId="36" borderId="36" xfId="0" applyNumberFormat="1" applyFont="1" applyFill="1" applyBorder="1" applyAlignment="1">
      <alignment horizontal="right"/>
    </xf>
    <xf numFmtId="0" fontId="41" fillId="0" borderId="37" xfId="0" applyFont="1" applyBorder="1" applyAlignment="1">
      <alignment horizontal="left" indent="1"/>
    </xf>
    <xf numFmtId="0" fontId="35" fillId="0" borderId="25" xfId="0" applyFont="1" applyBorder="1" applyAlignment="1">
      <alignment horizontal="center"/>
    </xf>
    <xf numFmtId="3" fontId="35" fillId="0" borderId="25" xfId="0" applyNumberFormat="1" applyFont="1" applyBorder="1" applyAlignment="1">
      <alignment/>
    </xf>
    <xf numFmtId="3" fontId="35" fillId="0" borderId="38" xfId="0" applyNumberFormat="1" applyFont="1" applyBorder="1" applyAlignment="1">
      <alignment horizontal="center"/>
    </xf>
    <xf numFmtId="3" fontId="35" fillId="0" borderId="39" xfId="0" applyNumberFormat="1" applyFont="1" applyBorder="1" applyAlignment="1">
      <alignment horizontal="right"/>
    </xf>
    <xf numFmtId="3" fontId="35" fillId="0" borderId="39" xfId="0" applyNumberFormat="1" applyFont="1" applyFill="1" applyBorder="1" applyAlignment="1">
      <alignment horizontal="right"/>
    </xf>
    <xf numFmtId="3" fontId="35" fillId="36" borderId="38" xfId="0" applyNumberFormat="1" applyFont="1" applyFill="1" applyBorder="1" applyAlignment="1" applyProtection="1">
      <alignment horizontal="right"/>
      <protection locked="0"/>
    </xf>
    <xf numFmtId="3" fontId="14" fillId="36" borderId="39" xfId="0" applyNumberFormat="1" applyFont="1" applyFill="1" applyBorder="1" applyAlignment="1">
      <alignment horizontal="right"/>
    </xf>
    <xf numFmtId="165" fontId="14" fillId="36" borderId="42" xfId="0" applyNumberFormat="1" applyFont="1" applyFill="1" applyBorder="1" applyAlignment="1">
      <alignment horizontal="right"/>
    </xf>
    <xf numFmtId="0" fontId="41" fillId="0" borderId="43" xfId="0" applyFont="1" applyBorder="1" applyAlignment="1">
      <alignment horizontal="left" indent="1"/>
    </xf>
    <xf numFmtId="0" fontId="35" fillId="0" borderId="39" xfId="0" applyFont="1" applyBorder="1" applyAlignment="1">
      <alignment horizontal="center"/>
    </xf>
    <xf numFmtId="3" fontId="35" fillId="0" borderId="39" xfId="0" applyNumberFormat="1" applyFont="1" applyBorder="1" applyAlignment="1">
      <alignment/>
    </xf>
    <xf numFmtId="0" fontId="35" fillId="0" borderId="47" xfId="0" applyFont="1" applyBorder="1" applyAlignment="1">
      <alignment horizontal="center"/>
    </xf>
    <xf numFmtId="3" fontId="35" fillId="0" borderId="47" xfId="0" applyNumberFormat="1" applyFont="1" applyBorder="1" applyAlignment="1">
      <alignment/>
    </xf>
    <xf numFmtId="3" fontId="35" fillId="0" borderId="26" xfId="0" applyNumberFormat="1" applyFont="1" applyFill="1" applyBorder="1" applyAlignment="1">
      <alignment horizontal="center"/>
    </xf>
    <xf numFmtId="3" fontId="35" fillId="0" borderId="27" xfId="0" applyNumberFormat="1" applyFont="1" applyBorder="1" applyAlignment="1">
      <alignment horizontal="right"/>
    </xf>
    <xf numFmtId="3" fontId="35" fillId="0" borderId="27" xfId="0" applyNumberFormat="1" applyFont="1" applyFill="1" applyBorder="1" applyAlignment="1">
      <alignment horizontal="right"/>
    </xf>
    <xf numFmtId="3" fontId="14" fillId="35" borderId="47" xfId="0" applyNumberFormat="1" applyFont="1" applyFill="1" applyBorder="1" applyAlignment="1">
      <alignment horizontal="right"/>
    </xf>
    <xf numFmtId="165" fontId="14" fillId="35" borderId="47" xfId="0" applyNumberFormat="1" applyFont="1" applyFill="1" applyBorder="1" applyAlignment="1">
      <alignment horizontal="right"/>
    </xf>
    <xf numFmtId="3" fontId="35" fillId="36" borderId="59" xfId="0" applyNumberFormat="1" applyFont="1" applyFill="1" applyBorder="1" applyAlignment="1" applyProtection="1">
      <alignment horizontal="right"/>
      <protection locked="0"/>
    </xf>
    <xf numFmtId="0" fontId="41" fillId="36" borderId="10" xfId="0" applyFont="1" applyFill="1" applyBorder="1" applyAlignment="1">
      <alignment horizontal="left" indent="1"/>
    </xf>
    <xf numFmtId="0" fontId="34" fillId="36" borderId="48" xfId="0" applyFont="1" applyFill="1" applyBorder="1" applyAlignment="1">
      <alignment horizontal="center"/>
    </xf>
    <xf numFmtId="3" fontId="34" fillId="36" borderId="48" xfId="0" applyNumberFormat="1" applyFont="1" applyFill="1" applyBorder="1" applyAlignment="1">
      <alignment/>
    </xf>
    <xf numFmtId="3" fontId="34" fillId="36" borderId="11" xfId="0" applyNumberFormat="1" applyFont="1" applyFill="1" applyBorder="1" applyAlignment="1">
      <alignment horizontal="center"/>
    </xf>
    <xf numFmtId="3" fontId="34" fillId="0" borderId="48" xfId="0" applyNumberFormat="1" applyFont="1" applyFill="1" applyBorder="1" applyAlignment="1">
      <alignment horizontal="right"/>
    </xf>
    <xf numFmtId="3" fontId="34" fillId="36" borderId="48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Alignment="1">
      <alignment horizontal="right"/>
    </xf>
    <xf numFmtId="3" fontId="35" fillId="36" borderId="44" xfId="0" applyNumberFormat="1" applyFont="1" applyFill="1" applyBorder="1" applyAlignment="1" applyProtection="1">
      <alignment horizontal="right"/>
      <protection locked="0"/>
    </xf>
    <xf numFmtId="3" fontId="35" fillId="0" borderId="25" xfId="0" applyNumberFormat="1" applyFont="1" applyFill="1" applyBorder="1" applyAlignment="1">
      <alignment horizontal="right"/>
    </xf>
    <xf numFmtId="0" fontId="35" fillId="0" borderId="33" xfId="0" applyFont="1" applyBorder="1" applyAlignment="1">
      <alignment horizontal="center"/>
    </xf>
    <xf numFmtId="3" fontId="35" fillId="0" borderId="33" xfId="0" applyNumberFormat="1" applyFont="1" applyBorder="1" applyAlignment="1">
      <alignment/>
    </xf>
    <xf numFmtId="3" fontId="35" fillId="0" borderId="32" xfId="0" applyNumberFormat="1" applyFont="1" applyBorder="1" applyAlignment="1">
      <alignment horizontal="center"/>
    </xf>
    <xf numFmtId="3" fontId="14" fillId="36" borderId="47" xfId="0" applyNumberFormat="1" applyFont="1" applyFill="1" applyBorder="1" applyAlignment="1">
      <alignment horizontal="right"/>
    </xf>
    <xf numFmtId="165" fontId="14" fillId="36" borderId="51" xfId="0" applyNumberFormat="1" applyFont="1" applyFill="1" applyBorder="1" applyAlignment="1">
      <alignment horizontal="right"/>
    </xf>
    <xf numFmtId="0" fontId="41" fillId="0" borderId="25" xfId="0" applyFont="1" applyBorder="1" applyAlignment="1">
      <alignment horizontal="left" indent="1"/>
    </xf>
    <xf numFmtId="3" fontId="35" fillId="0" borderId="25" xfId="0" applyNumberFormat="1" applyFont="1" applyFill="1" applyBorder="1" applyAlignment="1">
      <alignment horizontal="center"/>
    </xf>
    <xf numFmtId="3" fontId="35" fillId="0" borderId="52" xfId="0" applyNumberFormat="1" applyFont="1" applyBorder="1" applyAlignment="1">
      <alignment horizontal="right"/>
    </xf>
    <xf numFmtId="3" fontId="35" fillId="0" borderId="52" xfId="0" applyNumberFormat="1" applyFont="1" applyFill="1" applyBorder="1" applyAlignment="1">
      <alignment horizontal="right"/>
    </xf>
    <xf numFmtId="3" fontId="14" fillId="35" borderId="25" xfId="0" applyNumberFormat="1" applyFont="1" applyFill="1" applyBorder="1" applyAlignment="1" applyProtection="1">
      <alignment horizontal="right"/>
      <protection locked="0"/>
    </xf>
    <xf numFmtId="165" fontId="14" fillId="35" borderId="25" xfId="0" applyNumberFormat="1" applyFont="1" applyFill="1" applyBorder="1" applyAlignment="1" applyProtection="1">
      <alignment horizontal="right"/>
      <protection locked="0"/>
    </xf>
    <xf numFmtId="3" fontId="12" fillId="36" borderId="16" xfId="0" applyNumberFormat="1" applyFont="1" applyFill="1" applyBorder="1" applyAlignment="1">
      <alignment horizontal="right"/>
    </xf>
    <xf numFmtId="165" fontId="12" fillId="36" borderId="52" xfId="0" applyNumberFormat="1" applyFont="1" applyFill="1" applyBorder="1" applyAlignment="1">
      <alignment horizontal="right"/>
    </xf>
    <xf numFmtId="3" fontId="35" fillId="0" borderId="39" xfId="0" applyNumberFormat="1" applyFont="1" applyFill="1" applyBorder="1" applyAlignment="1">
      <alignment horizontal="center"/>
    </xf>
    <xf numFmtId="3" fontId="14" fillId="35" borderId="39" xfId="0" applyNumberFormat="1" applyFont="1" applyFill="1" applyBorder="1" applyAlignment="1" applyProtection="1">
      <alignment horizontal="right"/>
      <protection locked="0"/>
    </xf>
    <xf numFmtId="165" fontId="14" fillId="35" borderId="39" xfId="0" applyNumberFormat="1" applyFont="1" applyFill="1" applyBorder="1" applyAlignment="1" applyProtection="1">
      <alignment horizontal="right"/>
      <protection locked="0"/>
    </xf>
    <xf numFmtId="3" fontId="35" fillId="0" borderId="33" xfId="0" applyNumberFormat="1" applyFont="1" applyFill="1" applyBorder="1" applyAlignment="1">
      <alignment horizontal="center"/>
    </xf>
    <xf numFmtId="3" fontId="35" fillId="0" borderId="20" xfId="0" applyNumberFormat="1" applyFont="1" applyBorder="1" applyAlignment="1">
      <alignment horizontal="right"/>
    </xf>
    <xf numFmtId="3" fontId="14" fillId="35" borderId="33" xfId="0" applyNumberFormat="1" applyFont="1" applyFill="1" applyBorder="1" applyAlignment="1" applyProtection="1">
      <alignment horizontal="right"/>
      <protection locked="0"/>
    </xf>
    <xf numFmtId="165" fontId="14" fillId="35" borderId="33" xfId="0" applyNumberFormat="1" applyFont="1" applyFill="1" applyBorder="1" applyAlignment="1" applyProtection="1">
      <alignment horizontal="right"/>
      <protection locked="0"/>
    </xf>
    <xf numFmtId="3" fontId="35" fillId="0" borderId="25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center"/>
    </xf>
    <xf numFmtId="3" fontId="35" fillId="0" borderId="47" xfId="0" applyNumberFormat="1" applyFont="1" applyFill="1" applyBorder="1" applyAlignment="1">
      <alignment horizontal="right"/>
    </xf>
    <xf numFmtId="3" fontId="14" fillId="35" borderId="47" xfId="0" applyNumberFormat="1" applyFont="1" applyFill="1" applyBorder="1" applyAlignment="1" applyProtection="1">
      <alignment horizontal="right"/>
      <protection locked="0"/>
    </xf>
    <xf numFmtId="165" fontId="14" fillId="35" borderId="47" xfId="0" applyNumberFormat="1" applyFont="1" applyFill="1" applyBorder="1" applyAlignment="1" applyProtection="1">
      <alignment horizontal="right"/>
      <protection locked="0"/>
    </xf>
    <xf numFmtId="3" fontId="34" fillId="36" borderId="48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 applyProtection="1">
      <alignment horizontal="right"/>
      <protection/>
    </xf>
    <xf numFmtId="165" fontId="4" fillId="36" borderId="48" xfId="0" applyNumberFormat="1" applyFont="1" applyFill="1" applyBorder="1" applyAlignment="1" applyProtection="1">
      <alignment horizontal="right"/>
      <protection/>
    </xf>
    <xf numFmtId="3" fontId="35" fillId="0" borderId="25" xfId="0" applyNumberFormat="1" applyFont="1" applyBorder="1" applyAlignment="1">
      <alignment horizontal="right"/>
    </xf>
    <xf numFmtId="0" fontId="35" fillId="0" borderId="27" xfId="0" applyFont="1" applyBorder="1" applyAlignment="1">
      <alignment/>
    </xf>
    <xf numFmtId="3" fontId="35" fillId="0" borderId="27" xfId="0" applyNumberFormat="1" applyFont="1" applyBorder="1" applyAlignment="1">
      <alignment/>
    </xf>
    <xf numFmtId="3" fontId="34" fillId="0" borderId="27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 applyProtection="1">
      <alignment horizontal="right"/>
      <protection locked="0"/>
    </xf>
    <xf numFmtId="165" fontId="4" fillId="0" borderId="48" xfId="0" applyNumberFormat="1" applyFont="1" applyFill="1" applyBorder="1" applyAlignment="1" applyProtection="1">
      <alignment horizontal="right"/>
      <protection locked="0"/>
    </xf>
    <xf numFmtId="0" fontId="41" fillId="36" borderId="13" xfId="0" applyFont="1" applyFill="1" applyBorder="1" applyAlignment="1">
      <alignment horizontal="left" indent="1"/>
    </xf>
    <xf numFmtId="165" fontId="4" fillId="36" borderId="48" xfId="0" applyNumberFormat="1" applyFont="1" applyFill="1" applyBorder="1" applyAlignment="1">
      <alignment horizontal="right"/>
    </xf>
    <xf numFmtId="0" fontId="41" fillId="36" borderId="19" xfId="0" applyFont="1" applyFill="1" applyBorder="1" applyAlignment="1">
      <alignment horizontal="left" indent="1"/>
    </xf>
    <xf numFmtId="0" fontId="34" fillId="36" borderId="20" xfId="0" applyFont="1" applyFill="1" applyBorder="1" applyAlignment="1">
      <alignment horizontal="center"/>
    </xf>
    <xf numFmtId="3" fontId="34" fillId="36" borderId="20" xfId="0" applyNumberFormat="1" applyFont="1" applyFill="1" applyBorder="1" applyAlignment="1">
      <alignment/>
    </xf>
    <xf numFmtId="3" fontId="34" fillId="36" borderId="20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5" fontId="4" fillId="0" borderId="3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14" fillId="0" borderId="52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165" fontId="4" fillId="0" borderId="42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14" fillId="35" borderId="48" xfId="0" applyNumberFormat="1" applyFont="1" applyFill="1" applyBorder="1" applyAlignment="1">
      <alignment horizontal="right"/>
    </xf>
    <xf numFmtId="3" fontId="0" fillId="36" borderId="48" xfId="0" applyNumberForma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165" fontId="4" fillId="0" borderId="51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165" fontId="12" fillId="0" borderId="25" xfId="0" applyNumberFormat="1" applyFont="1" applyFill="1" applyBorder="1" applyAlignment="1" applyProtection="1">
      <alignment horizontal="right"/>
      <protection locked="0"/>
    </xf>
    <xf numFmtId="3" fontId="13" fillId="0" borderId="16" xfId="0" applyNumberFormat="1" applyFont="1" applyFill="1" applyBorder="1" applyAlignment="1">
      <alignment horizontal="right"/>
    </xf>
    <xf numFmtId="165" fontId="13" fillId="0" borderId="52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 locked="0"/>
    </xf>
    <xf numFmtId="165" fontId="12" fillId="0" borderId="33" xfId="0" applyNumberFormat="1" applyFont="1" applyFill="1" applyBorder="1" applyAlignment="1" applyProtection="1">
      <alignment horizontal="right"/>
      <protection locked="0"/>
    </xf>
    <xf numFmtId="165" fontId="12" fillId="0" borderId="39" xfId="0" applyNumberFormat="1" applyFont="1" applyFill="1" applyBorder="1" applyAlignment="1" applyProtection="1">
      <alignment horizontal="right"/>
      <protection locked="0"/>
    </xf>
    <xf numFmtId="3" fontId="12" fillId="0" borderId="47" xfId="0" applyNumberFormat="1" applyFont="1" applyFill="1" applyBorder="1" applyAlignment="1" applyProtection="1">
      <alignment horizontal="right"/>
      <protection locked="0"/>
    </xf>
    <xf numFmtId="165" fontId="12" fillId="0" borderId="47" xfId="0" applyNumberFormat="1" applyFont="1" applyFill="1" applyBorder="1" applyAlignment="1" applyProtection="1">
      <alignment horizontal="right"/>
      <protection locked="0"/>
    </xf>
    <xf numFmtId="3" fontId="7" fillId="40" borderId="64" xfId="0" applyNumberFormat="1" applyFont="1" applyFill="1" applyBorder="1" applyAlignment="1">
      <alignment/>
    </xf>
    <xf numFmtId="0" fontId="41" fillId="0" borderId="75" xfId="0" applyFont="1" applyBorder="1" applyAlignment="1">
      <alignment horizontal="left" indent="1"/>
    </xf>
    <xf numFmtId="0" fontId="0" fillId="0" borderId="76" xfId="0" applyFont="1" applyBorder="1" applyAlignment="1">
      <alignment/>
    </xf>
    <xf numFmtId="164" fontId="0" fillId="0" borderId="76" xfId="0" applyNumberFormat="1" applyFont="1" applyBorder="1" applyAlignment="1">
      <alignment/>
    </xf>
    <xf numFmtId="164" fontId="0" fillId="0" borderId="77" xfId="0" applyNumberFormat="1" applyFont="1" applyFill="1" applyBorder="1" applyAlignment="1">
      <alignment horizontal="center"/>
    </xf>
    <xf numFmtId="3" fontId="0" fillId="0" borderId="66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14" fillId="0" borderId="67" xfId="0" applyNumberFormat="1" applyFont="1" applyFill="1" applyBorder="1" applyAlignment="1">
      <alignment horizontal="right"/>
    </xf>
    <xf numFmtId="3" fontId="4" fillId="0" borderId="103" xfId="0" applyNumberFormat="1" applyFont="1" applyFill="1" applyBorder="1" applyAlignment="1">
      <alignment horizontal="right"/>
    </xf>
    <xf numFmtId="3" fontId="4" fillId="0" borderId="81" xfId="0" applyNumberFormat="1" applyFont="1" applyFill="1" applyBorder="1" applyAlignment="1">
      <alignment horizontal="right"/>
    </xf>
    <xf numFmtId="165" fontId="4" fillId="0" borderId="82" xfId="0" applyNumberFormat="1" applyFont="1" applyFill="1" applyBorder="1" applyAlignment="1">
      <alignment horizontal="right"/>
    </xf>
    <xf numFmtId="0" fontId="41" fillId="0" borderId="83" xfId="0" applyFont="1" applyBorder="1" applyAlignment="1">
      <alignment horizontal="left" indent="1"/>
    </xf>
    <xf numFmtId="0" fontId="0" fillId="0" borderId="84" xfId="0" applyFont="1" applyBorder="1" applyAlignment="1">
      <alignment/>
    </xf>
    <xf numFmtId="164" fontId="0" fillId="0" borderId="84" xfId="0" applyNumberFormat="1" applyFont="1" applyBorder="1" applyAlignment="1">
      <alignment/>
    </xf>
    <xf numFmtId="164" fontId="0" fillId="0" borderId="85" xfId="0" applyNumberFormat="1" applyFont="1" applyBorder="1" applyAlignment="1">
      <alignment horizontal="center"/>
    </xf>
    <xf numFmtId="3" fontId="0" fillId="0" borderId="84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3" fontId="14" fillId="0" borderId="87" xfId="0" applyNumberFormat="1" applyFont="1" applyFill="1" applyBorder="1" applyAlignment="1">
      <alignment horizontal="right"/>
    </xf>
    <xf numFmtId="3" fontId="4" fillId="0" borderId="84" xfId="0" applyNumberFormat="1" applyFont="1" applyFill="1" applyBorder="1" applyAlignment="1">
      <alignment horizontal="right"/>
    </xf>
    <xf numFmtId="165" fontId="4" fillId="0" borderId="87" xfId="0" applyNumberFormat="1" applyFont="1" applyFill="1" applyBorder="1" applyAlignment="1">
      <alignment horizontal="right"/>
    </xf>
    <xf numFmtId="3" fontId="0" fillId="0" borderId="98" xfId="0" applyNumberFormat="1" applyFont="1" applyFill="1" applyBorder="1" applyAlignment="1">
      <alignment horizontal="right"/>
    </xf>
    <xf numFmtId="0" fontId="41" fillId="0" borderId="88" xfId="0" applyFont="1" applyBorder="1" applyAlignment="1">
      <alignment horizontal="left" indent="1"/>
    </xf>
    <xf numFmtId="3" fontId="0" fillId="0" borderId="76" xfId="0" applyNumberFormat="1" applyFont="1" applyBorder="1" applyAlignment="1">
      <alignment/>
    </xf>
    <xf numFmtId="3" fontId="4" fillId="0" borderId="76" xfId="0" applyNumberFormat="1" applyFont="1" applyFill="1" applyBorder="1" applyAlignment="1">
      <alignment horizontal="right"/>
    </xf>
    <xf numFmtId="3" fontId="0" fillId="0" borderId="103" xfId="0" applyNumberFormat="1" applyFill="1" applyBorder="1" applyAlignment="1" applyProtection="1">
      <alignment horizontal="right"/>
      <protection locked="0"/>
    </xf>
    <xf numFmtId="165" fontId="4" fillId="0" borderId="93" xfId="0" applyNumberFormat="1" applyFont="1" applyFill="1" applyBorder="1" applyAlignment="1">
      <alignment horizontal="right"/>
    </xf>
    <xf numFmtId="0" fontId="41" fillId="0" borderId="94" xfId="0" applyFont="1" applyBorder="1" applyAlignment="1">
      <alignment horizontal="left" indent="1"/>
    </xf>
    <xf numFmtId="3" fontId="0" fillId="0" borderId="90" xfId="0" applyNumberFormat="1" applyFont="1" applyBorder="1" applyAlignment="1">
      <alignment/>
    </xf>
    <xf numFmtId="3" fontId="4" fillId="0" borderId="90" xfId="0" applyNumberFormat="1" applyFont="1" applyFill="1" applyBorder="1" applyAlignment="1">
      <alignment horizontal="right"/>
    </xf>
    <xf numFmtId="3" fontId="0" fillId="0" borderId="90" xfId="0" applyNumberFormat="1" applyFill="1" applyBorder="1" applyAlignment="1" applyProtection="1">
      <alignment horizontal="right"/>
      <protection locked="0"/>
    </xf>
    <xf numFmtId="3" fontId="0" fillId="0" borderId="98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 horizontal="right"/>
    </xf>
    <xf numFmtId="0" fontId="41" fillId="41" borderId="62" xfId="0" applyFont="1" applyFill="1" applyBorder="1" applyAlignment="1">
      <alignment horizontal="left" indent="1"/>
    </xf>
    <xf numFmtId="0" fontId="34" fillId="41" borderId="99" xfId="0" applyFont="1" applyFill="1" applyBorder="1" applyAlignment="1">
      <alignment horizontal="center"/>
    </xf>
    <xf numFmtId="3" fontId="34" fillId="41" borderId="99" xfId="0" applyNumberFormat="1" applyFont="1" applyFill="1" applyBorder="1" applyAlignment="1">
      <alignment/>
    </xf>
    <xf numFmtId="3" fontId="34" fillId="41" borderId="63" xfId="0" applyNumberFormat="1" applyFont="1" applyFill="1" applyBorder="1" applyAlignment="1">
      <alignment horizontal="center"/>
    </xf>
    <xf numFmtId="3" fontId="34" fillId="0" borderId="99" xfId="0" applyNumberFormat="1" applyFont="1" applyFill="1" applyBorder="1" applyAlignment="1">
      <alignment horizontal="right"/>
    </xf>
    <xf numFmtId="3" fontId="34" fillId="0" borderId="62" xfId="0" applyNumberFormat="1" applyFont="1" applyFill="1" applyBorder="1" applyAlignment="1">
      <alignment horizontal="right"/>
    </xf>
    <xf numFmtId="3" fontId="34" fillId="41" borderId="64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84" xfId="0" applyNumberFormat="1" applyFont="1" applyBorder="1" applyAlignment="1">
      <alignment/>
    </xf>
    <xf numFmtId="3" fontId="4" fillId="43" borderId="98" xfId="0" applyNumberFormat="1" applyFont="1" applyFill="1" applyBorder="1" applyAlignment="1">
      <alignment horizontal="right"/>
    </xf>
    <xf numFmtId="165" fontId="4" fillId="0" borderId="102" xfId="0" applyNumberFormat="1" applyFont="1" applyFill="1" applyBorder="1" applyAlignment="1">
      <alignment horizontal="right"/>
    </xf>
    <xf numFmtId="0" fontId="41" fillId="0" borderId="76" xfId="0" applyFont="1" applyBorder="1" applyAlignment="1">
      <alignment horizontal="left" indent="1"/>
    </xf>
    <xf numFmtId="3" fontId="0" fillId="0" borderId="76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 applyProtection="1">
      <alignment horizontal="right"/>
      <protection locked="0"/>
    </xf>
    <xf numFmtId="165" fontId="12" fillId="0" borderId="76" xfId="0" applyNumberFormat="1" applyFont="1" applyFill="1" applyBorder="1" applyAlignment="1" applyProtection="1">
      <alignment horizontal="right"/>
      <protection locked="0"/>
    </xf>
    <xf numFmtId="3" fontId="13" fillId="0" borderId="69" xfId="0" applyNumberFormat="1" applyFont="1" applyFill="1" applyBorder="1" applyAlignment="1">
      <alignment horizontal="right"/>
    </xf>
    <xf numFmtId="165" fontId="13" fillId="0" borderId="103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3" fontId="0" fillId="0" borderId="90" xfId="0" applyNumberFormat="1" applyFont="1" applyFill="1" applyBorder="1" applyAlignment="1">
      <alignment horizontal="center"/>
    </xf>
    <xf numFmtId="3" fontId="12" fillId="0" borderId="90" xfId="0" applyNumberFormat="1" applyFont="1" applyFill="1" applyBorder="1" applyAlignment="1" applyProtection="1">
      <alignment horizontal="right"/>
      <protection locked="0"/>
    </xf>
    <xf numFmtId="165" fontId="12" fillId="0" borderId="90" xfId="0" applyNumberFormat="1" applyFon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>
      <alignment horizontal="center"/>
    </xf>
    <xf numFmtId="3" fontId="0" fillId="0" borderId="70" xfId="0" applyNumberFormat="1" applyFont="1" applyBorder="1" applyAlignment="1">
      <alignment horizontal="right"/>
    </xf>
    <xf numFmtId="3" fontId="12" fillId="0" borderId="84" xfId="0" applyNumberFormat="1" applyFont="1" applyFill="1" applyBorder="1" applyAlignment="1" applyProtection="1">
      <alignment horizontal="right"/>
      <protection locked="0"/>
    </xf>
    <xf numFmtId="165" fontId="12" fillId="0" borderId="84" xfId="0" applyNumberFormat="1" applyFont="1" applyFill="1" applyBorder="1" applyAlignment="1" applyProtection="1">
      <alignment horizontal="right"/>
      <protection locked="0"/>
    </xf>
    <xf numFmtId="3" fontId="0" fillId="0" borderId="98" xfId="0" applyNumberFormat="1" applyFont="1" applyFill="1" applyBorder="1" applyAlignment="1">
      <alignment horizontal="center"/>
    </xf>
    <xf numFmtId="3" fontId="12" fillId="0" borderId="98" xfId="0" applyNumberFormat="1" applyFont="1" applyFill="1" applyBorder="1" applyAlignment="1" applyProtection="1">
      <alignment horizontal="right"/>
      <protection locked="0"/>
    </xf>
    <xf numFmtId="165" fontId="12" fillId="0" borderId="98" xfId="0" applyNumberFormat="1" applyFont="1" applyFill="1" applyBorder="1" applyAlignment="1" applyProtection="1">
      <alignment horizontal="right"/>
      <protection locked="0"/>
    </xf>
    <xf numFmtId="3" fontId="34" fillId="41" borderId="99" xfId="0" applyNumberFormat="1" applyFont="1" applyFill="1" applyBorder="1" applyAlignment="1">
      <alignment horizontal="center"/>
    </xf>
    <xf numFmtId="3" fontId="34" fillId="41" borderId="62" xfId="0" applyNumberFormat="1" applyFont="1" applyFill="1" applyBorder="1" applyAlignment="1">
      <alignment horizontal="right"/>
    </xf>
    <xf numFmtId="3" fontId="13" fillId="41" borderId="71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3" fontId="13" fillId="0" borderId="68" xfId="0" applyNumberFormat="1" applyFont="1" applyFill="1" applyBorder="1" applyAlignment="1">
      <alignment horizontal="right"/>
    </xf>
    <xf numFmtId="3" fontId="13" fillId="41" borderId="101" xfId="0" applyNumberFormat="1" applyFont="1" applyFill="1" applyBorder="1" applyAlignment="1">
      <alignment horizontal="right"/>
    </xf>
    <xf numFmtId="0" fontId="0" fillId="0" borderId="81" xfId="0" applyFont="1" applyBorder="1" applyAlignment="1">
      <alignment/>
    </xf>
    <xf numFmtId="3" fontId="0" fillId="0" borderId="81" xfId="0" applyNumberFormat="1" applyFont="1" applyBorder="1" applyAlignment="1">
      <alignment/>
    </xf>
    <xf numFmtId="3" fontId="34" fillId="0" borderId="81" xfId="0" applyNumberFormat="1" applyFont="1" applyFill="1" applyBorder="1" applyAlignment="1">
      <alignment horizontal="center"/>
    </xf>
    <xf numFmtId="3" fontId="34" fillId="0" borderId="64" xfId="0" applyNumberFormat="1" applyFont="1" applyFill="1" applyBorder="1" applyAlignment="1">
      <alignment horizontal="right"/>
    </xf>
    <xf numFmtId="0" fontId="41" fillId="41" borderId="65" xfId="0" applyFont="1" applyFill="1" applyBorder="1" applyAlignment="1">
      <alignment horizontal="left" indent="1"/>
    </xf>
    <xf numFmtId="165" fontId="34" fillId="41" borderId="99" xfId="0" applyNumberFormat="1" applyFont="1" applyFill="1" applyBorder="1" applyAlignment="1">
      <alignment horizontal="right"/>
    </xf>
    <xf numFmtId="0" fontId="41" fillId="41" borderId="70" xfId="0" applyFont="1" applyFill="1" applyBorder="1" applyAlignment="1">
      <alignment horizontal="left" indent="1"/>
    </xf>
    <xf numFmtId="0" fontId="34" fillId="41" borderId="71" xfId="0" applyFont="1" applyFill="1" applyBorder="1" applyAlignment="1">
      <alignment horizontal="center"/>
    </xf>
    <xf numFmtId="3" fontId="34" fillId="41" borderId="71" xfId="0" applyNumberFormat="1" applyFont="1" applyFill="1" applyBorder="1" applyAlignment="1">
      <alignment/>
    </xf>
    <xf numFmtId="3" fontId="34" fillId="41" borderId="71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4" xfId="0" applyNumberFormat="1" applyBorder="1" applyAlignment="1">
      <alignment/>
    </xf>
    <xf numFmtId="3" fontId="14" fillId="42" borderId="14" xfId="0" applyNumberFormat="1" applyFont="1" applyFill="1" applyBorder="1" applyAlignment="1">
      <alignment/>
    </xf>
    <xf numFmtId="3" fontId="35" fillId="0" borderId="0" xfId="0" applyNumberFormat="1" applyFont="1" applyFill="1" applyBorder="1" applyAlignment="1" applyProtection="1">
      <alignment/>
      <protection locked="0"/>
    </xf>
    <xf numFmtId="3" fontId="35" fillId="0" borderId="14" xfId="0" applyNumberFormat="1" applyFont="1" applyFill="1" applyBorder="1" applyAlignment="1" applyProtection="1">
      <alignment/>
      <protection locked="0"/>
    </xf>
    <xf numFmtId="3" fontId="35" fillId="0" borderId="29" xfId="0" applyNumberFormat="1" applyFont="1" applyFill="1" applyBorder="1" applyAlignment="1" applyProtection="1">
      <alignment/>
      <protection locked="0"/>
    </xf>
    <xf numFmtId="3" fontId="14" fillId="0" borderId="27" xfId="0" applyNumberFormat="1" applyFont="1" applyFill="1" applyBorder="1" applyAlignment="1">
      <alignment horizontal="center"/>
    </xf>
    <xf numFmtId="165" fontId="14" fillId="0" borderId="31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/>
    </xf>
    <xf numFmtId="3" fontId="35" fillId="0" borderId="52" xfId="0" applyNumberFormat="1" applyFont="1" applyFill="1" applyBorder="1" applyAlignment="1">
      <alignment/>
    </xf>
    <xf numFmtId="3" fontId="14" fillId="42" borderId="33" xfId="0" applyNumberFormat="1" applyFont="1" applyFill="1" applyBorder="1" applyAlignment="1">
      <alignment/>
    </xf>
    <xf numFmtId="3" fontId="35" fillId="0" borderId="34" xfId="0" applyNumberFormat="1" applyFont="1" applyFill="1" applyBorder="1" applyAlignment="1" applyProtection="1">
      <alignment/>
      <protection locked="0"/>
    </xf>
    <xf numFmtId="3" fontId="35" fillId="0" borderId="33" xfId="0" applyNumberFormat="1" applyFont="1" applyFill="1" applyBorder="1" applyAlignment="1" applyProtection="1">
      <alignment/>
      <protection locked="0"/>
    </xf>
    <xf numFmtId="3" fontId="14" fillId="0" borderId="33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3" fontId="35" fillId="0" borderId="47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 horizontal="center"/>
    </xf>
    <xf numFmtId="3" fontId="14" fillId="42" borderId="25" xfId="0" applyNumberFormat="1" applyFont="1" applyFill="1" applyBorder="1" applyAlignment="1">
      <alignment/>
    </xf>
    <xf numFmtId="3" fontId="35" fillId="0" borderId="39" xfId="0" applyNumberFormat="1" applyFont="1" applyFill="1" applyBorder="1" applyAlignment="1" applyProtection="1">
      <alignment/>
      <protection locked="0"/>
    </xf>
    <xf numFmtId="3" fontId="35" fillId="0" borderId="52" xfId="0" applyNumberFormat="1" applyFont="1" applyFill="1" applyBorder="1" applyAlignment="1" applyProtection="1">
      <alignment/>
      <protection locked="0"/>
    </xf>
    <xf numFmtId="3" fontId="14" fillId="0" borderId="39" xfId="0" applyNumberFormat="1" applyFont="1" applyFill="1" applyBorder="1" applyAlignment="1">
      <alignment horizontal="center"/>
    </xf>
    <xf numFmtId="165" fontId="14" fillId="0" borderId="42" xfId="0" applyNumberFormat="1" applyFont="1" applyFill="1" applyBorder="1" applyAlignment="1">
      <alignment horizontal="center"/>
    </xf>
    <xf numFmtId="3" fontId="14" fillId="42" borderId="39" xfId="0" applyNumberFormat="1" applyFont="1" applyFill="1" applyBorder="1" applyAlignment="1">
      <alignment/>
    </xf>
    <xf numFmtId="3" fontId="35" fillId="0" borderId="39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 horizontal="center"/>
    </xf>
    <xf numFmtId="3" fontId="14" fillId="42" borderId="27" xfId="0" applyNumberFormat="1" applyFont="1" applyFill="1" applyBorder="1" applyAlignment="1">
      <alignment/>
    </xf>
    <xf numFmtId="3" fontId="35" fillId="0" borderId="47" xfId="0" applyNumberFormat="1" applyFont="1" applyFill="1" applyBorder="1" applyAlignment="1" applyProtection="1">
      <alignment/>
      <protection locked="0"/>
    </xf>
    <xf numFmtId="3" fontId="35" fillId="0" borderId="33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3" fontId="35" fillId="36" borderId="48" xfId="0" applyNumberFormat="1" applyFont="1" applyFill="1" applyBorder="1" applyAlignment="1">
      <alignment/>
    </xf>
    <xf numFmtId="3" fontId="14" fillId="35" borderId="48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/>
    </xf>
    <xf numFmtId="3" fontId="14" fillId="36" borderId="48" xfId="0" applyNumberFormat="1" applyFont="1" applyFill="1" applyBorder="1" applyAlignment="1">
      <alignment horizontal="center"/>
    </xf>
    <xf numFmtId="165" fontId="14" fillId="36" borderId="12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3" fontId="35" fillId="0" borderId="25" xfId="0" applyNumberFormat="1" applyFont="1" applyFill="1" applyBorder="1" applyAlignment="1" applyProtection="1">
      <alignment/>
      <protection locked="0"/>
    </xf>
    <xf numFmtId="3" fontId="35" fillId="0" borderId="25" xfId="0" applyNumberFormat="1" applyFont="1" applyFill="1" applyBorder="1" applyAlignment="1">
      <alignment/>
    </xf>
    <xf numFmtId="3" fontId="35" fillId="0" borderId="39" xfId="0" applyNumberFormat="1" applyFont="1" applyBorder="1" applyAlignment="1">
      <alignment/>
    </xf>
    <xf numFmtId="3" fontId="14" fillId="42" borderId="47" xfId="0" applyNumberFormat="1" applyFont="1" applyFill="1" applyBorder="1" applyAlignment="1">
      <alignment/>
    </xf>
    <xf numFmtId="165" fontId="14" fillId="0" borderId="51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/>
    </xf>
    <xf numFmtId="3" fontId="5" fillId="0" borderId="52" xfId="0" applyNumberFormat="1" applyFont="1" applyBorder="1" applyAlignment="1">
      <alignment/>
    </xf>
    <xf numFmtId="3" fontId="12" fillId="0" borderId="25" xfId="0" applyNumberFormat="1" applyFont="1" applyFill="1" applyBorder="1" applyAlignment="1" applyProtection="1">
      <alignment/>
      <protection locked="0"/>
    </xf>
    <xf numFmtId="165" fontId="12" fillId="0" borderId="25" xfId="0" applyNumberFormat="1" applyFont="1" applyFill="1" applyBorder="1" applyAlignment="1" applyProtection="1">
      <alignment/>
      <protection locked="0"/>
    </xf>
    <xf numFmtId="3" fontId="12" fillId="42" borderId="52" xfId="0" applyNumberFormat="1" applyFont="1" applyFill="1" applyBorder="1" applyAlignment="1" applyProtection="1">
      <alignment/>
      <protection locked="0"/>
    </xf>
    <xf numFmtId="3" fontId="0" fillId="0" borderId="52" xfId="0" applyNumberFormat="1" applyFill="1" applyBorder="1" applyAlignment="1" applyProtection="1">
      <alignment/>
      <protection locked="0"/>
    </xf>
    <xf numFmtId="3" fontId="13" fillId="0" borderId="16" xfId="0" applyNumberFormat="1" applyFont="1" applyFill="1" applyBorder="1" applyAlignment="1">
      <alignment/>
    </xf>
    <xf numFmtId="165" fontId="13" fillId="0" borderId="5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52" xfId="0" applyNumberFormat="1" applyFill="1" applyBorder="1" applyAlignment="1">
      <alignment/>
    </xf>
    <xf numFmtId="3" fontId="5" fillId="0" borderId="39" xfId="0" applyNumberFormat="1" applyFont="1" applyBorder="1" applyAlignment="1">
      <alignment/>
    </xf>
    <xf numFmtId="3" fontId="12" fillId="0" borderId="39" xfId="0" applyNumberFormat="1" applyFont="1" applyFill="1" applyBorder="1" applyAlignment="1" applyProtection="1">
      <alignment/>
      <protection locked="0"/>
    </xf>
    <xf numFmtId="165" fontId="12" fillId="0" borderId="39" xfId="0" applyNumberFormat="1" applyFont="1" applyFill="1" applyBorder="1" applyAlignment="1" applyProtection="1">
      <alignment/>
      <protection locked="0"/>
    </xf>
    <xf numFmtId="3" fontId="12" fillId="42" borderId="39" xfId="0" applyNumberFormat="1" applyFont="1" applyFill="1" applyBorder="1" applyAlignment="1" applyProtection="1">
      <alignment/>
      <protection locked="0"/>
    </xf>
    <xf numFmtId="3" fontId="0" fillId="0" borderId="39" xfId="0" applyNumberFormat="1" applyFill="1" applyBorder="1" applyAlignment="1" applyProtection="1">
      <alignment/>
      <protection locked="0"/>
    </xf>
    <xf numFmtId="3" fontId="0" fillId="0" borderId="3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12" fillId="0" borderId="33" xfId="0" applyNumberFormat="1" applyFont="1" applyFill="1" applyBorder="1" applyAlignment="1" applyProtection="1">
      <alignment/>
      <protection locked="0"/>
    </xf>
    <xf numFmtId="165" fontId="12" fillId="0" borderId="33" xfId="0" applyNumberFormat="1" applyFont="1" applyFill="1" applyBorder="1" applyAlignment="1" applyProtection="1">
      <alignment/>
      <protection locked="0"/>
    </xf>
    <xf numFmtId="3" fontId="12" fillId="42" borderId="20" xfId="0" applyNumberFormat="1" applyFon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>
      <alignment/>
    </xf>
    <xf numFmtId="3" fontId="12" fillId="42" borderId="25" xfId="0" applyNumberFormat="1" applyFon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>
      <alignment/>
    </xf>
    <xf numFmtId="3" fontId="35" fillId="0" borderId="27" xfId="0" applyNumberFormat="1" applyFont="1" applyBorder="1" applyAlignment="1">
      <alignment/>
    </xf>
    <xf numFmtId="3" fontId="12" fillId="0" borderId="47" xfId="0" applyNumberFormat="1" applyFont="1" applyFill="1" applyBorder="1" applyAlignment="1" applyProtection="1">
      <alignment/>
      <protection locked="0"/>
    </xf>
    <xf numFmtId="165" fontId="12" fillId="0" borderId="47" xfId="0" applyNumberFormat="1" applyFont="1" applyFill="1" applyBorder="1" applyAlignment="1" applyProtection="1">
      <alignment/>
      <protection locked="0"/>
    </xf>
    <xf numFmtId="3" fontId="12" fillId="42" borderId="27" xfId="0" applyNumberFormat="1" applyFont="1" applyFill="1" applyBorder="1" applyAlignment="1" applyProtection="1">
      <alignment/>
      <protection locked="0"/>
    </xf>
    <xf numFmtId="3" fontId="0" fillId="0" borderId="47" xfId="0" applyNumberFormat="1" applyFill="1" applyBorder="1" applyAlignment="1">
      <alignment/>
    </xf>
    <xf numFmtId="3" fontId="13" fillId="36" borderId="48" xfId="0" applyNumberFormat="1" applyFont="1" applyFill="1" applyBorder="1" applyAlignment="1" applyProtection="1">
      <alignment/>
      <protection/>
    </xf>
    <xf numFmtId="165" fontId="13" fillId="36" borderId="48" xfId="0" applyNumberFormat="1" applyFont="1" applyFill="1" applyBorder="1" applyAlignment="1" applyProtection="1">
      <alignment/>
      <protection/>
    </xf>
    <xf numFmtId="3" fontId="13" fillId="36" borderId="48" xfId="0" applyNumberFormat="1" applyFont="1" applyFill="1" applyBorder="1" applyAlignment="1">
      <alignment/>
    </xf>
    <xf numFmtId="3" fontId="13" fillId="36" borderId="16" xfId="0" applyNumberFormat="1" applyFont="1" applyFill="1" applyBorder="1" applyAlignment="1">
      <alignment/>
    </xf>
    <xf numFmtId="165" fontId="13" fillId="36" borderId="52" xfId="0" applyNumberFormat="1" applyFont="1" applyFill="1" applyBorder="1" applyAlignment="1">
      <alignment/>
    </xf>
    <xf numFmtId="3" fontId="35" fillId="0" borderId="25" xfId="0" applyNumberFormat="1" applyFont="1" applyBorder="1" applyAlignment="1">
      <alignment/>
    </xf>
    <xf numFmtId="3" fontId="13" fillId="0" borderId="48" xfId="0" applyNumberFormat="1" applyFont="1" applyFill="1" applyBorder="1" applyAlignment="1" applyProtection="1">
      <alignment/>
      <protection locked="0"/>
    </xf>
    <xf numFmtId="165" fontId="13" fillId="0" borderId="48" xfId="0" applyNumberFormat="1" applyFont="1" applyFill="1" applyBorder="1" applyAlignment="1" applyProtection="1">
      <alignment/>
      <protection locked="0"/>
    </xf>
    <xf numFmtId="3" fontId="0" fillId="0" borderId="27" xfId="0" applyNumberFormat="1" applyBorder="1" applyAlignment="1">
      <alignment/>
    </xf>
    <xf numFmtId="3" fontId="0" fillId="36" borderId="14" xfId="0" applyNumberFormat="1" applyFill="1" applyBorder="1" applyAlignment="1" applyProtection="1">
      <alignment/>
      <protection locked="0"/>
    </xf>
    <xf numFmtId="3" fontId="0" fillId="36" borderId="27" xfId="0" applyNumberFormat="1" applyFill="1" applyBorder="1" applyAlignment="1">
      <alignment/>
    </xf>
    <xf numFmtId="165" fontId="13" fillId="36" borderId="48" xfId="0" applyNumberFormat="1" applyFont="1" applyFill="1" applyBorder="1" applyAlignment="1">
      <alignment/>
    </xf>
    <xf numFmtId="165" fontId="13" fillId="36" borderId="48" xfId="0" applyNumberFormat="1" applyFont="1" applyFill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20" fillId="38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3" fontId="34" fillId="35" borderId="1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1" fillId="34" borderId="14" xfId="0" applyFont="1" applyFill="1" applyBorder="1" applyAlignment="1">
      <alignment horizontal="left" vertical="center" indent="1"/>
    </xf>
    <xf numFmtId="0" fontId="34" fillId="0" borderId="20" xfId="0" applyFont="1" applyBorder="1" applyAlignment="1">
      <alignment horizontal="left" vertical="center" indent="1"/>
    </xf>
    <xf numFmtId="3" fontId="4" fillId="35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34" fillId="34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1" fillId="40" borderId="99" xfId="0" applyFont="1" applyFill="1" applyBorder="1" applyAlignment="1">
      <alignment horizontal="left" vertical="center" indent="1"/>
    </xf>
    <xf numFmtId="0" fontId="34" fillId="40" borderId="99" xfId="0" applyFont="1" applyFill="1" applyBorder="1" applyAlignment="1">
      <alignment horizontal="center" vertical="center"/>
    </xf>
    <xf numFmtId="3" fontId="34" fillId="40" borderId="62" xfId="0" applyNumberFormat="1" applyFont="1" applyFill="1" applyBorder="1" applyAlignment="1">
      <alignment horizontal="center" vertical="center"/>
    </xf>
    <xf numFmtId="3" fontId="4" fillId="39" borderId="99" xfId="0" applyNumberFormat="1" applyFont="1" applyFill="1" applyBorder="1" applyAlignment="1">
      <alignment horizontal="center"/>
    </xf>
    <xf numFmtId="3" fontId="4" fillId="40" borderId="62" xfId="0" applyNumberFormat="1" applyFont="1" applyFill="1" applyBorder="1" applyAlignment="1">
      <alignment horizontal="center"/>
    </xf>
    <xf numFmtId="3" fontId="34" fillId="40" borderId="99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3" fontId="4" fillId="40" borderId="9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34" fillId="34" borderId="13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35" borderId="12" xfId="0" applyNumberFormat="1" applyFont="1" applyFill="1" applyBorder="1" applyAlignment="1">
      <alignment horizontal="center"/>
    </xf>
    <xf numFmtId="0" fontId="41" fillId="34" borderId="14" xfId="0" applyFont="1" applyFill="1" applyBorder="1" applyAlignment="1">
      <alignment horizontal="left" vertical="center" indent="1"/>
    </xf>
    <xf numFmtId="0" fontId="34" fillId="0" borderId="20" xfId="0" applyFont="1" applyBorder="1" applyAlignment="1">
      <alignment horizontal="left" vertical="center" indent="1"/>
    </xf>
    <xf numFmtId="0" fontId="34" fillId="34" borderId="1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0" fontId="41" fillId="40" borderId="99" xfId="0" applyFont="1" applyFill="1" applyBorder="1" applyAlignment="1">
      <alignment horizontal="left" vertical="center" indent="1"/>
    </xf>
    <xf numFmtId="3" fontId="34" fillId="40" borderId="6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7.7109375" style="1" customWidth="1"/>
    <col min="2" max="2" width="13.57421875" style="1" customWidth="1"/>
    <col min="3" max="4" width="10.8515625" style="1" hidden="1" customWidth="1"/>
    <col min="5" max="5" width="6.421875" style="4" customWidth="1"/>
    <col min="6" max="6" width="11.7109375" style="1" customWidth="1"/>
    <col min="7" max="8" width="11.57421875" style="1" customWidth="1"/>
    <col min="9" max="9" width="11.421875" style="1" customWidth="1"/>
    <col min="10" max="10" width="9.140625" style="1" customWidth="1"/>
    <col min="11" max="11" width="9.28125" style="1" bestFit="1" customWidth="1"/>
    <col min="12" max="17" width="9.140625" style="1" customWidth="1"/>
    <col min="18" max="18" width="9.28125" style="1" bestFit="1" customWidth="1"/>
    <col min="19" max="16384" width="9.140625" style="1" customWidth="1"/>
  </cols>
  <sheetData>
    <row r="1" spans="1:16" ht="25.5">
      <c r="A1" s="1501" t="s">
        <v>0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</row>
    <row r="2" spans="1:23" ht="21.75" customHeight="1" thickBot="1">
      <c r="A2" s="2"/>
      <c r="B2" s="3"/>
      <c r="I2" s="5"/>
      <c r="Q2" s="1502" t="s">
        <v>1</v>
      </c>
      <c r="R2" s="1502"/>
      <c r="S2" s="1502"/>
      <c r="T2" s="1502"/>
      <c r="U2" s="1502"/>
      <c r="V2" s="1502"/>
      <c r="W2" s="1502"/>
    </row>
    <row r="3" spans="1:9" ht="16.5" thickBot="1">
      <c r="A3" s="6" t="s">
        <v>2</v>
      </c>
      <c r="B3" s="7" t="s">
        <v>3</v>
      </c>
      <c r="C3" s="8"/>
      <c r="D3" s="8"/>
      <c r="E3" s="9"/>
      <c r="F3" s="8"/>
      <c r="G3" s="10"/>
      <c r="H3" s="11"/>
      <c r="I3" s="12"/>
    </row>
    <row r="4" spans="1:9" ht="23.25" customHeight="1" thickBot="1">
      <c r="A4" s="5" t="s">
        <v>4</v>
      </c>
      <c r="I4" s="5"/>
    </row>
    <row r="5" spans="1:23" ht="15.75">
      <c r="A5" s="13"/>
      <c r="B5" s="14"/>
      <c r="C5" s="14"/>
      <c r="D5" s="14"/>
      <c r="E5" s="15"/>
      <c r="F5" s="14"/>
      <c r="G5" s="16"/>
      <c r="H5" s="14"/>
      <c r="I5" s="17" t="s">
        <v>5</v>
      </c>
      <c r="J5" s="18"/>
      <c r="K5" s="19"/>
      <c r="L5" s="19"/>
      <c r="M5" s="19"/>
      <c r="N5" s="19"/>
      <c r="O5" s="20" t="s">
        <v>6</v>
      </c>
      <c r="P5" s="19"/>
      <c r="Q5" s="19"/>
      <c r="R5" s="19"/>
      <c r="S5" s="19"/>
      <c r="T5" s="19"/>
      <c r="U5" s="19"/>
      <c r="V5" s="21" t="s">
        <v>7</v>
      </c>
      <c r="W5" s="22" t="s">
        <v>8</v>
      </c>
    </row>
    <row r="6" spans="1:23" ht="15.75" thickBot="1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6" t="s">
        <v>15</v>
      </c>
      <c r="H6" s="24" t="s">
        <v>16</v>
      </c>
      <c r="I6" s="27">
        <v>2012</v>
      </c>
      <c r="J6" s="26" t="s">
        <v>17</v>
      </c>
      <c r="K6" s="28" t="s">
        <v>18</v>
      </c>
      <c r="L6" s="28" t="s">
        <v>19</v>
      </c>
      <c r="M6" s="28" t="s">
        <v>20</v>
      </c>
      <c r="N6" s="28" t="s">
        <v>21</v>
      </c>
      <c r="O6" s="28" t="s">
        <v>22</v>
      </c>
      <c r="P6" s="28" t="s">
        <v>23</v>
      </c>
      <c r="Q6" s="28" t="s">
        <v>24</v>
      </c>
      <c r="R6" s="28" t="s">
        <v>25</v>
      </c>
      <c r="S6" s="28" t="s">
        <v>26</v>
      </c>
      <c r="T6" s="28" t="s">
        <v>27</v>
      </c>
      <c r="U6" s="26" t="s">
        <v>28</v>
      </c>
      <c r="V6" s="29" t="s">
        <v>29</v>
      </c>
      <c r="W6" s="30" t="s">
        <v>30</v>
      </c>
    </row>
    <row r="7" spans="1:23" ht="15">
      <c r="A7" s="31" t="s">
        <v>31</v>
      </c>
      <c r="B7" s="32"/>
      <c r="C7" s="33">
        <v>104</v>
      </c>
      <c r="D7" s="33">
        <v>104</v>
      </c>
      <c r="E7" s="34"/>
      <c r="F7" s="35">
        <v>142</v>
      </c>
      <c r="G7" s="36">
        <v>139</v>
      </c>
      <c r="H7" s="37">
        <v>133</v>
      </c>
      <c r="I7" s="38">
        <v>139</v>
      </c>
      <c r="J7" s="39">
        <v>138</v>
      </c>
      <c r="K7" s="40">
        <v>139</v>
      </c>
      <c r="L7" s="40">
        <v>139</v>
      </c>
      <c r="M7" s="40"/>
      <c r="N7" s="41"/>
      <c r="O7" s="41"/>
      <c r="P7" s="41"/>
      <c r="Q7" s="41"/>
      <c r="R7" s="41"/>
      <c r="S7" s="41"/>
      <c r="T7" s="41"/>
      <c r="U7" s="42"/>
      <c r="V7" s="43" t="s">
        <v>32</v>
      </c>
      <c r="W7" s="44" t="s">
        <v>32</v>
      </c>
    </row>
    <row r="8" spans="1:23" ht="15.75" thickBot="1">
      <c r="A8" s="45" t="s">
        <v>33</v>
      </c>
      <c r="B8" s="46"/>
      <c r="C8" s="47">
        <v>101</v>
      </c>
      <c r="D8" s="47">
        <v>104</v>
      </c>
      <c r="E8" s="48"/>
      <c r="F8" s="47">
        <v>139</v>
      </c>
      <c r="G8" s="49">
        <v>137</v>
      </c>
      <c r="H8" s="50">
        <v>129</v>
      </c>
      <c r="I8" s="51">
        <v>138</v>
      </c>
      <c r="J8" s="52">
        <v>134</v>
      </c>
      <c r="K8" s="53">
        <v>135</v>
      </c>
      <c r="L8" s="54">
        <v>135</v>
      </c>
      <c r="M8" s="54"/>
      <c r="N8" s="53"/>
      <c r="O8" s="53"/>
      <c r="P8" s="53"/>
      <c r="Q8" s="53"/>
      <c r="R8" s="53"/>
      <c r="S8" s="53"/>
      <c r="T8" s="53"/>
      <c r="U8" s="52"/>
      <c r="V8" s="55"/>
      <c r="W8" s="56" t="s">
        <v>32</v>
      </c>
    </row>
    <row r="9" spans="1:23" ht="15">
      <c r="A9" s="57" t="s">
        <v>34</v>
      </c>
      <c r="B9" s="58" t="s">
        <v>35</v>
      </c>
      <c r="C9" s="59">
        <v>37915</v>
      </c>
      <c r="D9" s="59">
        <v>39774</v>
      </c>
      <c r="E9" s="60" t="s">
        <v>36</v>
      </c>
      <c r="F9" s="61">
        <v>22515</v>
      </c>
      <c r="G9" s="62">
        <v>23549</v>
      </c>
      <c r="H9" s="63">
        <v>24376</v>
      </c>
      <c r="I9" s="64" t="s">
        <v>32</v>
      </c>
      <c r="J9" s="65">
        <v>25470</v>
      </c>
      <c r="K9" s="66">
        <v>25526</v>
      </c>
      <c r="L9" s="67">
        <v>24580</v>
      </c>
      <c r="M9" s="67"/>
      <c r="N9" s="66"/>
      <c r="O9" s="66"/>
      <c r="P9" s="68"/>
      <c r="Q9" s="68"/>
      <c r="R9" s="68"/>
      <c r="S9" s="68"/>
      <c r="T9" s="68"/>
      <c r="U9" s="69"/>
      <c r="V9" s="70" t="s">
        <v>32</v>
      </c>
      <c r="W9" s="71" t="s">
        <v>32</v>
      </c>
    </row>
    <row r="10" spans="1:23" ht="15">
      <c r="A10" s="72" t="s">
        <v>37</v>
      </c>
      <c r="B10" s="73" t="s">
        <v>38</v>
      </c>
      <c r="C10" s="74">
        <v>-16164</v>
      </c>
      <c r="D10" s="74">
        <v>-17825</v>
      </c>
      <c r="E10" s="60" t="s">
        <v>39</v>
      </c>
      <c r="F10" s="61">
        <v>-20194</v>
      </c>
      <c r="G10" s="62">
        <v>-21592</v>
      </c>
      <c r="H10" s="63">
        <v>-22365</v>
      </c>
      <c r="I10" s="75" t="s">
        <v>32</v>
      </c>
      <c r="J10" s="76">
        <v>-22417</v>
      </c>
      <c r="K10" s="77">
        <v>-22458</v>
      </c>
      <c r="L10" s="78">
        <v>-22703</v>
      </c>
      <c r="M10" s="78"/>
      <c r="N10" s="66"/>
      <c r="O10" s="66"/>
      <c r="P10" s="68"/>
      <c r="Q10" s="68"/>
      <c r="R10" s="68"/>
      <c r="S10" s="68"/>
      <c r="T10" s="68"/>
      <c r="U10" s="69"/>
      <c r="V10" s="70" t="s">
        <v>32</v>
      </c>
      <c r="W10" s="71" t="s">
        <v>32</v>
      </c>
    </row>
    <row r="11" spans="1:23" ht="15">
      <c r="A11" s="72" t="s">
        <v>40</v>
      </c>
      <c r="B11" s="73" t="s">
        <v>41</v>
      </c>
      <c r="C11" s="74">
        <v>604</v>
      </c>
      <c r="D11" s="74">
        <v>619</v>
      </c>
      <c r="E11" s="60" t="s">
        <v>42</v>
      </c>
      <c r="F11" s="61">
        <v>856</v>
      </c>
      <c r="G11" s="62">
        <v>965</v>
      </c>
      <c r="H11" s="63">
        <v>754</v>
      </c>
      <c r="I11" s="75" t="s">
        <v>32</v>
      </c>
      <c r="J11" s="76">
        <v>721</v>
      </c>
      <c r="K11" s="77">
        <v>731</v>
      </c>
      <c r="L11" s="78">
        <v>820</v>
      </c>
      <c r="M11" s="78"/>
      <c r="N11" s="66"/>
      <c r="O11" s="66"/>
      <c r="P11" s="68"/>
      <c r="Q11" s="68"/>
      <c r="R11" s="68"/>
      <c r="S11" s="68"/>
      <c r="T11" s="68"/>
      <c r="U11" s="69"/>
      <c r="V11" s="70" t="s">
        <v>32</v>
      </c>
      <c r="W11" s="71" t="s">
        <v>32</v>
      </c>
    </row>
    <row r="12" spans="1:23" ht="15">
      <c r="A12" s="72" t="s">
        <v>43</v>
      </c>
      <c r="B12" s="73" t="s">
        <v>44</v>
      </c>
      <c r="C12" s="74">
        <v>221</v>
      </c>
      <c r="D12" s="74">
        <v>610</v>
      </c>
      <c r="E12" s="60" t="s">
        <v>32</v>
      </c>
      <c r="F12" s="61">
        <v>920</v>
      </c>
      <c r="G12" s="62">
        <v>975</v>
      </c>
      <c r="H12" s="63">
        <v>1032</v>
      </c>
      <c r="I12" s="75" t="s">
        <v>32</v>
      </c>
      <c r="J12" s="76">
        <v>1103</v>
      </c>
      <c r="K12" s="77">
        <v>1137</v>
      </c>
      <c r="L12" s="78">
        <v>1145</v>
      </c>
      <c r="M12" s="78"/>
      <c r="N12" s="66"/>
      <c r="O12" s="66"/>
      <c r="P12" s="68"/>
      <c r="Q12" s="68"/>
      <c r="R12" s="68"/>
      <c r="S12" s="68"/>
      <c r="T12" s="68"/>
      <c r="U12" s="69"/>
      <c r="V12" s="70" t="s">
        <v>32</v>
      </c>
      <c r="W12" s="71" t="s">
        <v>32</v>
      </c>
    </row>
    <row r="13" spans="1:23" ht="15.75" thickBot="1">
      <c r="A13" s="31" t="s">
        <v>45</v>
      </c>
      <c r="B13" s="79" t="s">
        <v>46</v>
      </c>
      <c r="C13" s="80">
        <v>2021</v>
      </c>
      <c r="D13" s="80">
        <v>852</v>
      </c>
      <c r="E13" s="81" t="s">
        <v>47</v>
      </c>
      <c r="F13" s="82">
        <v>5418</v>
      </c>
      <c r="G13" s="83">
        <v>3509</v>
      </c>
      <c r="H13" s="84">
        <v>5236</v>
      </c>
      <c r="I13" s="85" t="s">
        <v>32</v>
      </c>
      <c r="J13" s="86">
        <v>3956</v>
      </c>
      <c r="K13" s="87">
        <v>4398</v>
      </c>
      <c r="L13" s="88">
        <v>4157</v>
      </c>
      <c r="M13" s="88"/>
      <c r="N13" s="87"/>
      <c r="O13" s="87"/>
      <c r="P13" s="89"/>
      <c r="Q13" s="89"/>
      <c r="R13" s="89"/>
      <c r="S13" s="89"/>
      <c r="T13" s="89"/>
      <c r="U13" s="90"/>
      <c r="V13" s="91" t="s">
        <v>32</v>
      </c>
      <c r="W13" s="44" t="s">
        <v>32</v>
      </c>
    </row>
    <row r="14" spans="1:23" ht="15.75" thickBot="1">
      <c r="A14" s="92" t="s">
        <v>48</v>
      </c>
      <c r="B14" s="93"/>
      <c r="C14" s="94">
        <v>24618</v>
      </c>
      <c r="D14" s="94">
        <v>24087</v>
      </c>
      <c r="E14" s="95"/>
      <c r="F14" s="96">
        <v>9516</v>
      </c>
      <c r="G14" s="97">
        <v>9516</v>
      </c>
      <c r="H14" s="96">
        <v>9034</v>
      </c>
      <c r="I14" s="98" t="s">
        <v>32</v>
      </c>
      <c r="J14" s="99">
        <v>7739</v>
      </c>
      <c r="K14" s="100">
        <v>8184</v>
      </c>
      <c r="L14" s="101"/>
      <c r="M14" s="101"/>
      <c r="N14" s="100"/>
      <c r="O14" s="100"/>
      <c r="P14" s="102"/>
      <c r="Q14" s="102"/>
      <c r="R14" s="102"/>
      <c r="S14" s="102"/>
      <c r="T14" s="102"/>
      <c r="U14" s="97"/>
      <c r="V14" s="103" t="s">
        <v>32</v>
      </c>
      <c r="W14" s="104" t="s">
        <v>32</v>
      </c>
    </row>
    <row r="15" spans="1:23" ht="15">
      <c r="A15" s="31" t="s">
        <v>49</v>
      </c>
      <c r="B15" s="58" t="s">
        <v>50</v>
      </c>
      <c r="C15" s="59">
        <v>7043</v>
      </c>
      <c r="D15" s="59">
        <v>7240</v>
      </c>
      <c r="E15" s="81">
        <v>401</v>
      </c>
      <c r="F15" s="82">
        <v>2330</v>
      </c>
      <c r="G15" s="83">
        <v>1966</v>
      </c>
      <c r="H15" s="84">
        <v>2011</v>
      </c>
      <c r="I15" s="64" t="s">
        <v>32</v>
      </c>
      <c r="J15" s="86">
        <v>1959</v>
      </c>
      <c r="K15" s="87">
        <v>1918</v>
      </c>
      <c r="L15" s="88">
        <v>1877</v>
      </c>
      <c r="M15" s="88"/>
      <c r="N15" s="87"/>
      <c r="O15" s="87"/>
      <c r="P15" s="89"/>
      <c r="Q15" s="89"/>
      <c r="R15" s="89"/>
      <c r="S15" s="89"/>
      <c r="T15" s="89"/>
      <c r="U15" s="90"/>
      <c r="V15" s="91" t="s">
        <v>32</v>
      </c>
      <c r="W15" s="44" t="s">
        <v>32</v>
      </c>
    </row>
    <row r="16" spans="1:23" ht="15">
      <c r="A16" s="72" t="s">
        <v>51</v>
      </c>
      <c r="B16" s="73" t="s">
        <v>52</v>
      </c>
      <c r="C16" s="74">
        <v>1001</v>
      </c>
      <c r="D16" s="74">
        <v>820</v>
      </c>
      <c r="E16" s="60" t="s">
        <v>53</v>
      </c>
      <c r="F16" s="61">
        <v>1130</v>
      </c>
      <c r="G16" s="62">
        <v>1207</v>
      </c>
      <c r="H16" s="63">
        <v>1401</v>
      </c>
      <c r="I16" s="75" t="s">
        <v>32</v>
      </c>
      <c r="J16" s="65">
        <v>1623</v>
      </c>
      <c r="K16" s="66">
        <v>1702</v>
      </c>
      <c r="L16" s="67">
        <v>2011</v>
      </c>
      <c r="M16" s="67"/>
      <c r="N16" s="66"/>
      <c r="O16" s="66"/>
      <c r="P16" s="68"/>
      <c r="Q16" s="68"/>
      <c r="R16" s="68"/>
      <c r="S16" s="68"/>
      <c r="T16" s="68"/>
      <c r="U16" s="69"/>
      <c r="V16" s="70" t="s">
        <v>32</v>
      </c>
      <c r="W16" s="71" t="s">
        <v>32</v>
      </c>
    </row>
    <row r="17" spans="1:23" ht="15">
      <c r="A17" s="72" t="s">
        <v>54</v>
      </c>
      <c r="B17" s="73" t="s">
        <v>55</v>
      </c>
      <c r="C17" s="74">
        <v>14718</v>
      </c>
      <c r="D17" s="74">
        <v>14718</v>
      </c>
      <c r="E17" s="60" t="s">
        <v>32</v>
      </c>
      <c r="F17" s="61">
        <v>0</v>
      </c>
      <c r="G17" s="62">
        <v>0</v>
      </c>
      <c r="H17" s="63">
        <v>0</v>
      </c>
      <c r="I17" s="75" t="s">
        <v>32</v>
      </c>
      <c r="J17" s="76">
        <v>0</v>
      </c>
      <c r="K17" s="77">
        <v>0</v>
      </c>
      <c r="L17" s="78">
        <v>0</v>
      </c>
      <c r="M17" s="78"/>
      <c r="N17" s="66"/>
      <c r="O17" s="66"/>
      <c r="P17" s="68"/>
      <c r="Q17" s="68"/>
      <c r="R17" s="68"/>
      <c r="S17" s="68"/>
      <c r="T17" s="68"/>
      <c r="U17" s="69"/>
      <c r="V17" s="70" t="s">
        <v>32</v>
      </c>
      <c r="W17" s="71" t="s">
        <v>32</v>
      </c>
    </row>
    <row r="18" spans="1:23" ht="15">
      <c r="A18" s="72" t="s">
        <v>56</v>
      </c>
      <c r="B18" s="73" t="s">
        <v>57</v>
      </c>
      <c r="C18" s="74">
        <v>1758</v>
      </c>
      <c r="D18" s="74">
        <v>1762</v>
      </c>
      <c r="E18" s="60" t="s">
        <v>32</v>
      </c>
      <c r="F18" s="61">
        <v>6031</v>
      </c>
      <c r="G18" s="62">
        <v>4210</v>
      </c>
      <c r="H18" s="63">
        <v>5453</v>
      </c>
      <c r="I18" s="75" t="s">
        <v>32</v>
      </c>
      <c r="J18" s="76">
        <v>4110</v>
      </c>
      <c r="K18" s="77">
        <v>4393</v>
      </c>
      <c r="L18" s="78">
        <v>3582</v>
      </c>
      <c r="M18" s="78"/>
      <c r="N18" s="66"/>
      <c r="O18" s="66"/>
      <c r="P18" s="68"/>
      <c r="Q18" s="68"/>
      <c r="R18" s="68"/>
      <c r="S18" s="68"/>
      <c r="T18" s="68"/>
      <c r="U18" s="69"/>
      <c r="V18" s="70" t="s">
        <v>32</v>
      </c>
      <c r="W18" s="71" t="s">
        <v>32</v>
      </c>
    </row>
    <row r="19" spans="1:23" ht="15.75" thickBot="1">
      <c r="A19" s="45" t="s">
        <v>58</v>
      </c>
      <c r="B19" s="105" t="s">
        <v>59</v>
      </c>
      <c r="C19" s="106">
        <v>0</v>
      </c>
      <c r="D19" s="106">
        <v>0</v>
      </c>
      <c r="E19" s="107" t="s">
        <v>32</v>
      </c>
      <c r="F19" s="61">
        <v>0</v>
      </c>
      <c r="G19" s="62">
        <v>0</v>
      </c>
      <c r="H19" s="63">
        <v>0</v>
      </c>
      <c r="I19" s="108" t="s">
        <v>32</v>
      </c>
      <c r="J19" s="76">
        <v>0</v>
      </c>
      <c r="K19" s="77">
        <v>0</v>
      </c>
      <c r="L19" s="78">
        <v>0</v>
      </c>
      <c r="M19" s="78"/>
      <c r="N19" s="66"/>
      <c r="O19" s="66"/>
      <c r="P19" s="68"/>
      <c r="Q19" s="68"/>
      <c r="R19" s="68"/>
      <c r="S19" s="68"/>
      <c r="T19" s="68"/>
      <c r="U19" s="69"/>
      <c r="V19" s="109" t="s">
        <v>32</v>
      </c>
      <c r="W19" s="110" t="s">
        <v>32</v>
      </c>
    </row>
    <row r="20" spans="1:23" ht="15">
      <c r="A20" s="111" t="s">
        <v>60</v>
      </c>
      <c r="B20" s="58" t="s">
        <v>61</v>
      </c>
      <c r="C20" s="59">
        <v>12472</v>
      </c>
      <c r="D20" s="59">
        <v>13728</v>
      </c>
      <c r="E20" s="112" t="s">
        <v>32</v>
      </c>
      <c r="F20" s="113">
        <v>24200</v>
      </c>
      <c r="G20" s="114">
        <v>25027</v>
      </c>
      <c r="H20" s="115">
        <v>26221</v>
      </c>
      <c r="I20" s="116">
        <v>26200</v>
      </c>
      <c r="J20" s="117">
        <v>2000</v>
      </c>
      <c r="K20" s="118">
        <v>2000</v>
      </c>
      <c r="L20" s="119">
        <v>2000</v>
      </c>
      <c r="M20" s="119"/>
      <c r="N20" s="119"/>
      <c r="O20" s="119"/>
      <c r="P20" s="119"/>
      <c r="Q20" s="119"/>
      <c r="R20" s="119"/>
      <c r="S20" s="119"/>
      <c r="T20" s="119"/>
      <c r="U20" s="120"/>
      <c r="V20" s="121">
        <v>6000</v>
      </c>
      <c r="W20" s="122">
        <v>22.900763358778626</v>
      </c>
    </row>
    <row r="21" spans="1:23" ht="15">
      <c r="A21" s="72" t="s">
        <v>62</v>
      </c>
      <c r="B21" s="73" t="s">
        <v>63</v>
      </c>
      <c r="C21" s="74">
        <v>0</v>
      </c>
      <c r="D21" s="74">
        <v>0</v>
      </c>
      <c r="E21" s="123" t="s">
        <v>32</v>
      </c>
      <c r="F21" s="61">
        <v>0</v>
      </c>
      <c r="G21" s="62">
        <v>0</v>
      </c>
      <c r="H21" s="63">
        <v>0</v>
      </c>
      <c r="I21" s="124">
        <v>0</v>
      </c>
      <c r="J21" s="125">
        <v>0</v>
      </c>
      <c r="K21" s="126">
        <v>0</v>
      </c>
      <c r="L21" s="68">
        <v>0</v>
      </c>
      <c r="M21" s="68"/>
      <c r="N21" s="68"/>
      <c r="O21" s="68"/>
      <c r="P21" s="68"/>
      <c r="Q21" s="68"/>
      <c r="R21" s="68"/>
      <c r="S21" s="68"/>
      <c r="T21" s="68"/>
      <c r="U21" s="69"/>
      <c r="V21" s="127">
        <v>0</v>
      </c>
      <c r="W21" s="128" t="s">
        <v>64</v>
      </c>
    </row>
    <row r="22" spans="1:23" ht="15.75" thickBot="1">
      <c r="A22" s="45" t="s">
        <v>65</v>
      </c>
      <c r="B22" s="105" t="s">
        <v>63</v>
      </c>
      <c r="C22" s="106">
        <v>0</v>
      </c>
      <c r="D22" s="106">
        <v>1215</v>
      </c>
      <c r="E22" s="129">
        <v>672</v>
      </c>
      <c r="F22" s="130">
        <v>7300</v>
      </c>
      <c r="G22" s="83">
        <v>8200</v>
      </c>
      <c r="H22" s="84">
        <v>6200</v>
      </c>
      <c r="I22" s="131">
        <v>8200</v>
      </c>
      <c r="J22" s="132">
        <v>2000</v>
      </c>
      <c r="K22" s="133">
        <v>2000</v>
      </c>
      <c r="L22" s="89">
        <v>2000</v>
      </c>
      <c r="M22" s="89"/>
      <c r="N22" s="89"/>
      <c r="O22" s="89"/>
      <c r="P22" s="89"/>
      <c r="Q22" s="89"/>
      <c r="R22" s="89"/>
      <c r="S22" s="89"/>
      <c r="T22" s="89"/>
      <c r="U22" s="90"/>
      <c r="V22" s="134">
        <v>6000</v>
      </c>
      <c r="W22" s="135">
        <v>73.17073170731707</v>
      </c>
    </row>
    <row r="23" spans="1:23" ht="15">
      <c r="A23" s="57" t="s">
        <v>66</v>
      </c>
      <c r="B23" s="58" t="s">
        <v>67</v>
      </c>
      <c r="C23" s="59">
        <v>6341</v>
      </c>
      <c r="D23" s="59">
        <v>6960</v>
      </c>
      <c r="E23" s="136">
        <v>501</v>
      </c>
      <c r="F23" s="137">
        <v>17004</v>
      </c>
      <c r="G23" s="114">
        <v>13339</v>
      </c>
      <c r="H23" s="115">
        <v>13542</v>
      </c>
      <c r="I23" s="138">
        <v>15000</v>
      </c>
      <c r="J23" s="139">
        <v>971</v>
      </c>
      <c r="K23" s="118">
        <v>907</v>
      </c>
      <c r="L23" s="118">
        <v>954</v>
      </c>
      <c r="M23" s="118"/>
      <c r="N23" s="118"/>
      <c r="O23" s="118"/>
      <c r="P23" s="118"/>
      <c r="Q23" s="118"/>
      <c r="R23" s="118"/>
      <c r="S23" s="118"/>
      <c r="T23" s="118"/>
      <c r="U23" s="140"/>
      <c r="V23" s="141">
        <v>2832</v>
      </c>
      <c r="W23" s="142">
        <v>18.88</v>
      </c>
    </row>
    <row r="24" spans="1:23" ht="15">
      <c r="A24" s="72" t="s">
        <v>68</v>
      </c>
      <c r="B24" s="73" t="s">
        <v>69</v>
      </c>
      <c r="C24" s="74">
        <v>1745</v>
      </c>
      <c r="D24" s="74">
        <v>2223</v>
      </c>
      <c r="E24" s="143">
        <v>502</v>
      </c>
      <c r="F24" s="144">
        <v>4342</v>
      </c>
      <c r="G24" s="62">
        <v>4564</v>
      </c>
      <c r="H24" s="63">
        <v>4450</v>
      </c>
      <c r="I24" s="145">
        <v>5200</v>
      </c>
      <c r="J24" s="146">
        <v>249</v>
      </c>
      <c r="K24" s="68">
        <v>251</v>
      </c>
      <c r="L24" s="68">
        <v>249</v>
      </c>
      <c r="M24" s="68"/>
      <c r="N24" s="68"/>
      <c r="O24" s="68"/>
      <c r="P24" s="68"/>
      <c r="Q24" s="68"/>
      <c r="R24" s="68"/>
      <c r="S24" s="68"/>
      <c r="T24" s="68"/>
      <c r="U24" s="147"/>
      <c r="V24" s="141">
        <v>749</v>
      </c>
      <c r="W24" s="128">
        <v>14.403846153846153</v>
      </c>
    </row>
    <row r="25" spans="1:23" ht="15">
      <c r="A25" s="72" t="s">
        <v>70</v>
      </c>
      <c r="B25" s="73" t="s">
        <v>71</v>
      </c>
      <c r="C25" s="74">
        <v>0</v>
      </c>
      <c r="D25" s="74">
        <v>0</v>
      </c>
      <c r="E25" s="143">
        <v>504</v>
      </c>
      <c r="F25" s="144">
        <v>0</v>
      </c>
      <c r="G25" s="62">
        <v>0</v>
      </c>
      <c r="H25" s="63">
        <v>0</v>
      </c>
      <c r="I25" s="145">
        <v>0</v>
      </c>
      <c r="J25" s="146">
        <v>0</v>
      </c>
      <c r="K25" s="68">
        <v>0</v>
      </c>
      <c r="L25" s="68">
        <v>0</v>
      </c>
      <c r="M25" s="68"/>
      <c r="N25" s="68"/>
      <c r="O25" s="68"/>
      <c r="P25" s="68"/>
      <c r="Q25" s="68"/>
      <c r="R25" s="68"/>
      <c r="S25" s="68"/>
      <c r="T25" s="68"/>
      <c r="U25" s="147"/>
      <c r="V25" s="141">
        <v>0</v>
      </c>
      <c r="W25" s="128" t="s">
        <v>64</v>
      </c>
    </row>
    <row r="26" spans="1:23" ht="15">
      <c r="A26" s="72" t="s">
        <v>72</v>
      </c>
      <c r="B26" s="73" t="s">
        <v>73</v>
      </c>
      <c r="C26" s="74">
        <v>428</v>
      </c>
      <c r="D26" s="74">
        <v>253</v>
      </c>
      <c r="E26" s="143">
        <v>511</v>
      </c>
      <c r="F26" s="144">
        <v>3058</v>
      </c>
      <c r="G26" s="62">
        <v>2570</v>
      </c>
      <c r="H26" s="63">
        <v>1878</v>
      </c>
      <c r="I26" s="145">
        <v>2400</v>
      </c>
      <c r="J26" s="146">
        <v>91</v>
      </c>
      <c r="K26" s="68">
        <v>17</v>
      </c>
      <c r="L26" s="68">
        <v>28</v>
      </c>
      <c r="M26" s="68"/>
      <c r="N26" s="68"/>
      <c r="O26" s="68"/>
      <c r="P26" s="68"/>
      <c r="Q26" s="68"/>
      <c r="R26" s="68"/>
      <c r="S26" s="68"/>
      <c r="T26" s="68"/>
      <c r="U26" s="147"/>
      <c r="V26" s="141">
        <v>136</v>
      </c>
      <c r="W26" s="128">
        <v>5.666666666666666</v>
      </c>
    </row>
    <row r="27" spans="1:23" ht="15">
      <c r="A27" s="72" t="s">
        <v>74</v>
      </c>
      <c r="B27" s="73" t="s">
        <v>75</v>
      </c>
      <c r="C27" s="74">
        <v>1057</v>
      </c>
      <c r="D27" s="74">
        <v>1451</v>
      </c>
      <c r="E27" s="143">
        <v>518</v>
      </c>
      <c r="F27" s="144">
        <v>5195</v>
      </c>
      <c r="G27" s="62">
        <v>5446</v>
      </c>
      <c r="H27" s="63">
        <v>5643</v>
      </c>
      <c r="I27" s="145">
        <v>5250</v>
      </c>
      <c r="J27" s="146">
        <v>375</v>
      </c>
      <c r="K27" s="68">
        <v>318</v>
      </c>
      <c r="L27" s="68">
        <v>430</v>
      </c>
      <c r="M27" s="68"/>
      <c r="N27" s="68"/>
      <c r="O27" s="68"/>
      <c r="P27" s="68"/>
      <c r="Q27" s="68"/>
      <c r="R27" s="68"/>
      <c r="S27" s="68"/>
      <c r="T27" s="68"/>
      <c r="U27" s="147"/>
      <c r="V27" s="141">
        <v>1123</v>
      </c>
      <c r="W27" s="128">
        <v>21.39047619047619</v>
      </c>
    </row>
    <row r="28" spans="1:23" ht="15">
      <c r="A28" s="72" t="s">
        <v>76</v>
      </c>
      <c r="B28" s="148" t="s">
        <v>77</v>
      </c>
      <c r="C28" s="74">
        <v>10408</v>
      </c>
      <c r="D28" s="74">
        <v>11792</v>
      </c>
      <c r="E28" s="143">
        <v>521</v>
      </c>
      <c r="F28" s="144">
        <v>26441</v>
      </c>
      <c r="G28" s="62">
        <v>29754</v>
      </c>
      <c r="H28" s="63">
        <v>30358</v>
      </c>
      <c r="I28" s="145">
        <v>30000</v>
      </c>
      <c r="J28" s="149">
        <v>2530</v>
      </c>
      <c r="K28" s="68">
        <v>2536</v>
      </c>
      <c r="L28" s="68">
        <v>2526</v>
      </c>
      <c r="M28" s="68"/>
      <c r="N28" s="68"/>
      <c r="O28" s="68"/>
      <c r="P28" s="68"/>
      <c r="Q28" s="68"/>
      <c r="R28" s="68"/>
      <c r="S28" s="68"/>
      <c r="T28" s="68"/>
      <c r="U28" s="147"/>
      <c r="V28" s="141">
        <v>7592</v>
      </c>
      <c r="W28" s="128">
        <v>25.306666666666665</v>
      </c>
    </row>
    <row r="29" spans="1:23" ht="15">
      <c r="A29" s="72" t="s">
        <v>78</v>
      </c>
      <c r="B29" s="148" t="s">
        <v>79</v>
      </c>
      <c r="C29" s="74">
        <v>3640</v>
      </c>
      <c r="D29" s="74">
        <v>4174</v>
      </c>
      <c r="E29" s="143" t="s">
        <v>80</v>
      </c>
      <c r="F29" s="144">
        <v>8345</v>
      </c>
      <c r="G29" s="62">
        <v>10022</v>
      </c>
      <c r="H29" s="63">
        <v>10317</v>
      </c>
      <c r="I29" s="145">
        <v>10200</v>
      </c>
      <c r="J29" s="149">
        <v>850</v>
      </c>
      <c r="K29" s="68">
        <v>859</v>
      </c>
      <c r="L29" s="68">
        <v>847</v>
      </c>
      <c r="M29" s="68"/>
      <c r="N29" s="68"/>
      <c r="O29" s="68"/>
      <c r="P29" s="68"/>
      <c r="Q29" s="68"/>
      <c r="R29" s="68"/>
      <c r="S29" s="68"/>
      <c r="T29" s="68"/>
      <c r="U29" s="147"/>
      <c r="V29" s="141">
        <v>2556</v>
      </c>
      <c r="W29" s="128">
        <v>25.058823529411768</v>
      </c>
    </row>
    <row r="30" spans="1:23" ht="15">
      <c r="A30" s="72" t="s">
        <v>81</v>
      </c>
      <c r="B30" s="73" t="s">
        <v>82</v>
      </c>
      <c r="C30" s="74">
        <v>0</v>
      </c>
      <c r="D30" s="74">
        <v>0</v>
      </c>
      <c r="E30" s="143">
        <v>557</v>
      </c>
      <c r="F30" s="144">
        <v>0</v>
      </c>
      <c r="G30" s="62">
        <v>0</v>
      </c>
      <c r="H30" s="63">
        <v>0</v>
      </c>
      <c r="I30" s="145">
        <v>0</v>
      </c>
      <c r="J30" s="146">
        <v>0</v>
      </c>
      <c r="K30" s="68">
        <v>0</v>
      </c>
      <c r="L30" s="68">
        <v>0</v>
      </c>
      <c r="M30" s="68"/>
      <c r="N30" s="68"/>
      <c r="O30" s="68"/>
      <c r="P30" s="68"/>
      <c r="Q30" s="68"/>
      <c r="R30" s="68"/>
      <c r="S30" s="68"/>
      <c r="T30" s="68"/>
      <c r="U30" s="147"/>
      <c r="V30" s="141">
        <v>0</v>
      </c>
      <c r="W30" s="128" t="s">
        <v>64</v>
      </c>
    </row>
    <row r="31" spans="1:23" ht="15">
      <c r="A31" s="72" t="s">
        <v>83</v>
      </c>
      <c r="B31" s="73" t="s">
        <v>84</v>
      </c>
      <c r="C31" s="74">
        <v>1711</v>
      </c>
      <c r="D31" s="74">
        <v>1801</v>
      </c>
      <c r="E31" s="143">
        <v>551</v>
      </c>
      <c r="F31" s="144">
        <v>700</v>
      </c>
      <c r="G31" s="62">
        <v>801</v>
      </c>
      <c r="H31" s="63">
        <v>648</v>
      </c>
      <c r="I31" s="145">
        <v>700</v>
      </c>
      <c r="J31" s="146">
        <v>52</v>
      </c>
      <c r="K31" s="68">
        <v>41</v>
      </c>
      <c r="L31" s="68">
        <v>41</v>
      </c>
      <c r="M31" s="68"/>
      <c r="N31" s="68"/>
      <c r="O31" s="68"/>
      <c r="P31" s="68"/>
      <c r="Q31" s="68"/>
      <c r="R31" s="68"/>
      <c r="S31" s="68"/>
      <c r="T31" s="68"/>
      <c r="U31" s="147"/>
      <c r="V31" s="141">
        <v>134</v>
      </c>
      <c r="W31" s="128">
        <v>19.142857142857142</v>
      </c>
    </row>
    <row r="32" spans="1:23" ht="15.75" thickBot="1">
      <c r="A32" s="31" t="s">
        <v>85</v>
      </c>
      <c r="B32" s="79"/>
      <c r="C32" s="80">
        <v>569</v>
      </c>
      <c r="D32" s="80">
        <v>614</v>
      </c>
      <c r="E32" s="150" t="s">
        <v>86</v>
      </c>
      <c r="F32" s="151">
        <v>853</v>
      </c>
      <c r="G32" s="152">
        <v>1120</v>
      </c>
      <c r="H32" s="153">
        <v>863</v>
      </c>
      <c r="I32" s="154">
        <v>1150</v>
      </c>
      <c r="J32" s="155">
        <v>214</v>
      </c>
      <c r="K32" s="156">
        <v>120</v>
      </c>
      <c r="L32" s="156">
        <v>279</v>
      </c>
      <c r="M32" s="156"/>
      <c r="N32" s="156"/>
      <c r="O32" s="156"/>
      <c r="P32" s="156"/>
      <c r="Q32" s="156"/>
      <c r="R32" s="156"/>
      <c r="S32" s="156"/>
      <c r="T32" s="156"/>
      <c r="U32" s="157"/>
      <c r="V32" s="158">
        <v>613</v>
      </c>
      <c r="W32" s="159">
        <v>53.30434782608696</v>
      </c>
    </row>
    <row r="33" spans="1:23" ht="15.75" thickBot="1">
      <c r="A33" s="160" t="s">
        <v>87</v>
      </c>
      <c r="B33" s="161" t="s">
        <v>88</v>
      </c>
      <c r="C33" s="162">
        <v>25899</v>
      </c>
      <c r="D33" s="162">
        <v>29268</v>
      </c>
      <c r="E33" s="163"/>
      <c r="F33" s="164">
        <v>65938</v>
      </c>
      <c r="G33" s="165">
        <v>67288</v>
      </c>
      <c r="H33" s="162">
        <v>67699</v>
      </c>
      <c r="I33" s="166">
        <v>69900</v>
      </c>
      <c r="J33" s="165">
        <v>5332</v>
      </c>
      <c r="K33" s="167">
        <v>5049</v>
      </c>
      <c r="L33" s="167">
        <v>5354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8">
        <v>15735</v>
      </c>
      <c r="W33" s="169">
        <v>22.510729613733908</v>
      </c>
    </row>
    <row r="34" spans="1:23" ht="15">
      <c r="A34" s="57" t="s">
        <v>89</v>
      </c>
      <c r="B34" s="58" t="s">
        <v>90</v>
      </c>
      <c r="C34" s="59">
        <v>0</v>
      </c>
      <c r="D34" s="59">
        <v>0</v>
      </c>
      <c r="E34" s="136">
        <v>601</v>
      </c>
      <c r="F34" s="170">
        <v>2899</v>
      </c>
      <c r="G34" s="171">
        <v>2880</v>
      </c>
      <c r="H34" s="172">
        <v>2944</v>
      </c>
      <c r="I34" s="116">
        <v>3200</v>
      </c>
      <c r="J34" s="125">
        <v>273</v>
      </c>
      <c r="K34" s="68">
        <v>258</v>
      </c>
      <c r="L34" s="68">
        <v>279</v>
      </c>
      <c r="M34" s="68"/>
      <c r="N34" s="68"/>
      <c r="O34" s="68"/>
      <c r="P34" s="68"/>
      <c r="Q34" s="68"/>
      <c r="R34" s="68"/>
      <c r="S34" s="68"/>
      <c r="T34" s="68"/>
      <c r="U34" s="69"/>
      <c r="V34" s="173">
        <v>810</v>
      </c>
      <c r="W34" s="142">
        <v>25.3125</v>
      </c>
    </row>
    <row r="35" spans="1:23" ht="15">
      <c r="A35" s="72" t="s">
        <v>91</v>
      </c>
      <c r="B35" s="73" t="s">
        <v>92</v>
      </c>
      <c r="C35" s="74">
        <v>1190</v>
      </c>
      <c r="D35" s="74">
        <v>1857</v>
      </c>
      <c r="E35" s="143">
        <v>602</v>
      </c>
      <c r="F35" s="174">
        <v>5666</v>
      </c>
      <c r="G35" s="175">
        <v>5586</v>
      </c>
      <c r="H35" s="176">
        <v>6073</v>
      </c>
      <c r="I35" s="124">
        <v>6377</v>
      </c>
      <c r="J35" s="125">
        <v>373</v>
      </c>
      <c r="K35" s="68">
        <v>347</v>
      </c>
      <c r="L35" s="68">
        <v>408</v>
      </c>
      <c r="M35" s="68"/>
      <c r="N35" s="68"/>
      <c r="O35" s="68"/>
      <c r="P35" s="68"/>
      <c r="Q35" s="68"/>
      <c r="R35" s="68"/>
      <c r="S35" s="68"/>
      <c r="T35" s="68"/>
      <c r="U35" s="69"/>
      <c r="V35" s="127">
        <v>1128</v>
      </c>
      <c r="W35" s="128">
        <v>17.688568292300456</v>
      </c>
    </row>
    <row r="36" spans="1:23" ht="15">
      <c r="A36" s="72" t="s">
        <v>93</v>
      </c>
      <c r="B36" s="73" t="s">
        <v>94</v>
      </c>
      <c r="C36" s="74">
        <v>0</v>
      </c>
      <c r="D36" s="74">
        <v>0</v>
      </c>
      <c r="E36" s="143">
        <v>604</v>
      </c>
      <c r="F36" s="174">
        <v>0</v>
      </c>
      <c r="G36" s="175">
        <v>0</v>
      </c>
      <c r="H36" s="176">
        <v>0</v>
      </c>
      <c r="I36" s="124">
        <v>0</v>
      </c>
      <c r="J36" s="125">
        <v>0</v>
      </c>
      <c r="K36" s="68">
        <v>0</v>
      </c>
      <c r="L36" s="68">
        <v>0</v>
      </c>
      <c r="M36" s="68"/>
      <c r="N36" s="68"/>
      <c r="O36" s="68"/>
      <c r="P36" s="68"/>
      <c r="Q36" s="68"/>
      <c r="R36" s="68"/>
      <c r="S36" s="68"/>
      <c r="T36" s="68"/>
      <c r="U36" s="69"/>
      <c r="V36" s="127">
        <v>0</v>
      </c>
      <c r="W36" s="128" t="s">
        <v>64</v>
      </c>
    </row>
    <row r="37" spans="1:23" ht="15">
      <c r="A37" s="72" t="s">
        <v>95</v>
      </c>
      <c r="B37" s="73" t="s">
        <v>96</v>
      </c>
      <c r="C37" s="74">
        <v>12472</v>
      </c>
      <c r="D37" s="74">
        <v>13728</v>
      </c>
      <c r="E37" s="143" t="s">
        <v>97</v>
      </c>
      <c r="F37" s="174">
        <v>24200</v>
      </c>
      <c r="G37" s="175">
        <v>25527</v>
      </c>
      <c r="H37" s="176">
        <v>26221</v>
      </c>
      <c r="I37" s="124">
        <v>26200</v>
      </c>
      <c r="J37" s="125">
        <v>2000</v>
      </c>
      <c r="K37" s="68">
        <v>2000</v>
      </c>
      <c r="L37" s="68">
        <v>2000</v>
      </c>
      <c r="M37" s="68"/>
      <c r="N37" s="68"/>
      <c r="O37" s="68"/>
      <c r="P37" s="68"/>
      <c r="Q37" s="68"/>
      <c r="R37" s="68"/>
      <c r="S37" s="68"/>
      <c r="T37" s="68"/>
      <c r="U37" s="69"/>
      <c r="V37" s="127">
        <v>6000</v>
      </c>
      <c r="W37" s="128">
        <v>22.900763358778626</v>
      </c>
    </row>
    <row r="38" spans="1:23" ht="15.75" thickBot="1">
      <c r="A38" s="31" t="s">
        <v>98</v>
      </c>
      <c r="B38" s="79"/>
      <c r="C38" s="80">
        <v>12330</v>
      </c>
      <c r="D38" s="80">
        <v>13218</v>
      </c>
      <c r="E38" s="150" t="s">
        <v>99</v>
      </c>
      <c r="F38" s="177">
        <v>33197</v>
      </c>
      <c r="G38" s="178">
        <v>33218</v>
      </c>
      <c r="H38" s="179">
        <v>32629</v>
      </c>
      <c r="I38" s="180">
        <v>34123</v>
      </c>
      <c r="J38" s="181">
        <v>2722</v>
      </c>
      <c r="K38" s="89">
        <v>2697</v>
      </c>
      <c r="L38" s="89">
        <v>2901</v>
      </c>
      <c r="M38" s="89"/>
      <c r="N38" s="89"/>
      <c r="O38" s="89"/>
      <c r="P38" s="89"/>
      <c r="Q38" s="89"/>
      <c r="R38" s="89"/>
      <c r="S38" s="89"/>
      <c r="T38" s="89"/>
      <c r="U38" s="90"/>
      <c r="V38" s="127">
        <v>8320</v>
      </c>
      <c r="W38" s="159">
        <v>24.382381384989596</v>
      </c>
    </row>
    <row r="39" spans="1:23" ht="15.75" thickBot="1">
      <c r="A39" s="160" t="s">
        <v>100</v>
      </c>
      <c r="B39" s="161" t="s">
        <v>101</v>
      </c>
      <c r="C39" s="162">
        <v>25992</v>
      </c>
      <c r="D39" s="162">
        <v>28803</v>
      </c>
      <c r="E39" s="163" t="s">
        <v>32</v>
      </c>
      <c r="F39" s="162">
        <v>65962</v>
      </c>
      <c r="G39" s="168">
        <v>65962</v>
      </c>
      <c r="H39" s="162">
        <v>67867</v>
      </c>
      <c r="I39" s="182">
        <v>69900</v>
      </c>
      <c r="J39" s="167">
        <v>5368</v>
      </c>
      <c r="K39" s="167">
        <v>5302</v>
      </c>
      <c r="L39" s="183">
        <v>5588</v>
      </c>
      <c r="M39" s="183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8">
        <v>16258</v>
      </c>
      <c r="W39" s="169">
        <v>23.258941344778254</v>
      </c>
    </row>
    <row r="40" spans="1:23" ht="6.75" customHeight="1" thickBot="1">
      <c r="A40" s="31"/>
      <c r="B40" s="184"/>
      <c r="C40" s="185"/>
      <c r="D40" s="185"/>
      <c r="E40" s="186"/>
      <c r="F40" s="187"/>
      <c r="G40" s="187"/>
      <c r="H40" s="187"/>
      <c r="I40" s="188"/>
      <c r="J40" s="189"/>
      <c r="K40" s="190"/>
      <c r="L40" s="191"/>
      <c r="M40" s="191"/>
      <c r="N40" s="190"/>
      <c r="O40" s="190"/>
      <c r="P40" s="190"/>
      <c r="Q40" s="190"/>
      <c r="R40" s="190"/>
      <c r="S40" s="190"/>
      <c r="T40" s="190"/>
      <c r="U40" s="192"/>
      <c r="V40" s="193"/>
      <c r="W40" s="194"/>
    </row>
    <row r="41" spans="1:23" ht="15.75" thickBot="1">
      <c r="A41" s="195" t="s">
        <v>102</v>
      </c>
      <c r="B41" s="161" t="s">
        <v>63</v>
      </c>
      <c r="C41" s="162">
        <v>13520</v>
      </c>
      <c r="D41" s="162">
        <v>15075</v>
      </c>
      <c r="E41" s="163" t="s">
        <v>32</v>
      </c>
      <c r="F41" s="162">
        <v>41762</v>
      </c>
      <c r="G41" s="162">
        <v>41762</v>
      </c>
      <c r="H41" s="162">
        <v>41646</v>
      </c>
      <c r="I41" s="166">
        <v>43700</v>
      </c>
      <c r="J41" s="165">
        <v>3368</v>
      </c>
      <c r="K41" s="167">
        <v>3302</v>
      </c>
      <c r="L41" s="167">
        <v>3588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2">
        <v>10258</v>
      </c>
      <c r="W41" s="196">
        <v>23.473684210526315</v>
      </c>
    </row>
    <row r="42" spans="1:23" ht="15.75" thickBot="1">
      <c r="A42" s="160" t="s">
        <v>103</v>
      </c>
      <c r="B42" s="161" t="s">
        <v>104</v>
      </c>
      <c r="C42" s="162">
        <v>93</v>
      </c>
      <c r="D42" s="162">
        <v>-465</v>
      </c>
      <c r="E42" s="163" t="s">
        <v>32</v>
      </c>
      <c r="F42" s="162">
        <v>24</v>
      </c>
      <c r="G42" s="162">
        <v>24</v>
      </c>
      <c r="H42" s="162">
        <v>168</v>
      </c>
      <c r="I42" s="166">
        <v>0</v>
      </c>
      <c r="J42" s="165">
        <v>36</v>
      </c>
      <c r="K42" s="167">
        <v>253</v>
      </c>
      <c r="L42" s="167">
        <v>234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97">
        <v>0</v>
      </c>
      <c r="V42" s="162">
        <v>523</v>
      </c>
      <c r="W42" s="169" t="s">
        <v>64</v>
      </c>
    </row>
    <row r="43" spans="1:23" ht="15.75" thickBot="1">
      <c r="A43" s="198" t="s">
        <v>105</v>
      </c>
      <c r="B43" s="199" t="s">
        <v>63</v>
      </c>
      <c r="C43" s="200">
        <v>-12379</v>
      </c>
      <c r="D43" s="200">
        <v>-14193</v>
      </c>
      <c r="E43" s="201" t="s">
        <v>32</v>
      </c>
      <c r="F43" s="200">
        <v>-24176</v>
      </c>
      <c r="G43" s="200">
        <v>-24176</v>
      </c>
      <c r="H43" s="200">
        <v>-26053</v>
      </c>
      <c r="I43" s="166">
        <v>-26200</v>
      </c>
      <c r="J43" s="165">
        <v>-1964</v>
      </c>
      <c r="K43" s="167">
        <v>-1747</v>
      </c>
      <c r="L43" s="167">
        <v>-1766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2">
        <v>-5477</v>
      </c>
      <c r="W43" s="196">
        <v>20.904580152671755</v>
      </c>
    </row>
  </sheetData>
  <sheetProtection/>
  <mergeCells count="2">
    <mergeCell ref="A1:P1"/>
    <mergeCell ref="Q2:W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3">
      <selection activeCell="K32" sqref="K32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49" customWidth="1"/>
    <col min="6" max="7" width="0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32" t="s">
        <v>177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</row>
    <row r="2" spans="1:12" ht="21.75" customHeight="1">
      <c r="A2" s="929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930" t="s">
        <v>204</v>
      </c>
      <c r="B5" s="931" t="s">
        <v>214</v>
      </c>
      <c r="C5" s="470"/>
      <c r="D5" s="470"/>
      <c r="E5" s="471"/>
      <c r="F5" s="470"/>
      <c r="G5" s="472"/>
      <c r="H5" s="472"/>
      <c r="I5" s="658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26" t="s">
        <v>9</v>
      </c>
      <c r="B7" s="1527" t="s">
        <v>10</v>
      </c>
      <c r="C7" s="1115"/>
      <c r="D7" s="1115"/>
      <c r="E7" s="1527" t="s">
        <v>13</v>
      </c>
      <c r="F7" s="1115"/>
      <c r="G7" s="1115"/>
      <c r="H7" s="1527" t="s">
        <v>179</v>
      </c>
      <c r="I7" s="1528" t="s">
        <v>180</v>
      </c>
      <c r="J7" s="1529" t="s">
        <v>181</v>
      </c>
      <c r="K7" s="1529"/>
      <c r="L7" s="1533" t="s">
        <v>6</v>
      </c>
      <c r="M7" s="1533"/>
      <c r="N7" s="1533"/>
      <c r="O7" s="1533"/>
      <c r="P7" s="1116" t="s">
        <v>182</v>
      </c>
      <c r="Q7" s="939" t="s">
        <v>8</v>
      </c>
      <c r="S7" s="1531" t="s">
        <v>183</v>
      </c>
      <c r="T7" s="1531"/>
      <c r="U7" s="1531"/>
    </row>
    <row r="8" spans="1:21" ht="15.75" thickBot="1">
      <c r="A8" s="1526"/>
      <c r="B8" s="1527"/>
      <c r="C8" s="1117" t="s">
        <v>11</v>
      </c>
      <c r="D8" s="1117" t="s">
        <v>12</v>
      </c>
      <c r="E8" s="1527"/>
      <c r="F8" s="1117" t="s">
        <v>184</v>
      </c>
      <c r="G8" s="1117" t="s">
        <v>185</v>
      </c>
      <c r="H8" s="1527"/>
      <c r="I8" s="1527"/>
      <c r="J8" s="941" t="s">
        <v>186</v>
      </c>
      <c r="K8" s="941" t="s">
        <v>198</v>
      </c>
      <c r="L8" s="942" t="s">
        <v>19</v>
      </c>
      <c r="M8" s="943" t="s">
        <v>22</v>
      </c>
      <c r="N8" s="943" t="s">
        <v>25</v>
      </c>
      <c r="O8" s="944" t="s">
        <v>28</v>
      </c>
      <c r="P8" s="945" t="s">
        <v>29</v>
      </c>
      <c r="Q8" s="946" t="s">
        <v>30</v>
      </c>
      <c r="S8" s="947" t="s">
        <v>188</v>
      </c>
      <c r="T8" s="948" t="s">
        <v>189</v>
      </c>
      <c r="U8" s="948" t="s">
        <v>190</v>
      </c>
    </row>
    <row r="9" spans="1:21" ht="15">
      <c r="A9" s="949" t="s">
        <v>31</v>
      </c>
      <c r="B9" s="493"/>
      <c r="C9" s="494">
        <v>104</v>
      </c>
      <c r="D9" s="494">
        <v>104</v>
      </c>
      <c r="E9" s="495"/>
      <c r="F9" s="1118">
        <v>10</v>
      </c>
      <c r="G9" s="1118">
        <v>10</v>
      </c>
      <c r="H9" s="1118">
        <v>10</v>
      </c>
      <c r="I9" s="951">
        <v>10</v>
      </c>
      <c r="J9" s="952"/>
      <c r="K9" s="952"/>
      <c r="L9" s="953">
        <v>10</v>
      </c>
      <c r="M9" s="681"/>
      <c r="N9" s="954"/>
      <c r="O9" s="1119"/>
      <c r="P9" s="955" t="s">
        <v>32</v>
      </c>
      <c r="Q9" s="956" t="s">
        <v>32</v>
      </c>
      <c r="R9" s="866"/>
      <c r="S9" s="957"/>
      <c r="T9" s="951"/>
      <c r="U9" s="951"/>
    </row>
    <row r="10" spans="1:21" ht="15.75" thickBot="1">
      <c r="A10" s="958" t="s">
        <v>33</v>
      </c>
      <c r="B10" s="506"/>
      <c r="C10" s="507">
        <v>101</v>
      </c>
      <c r="D10" s="507">
        <v>104</v>
      </c>
      <c r="E10" s="508"/>
      <c r="F10" s="991">
        <v>9</v>
      </c>
      <c r="G10" s="991">
        <v>9</v>
      </c>
      <c r="H10" s="991">
        <v>9</v>
      </c>
      <c r="I10" s="960">
        <v>9</v>
      </c>
      <c r="J10" s="961"/>
      <c r="K10" s="961"/>
      <c r="L10" s="962">
        <v>9</v>
      </c>
      <c r="M10" s="963"/>
      <c r="N10" s="1120"/>
      <c r="O10" s="965"/>
      <c r="P10" s="966" t="s">
        <v>32</v>
      </c>
      <c r="Q10" s="967" t="s">
        <v>32</v>
      </c>
      <c r="R10" s="866"/>
      <c r="S10" s="968"/>
      <c r="T10" s="960"/>
      <c r="U10" s="960"/>
    </row>
    <row r="11" spans="1:21" ht="15">
      <c r="A11" s="969" t="s">
        <v>34</v>
      </c>
      <c r="B11" s="516" t="s">
        <v>35</v>
      </c>
      <c r="C11" s="517">
        <v>37915</v>
      </c>
      <c r="D11" s="517">
        <v>39774</v>
      </c>
      <c r="E11" s="518" t="s">
        <v>36</v>
      </c>
      <c r="F11" s="983">
        <v>1910.49</v>
      </c>
      <c r="G11" s="983">
        <v>2472</v>
      </c>
      <c r="H11" s="983">
        <v>2529</v>
      </c>
      <c r="I11" s="971">
        <v>2500</v>
      </c>
      <c r="J11" s="972" t="s">
        <v>32</v>
      </c>
      <c r="K11" s="972" t="s">
        <v>32</v>
      </c>
      <c r="L11" s="973">
        <v>2499</v>
      </c>
      <c r="M11" s="974"/>
      <c r="N11" s="1029"/>
      <c r="O11" s="1121"/>
      <c r="P11" s="1122" t="s">
        <v>32</v>
      </c>
      <c r="Q11" s="978" t="s">
        <v>32</v>
      </c>
      <c r="R11" s="866"/>
      <c r="S11" s="957"/>
      <c r="T11" s="971"/>
      <c r="U11" s="971"/>
    </row>
    <row r="12" spans="1:21" ht="15">
      <c r="A12" s="979" t="s">
        <v>37</v>
      </c>
      <c r="B12" s="529" t="s">
        <v>38</v>
      </c>
      <c r="C12" s="530">
        <v>-16164</v>
      </c>
      <c r="D12" s="530">
        <v>-17825</v>
      </c>
      <c r="E12" s="518" t="s">
        <v>39</v>
      </c>
      <c r="F12" s="983">
        <v>-1864.79</v>
      </c>
      <c r="G12" s="983">
        <v>-2333</v>
      </c>
      <c r="H12" s="983">
        <v>2430</v>
      </c>
      <c r="I12" s="971">
        <v>2430</v>
      </c>
      <c r="J12" s="980" t="s">
        <v>32</v>
      </c>
      <c r="K12" s="980" t="s">
        <v>32</v>
      </c>
      <c r="L12" s="981">
        <v>2430</v>
      </c>
      <c r="M12" s="974"/>
      <c r="N12" s="975"/>
      <c r="O12" s="1123"/>
      <c r="P12" s="1122" t="s">
        <v>32</v>
      </c>
      <c r="Q12" s="978" t="s">
        <v>32</v>
      </c>
      <c r="R12" s="866"/>
      <c r="S12" s="983"/>
      <c r="T12" s="971"/>
      <c r="U12" s="971"/>
    </row>
    <row r="13" spans="1:21" ht="15">
      <c r="A13" s="979" t="s">
        <v>40</v>
      </c>
      <c r="B13" s="529" t="s">
        <v>41</v>
      </c>
      <c r="C13" s="530">
        <v>604</v>
      </c>
      <c r="D13" s="530">
        <v>619</v>
      </c>
      <c r="E13" s="518" t="s">
        <v>42</v>
      </c>
      <c r="F13" s="983">
        <v>17</v>
      </c>
      <c r="G13" s="983">
        <v>21</v>
      </c>
      <c r="H13" s="983">
        <v>23</v>
      </c>
      <c r="I13" s="971">
        <v>32</v>
      </c>
      <c r="J13" s="980" t="s">
        <v>32</v>
      </c>
      <c r="K13" s="980" t="s">
        <v>32</v>
      </c>
      <c r="L13" s="981">
        <v>25</v>
      </c>
      <c r="M13" s="974"/>
      <c r="N13" s="975"/>
      <c r="O13" s="1123"/>
      <c r="P13" s="1122" t="s">
        <v>32</v>
      </c>
      <c r="Q13" s="978" t="s">
        <v>32</v>
      </c>
      <c r="R13" s="866"/>
      <c r="S13" s="983"/>
      <c r="T13" s="971"/>
      <c r="U13" s="971"/>
    </row>
    <row r="14" spans="1:21" ht="15">
      <c r="A14" s="979" t="s">
        <v>43</v>
      </c>
      <c r="B14" s="529" t="s">
        <v>44</v>
      </c>
      <c r="C14" s="530">
        <v>221</v>
      </c>
      <c r="D14" s="530">
        <v>610</v>
      </c>
      <c r="E14" s="518" t="s">
        <v>32</v>
      </c>
      <c r="F14" s="983">
        <v>277</v>
      </c>
      <c r="G14" s="983">
        <v>397</v>
      </c>
      <c r="H14" s="983">
        <v>476</v>
      </c>
      <c r="I14" s="971">
        <v>459</v>
      </c>
      <c r="J14" s="980" t="s">
        <v>32</v>
      </c>
      <c r="K14" s="980" t="s">
        <v>32</v>
      </c>
      <c r="L14" s="981">
        <v>1174</v>
      </c>
      <c r="M14" s="974"/>
      <c r="N14" s="975"/>
      <c r="O14" s="1123"/>
      <c r="P14" s="1122" t="s">
        <v>32</v>
      </c>
      <c r="Q14" s="978" t="s">
        <v>32</v>
      </c>
      <c r="R14" s="866"/>
      <c r="S14" s="983"/>
      <c r="T14" s="971"/>
      <c r="U14" s="971"/>
    </row>
    <row r="15" spans="1:21" ht="15.75" thickBot="1">
      <c r="A15" s="949" t="s">
        <v>45</v>
      </c>
      <c r="B15" s="535" t="s">
        <v>46</v>
      </c>
      <c r="C15" s="536">
        <v>2021</v>
      </c>
      <c r="D15" s="536">
        <v>852</v>
      </c>
      <c r="E15" s="537" t="s">
        <v>47</v>
      </c>
      <c r="F15" s="1124">
        <v>586</v>
      </c>
      <c r="G15" s="1124">
        <v>530</v>
      </c>
      <c r="H15" s="1124">
        <v>649</v>
      </c>
      <c r="I15" s="985">
        <v>628</v>
      </c>
      <c r="J15" s="986" t="s">
        <v>32</v>
      </c>
      <c r="K15" s="986" t="s">
        <v>32</v>
      </c>
      <c r="L15" s="987">
        <v>1155</v>
      </c>
      <c r="M15" s="988"/>
      <c r="N15" s="1048"/>
      <c r="O15" s="1125"/>
      <c r="P15" s="1126" t="s">
        <v>32</v>
      </c>
      <c r="Q15" s="956" t="s">
        <v>32</v>
      </c>
      <c r="R15" s="866"/>
      <c r="S15" s="991"/>
      <c r="T15" s="985"/>
      <c r="U15" s="985"/>
    </row>
    <row r="16" spans="1:21" ht="15.75" thickBot="1">
      <c r="A16" s="992" t="s">
        <v>48</v>
      </c>
      <c r="B16" s="547"/>
      <c r="C16" s="548">
        <v>24618</v>
      </c>
      <c r="D16" s="548">
        <v>24087</v>
      </c>
      <c r="E16" s="549"/>
      <c r="F16" s="993">
        <v>946</v>
      </c>
      <c r="G16" s="993">
        <v>1109</v>
      </c>
      <c r="H16" s="1065">
        <f>H11-H12+H13+H14+H15</f>
        <v>1247</v>
      </c>
      <c r="I16" s="1065">
        <f>I11-I12+I13+I14+I15</f>
        <v>1189</v>
      </c>
      <c r="J16" s="995" t="s">
        <v>32</v>
      </c>
      <c r="K16" s="995" t="s">
        <v>32</v>
      </c>
      <c r="L16" s="997">
        <f>L11-L12+L13+L14+L15</f>
        <v>2423</v>
      </c>
      <c r="M16" s="997">
        <f>M11-M12+M13+M14+M15</f>
        <v>0</v>
      </c>
      <c r="N16" s="997">
        <f>N11-N12+N13+N14+N15</f>
        <v>0</v>
      </c>
      <c r="O16" s="997">
        <f>O11-O12+O13+O14+O15</f>
        <v>0</v>
      </c>
      <c r="P16" s="1127" t="s">
        <v>32</v>
      </c>
      <c r="Q16" s="1128" t="s">
        <v>32</v>
      </c>
      <c r="R16" s="866"/>
      <c r="S16" s="1000">
        <f>S11-S12+S13+S14+S15</f>
        <v>0</v>
      </c>
      <c r="T16" s="1000">
        <f>T11-T12+T13+T14+T15</f>
        <v>0</v>
      </c>
      <c r="U16" s="1000">
        <f>U11-U12+U13+U14+U15</f>
        <v>0</v>
      </c>
    </row>
    <row r="17" spans="1:21" ht="15">
      <c r="A17" s="949" t="s">
        <v>49</v>
      </c>
      <c r="B17" s="516" t="s">
        <v>50</v>
      </c>
      <c r="C17" s="517">
        <v>7043</v>
      </c>
      <c r="D17" s="517">
        <v>7240</v>
      </c>
      <c r="E17" s="537">
        <v>401</v>
      </c>
      <c r="F17" s="1124">
        <v>60</v>
      </c>
      <c r="G17" s="1124">
        <v>154</v>
      </c>
      <c r="H17" s="1129">
        <v>113</v>
      </c>
      <c r="I17" s="1002">
        <v>84</v>
      </c>
      <c r="J17" s="1003" t="s">
        <v>32</v>
      </c>
      <c r="K17" s="1003" t="s">
        <v>32</v>
      </c>
      <c r="L17" s="1004">
        <v>84</v>
      </c>
      <c r="M17" s="1005"/>
      <c r="N17" s="1130"/>
      <c r="O17" s="1121"/>
      <c r="P17" s="1126" t="s">
        <v>32</v>
      </c>
      <c r="Q17" s="956" t="s">
        <v>32</v>
      </c>
      <c r="R17" s="866"/>
      <c r="S17" s="1008"/>
      <c r="T17" s="985"/>
      <c r="U17" s="985"/>
    </row>
    <row r="18" spans="1:21" ht="15">
      <c r="A18" s="979" t="s">
        <v>51</v>
      </c>
      <c r="B18" s="529" t="s">
        <v>52</v>
      </c>
      <c r="C18" s="530">
        <v>1001</v>
      </c>
      <c r="D18" s="530">
        <v>820</v>
      </c>
      <c r="E18" s="518" t="s">
        <v>53</v>
      </c>
      <c r="F18" s="983">
        <v>364</v>
      </c>
      <c r="G18" s="983">
        <v>213</v>
      </c>
      <c r="H18" s="1131">
        <v>352</v>
      </c>
      <c r="I18" s="1010">
        <v>246</v>
      </c>
      <c r="J18" s="1011" t="s">
        <v>32</v>
      </c>
      <c r="K18" s="1011" t="s">
        <v>32</v>
      </c>
      <c r="L18" s="1012">
        <v>363</v>
      </c>
      <c r="M18" s="1013"/>
      <c r="N18" s="1132"/>
      <c r="O18" s="1123"/>
      <c r="P18" s="1122" t="s">
        <v>32</v>
      </c>
      <c r="Q18" s="978" t="s">
        <v>32</v>
      </c>
      <c r="R18" s="866"/>
      <c r="S18" s="983"/>
      <c r="T18" s="971"/>
      <c r="U18" s="971"/>
    </row>
    <row r="19" spans="1:21" ht="15">
      <c r="A19" s="979" t="s">
        <v>54</v>
      </c>
      <c r="B19" s="529" t="s">
        <v>55</v>
      </c>
      <c r="C19" s="530">
        <v>14718</v>
      </c>
      <c r="D19" s="530">
        <v>14718</v>
      </c>
      <c r="E19" s="518" t="s">
        <v>32</v>
      </c>
      <c r="F19" s="983">
        <v>0</v>
      </c>
      <c r="G19" s="983">
        <v>0</v>
      </c>
      <c r="H19" s="1131">
        <v>0</v>
      </c>
      <c r="I19" s="1010">
        <v>0</v>
      </c>
      <c r="J19" s="1011" t="s">
        <v>32</v>
      </c>
      <c r="K19" s="1011" t="s">
        <v>32</v>
      </c>
      <c r="L19" s="1012">
        <v>0</v>
      </c>
      <c r="M19" s="1013"/>
      <c r="N19" s="1132"/>
      <c r="O19" s="1123"/>
      <c r="P19" s="1122" t="s">
        <v>32</v>
      </c>
      <c r="Q19" s="978" t="s">
        <v>32</v>
      </c>
      <c r="R19" s="866"/>
      <c r="S19" s="983"/>
      <c r="T19" s="971"/>
      <c r="U19" s="971"/>
    </row>
    <row r="20" spans="1:21" ht="15">
      <c r="A20" s="979" t="s">
        <v>56</v>
      </c>
      <c r="B20" s="529" t="s">
        <v>57</v>
      </c>
      <c r="C20" s="530">
        <v>1758</v>
      </c>
      <c r="D20" s="530">
        <v>1762</v>
      </c>
      <c r="E20" s="518" t="s">
        <v>32</v>
      </c>
      <c r="F20" s="983">
        <v>195</v>
      </c>
      <c r="G20" s="983">
        <v>249</v>
      </c>
      <c r="H20" s="1131">
        <v>742</v>
      </c>
      <c r="I20" s="1010">
        <v>745</v>
      </c>
      <c r="J20" s="1011" t="s">
        <v>32</v>
      </c>
      <c r="K20" s="1011" t="s">
        <v>32</v>
      </c>
      <c r="L20" s="1012">
        <v>1807</v>
      </c>
      <c r="M20" s="1013"/>
      <c r="N20" s="1132"/>
      <c r="O20" s="1123"/>
      <c r="P20" s="1122" t="s">
        <v>32</v>
      </c>
      <c r="Q20" s="978" t="s">
        <v>32</v>
      </c>
      <c r="R20" s="866"/>
      <c r="S20" s="983"/>
      <c r="T20" s="1010"/>
      <c r="U20" s="971"/>
    </row>
    <row r="21" spans="1:21" ht="15.75" thickBot="1">
      <c r="A21" s="958" t="s">
        <v>58</v>
      </c>
      <c r="B21" s="560" t="s">
        <v>59</v>
      </c>
      <c r="C21" s="561">
        <v>0</v>
      </c>
      <c r="D21" s="561">
        <v>0</v>
      </c>
      <c r="E21" s="562" t="s">
        <v>32</v>
      </c>
      <c r="F21" s="983">
        <v>0</v>
      </c>
      <c r="G21" s="983">
        <v>0</v>
      </c>
      <c r="H21" s="1131">
        <v>0</v>
      </c>
      <c r="I21" s="1015">
        <v>0</v>
      </c>
      <c r="J21" s="1016" t="s">
        <v>32</v>
      </c>
      <c r="K21" s="1016" t="s">
        <v>32</v>
      </c>
      <c r="L21" s="1018">
        <v>0</v>
      </c>
      <c r="M21" s="1019"/>
      <c r="N21" s="1133"/>
      <c r="O21" s="1125"/>
      <c r="P21" s="1134" t="s">
        <v>32</v>
      </c>
      <c r="Q21" s="1135" t="s">
        <v>32</v>
      </c>
      <c r="R21" s="866"/>
      <c r="S21" s="968"/>
      <c r="T21" s="1015"/>
      <c r="U21" s="1020"/>
    </row>
    <row r="22" spans="1:21" ht="15.75" thickBot="1">
      <c r="A22" s="1021" t="s">
        <v>60</v>
      </c>
      <c r="B22" s="516" t="s">
        <v>61</v>
      </c>
      <c r="C22" s="517">
        <v>12472</v>
      </c>
      <c r="D22" s="517">
        <v>13728</v>
      </c>
      <c r="E22" s="567" t="s">
        <v>32</v>
      </c>
      <c r="F22" s="957">
        <v>3705</v>
      </c>
      <c r="G22" s="957">
        <v>3925</v>
      </c>
      <c r="H22" s="1136">
        <v>4006</v>
      </c>
      <c r="I22" s="1024">
        <v>3942</v>
      </c>
      <c r="J22" s="1025">
        <f>J35</f>
        <v>4445</v>
      </c>
      <c r="K22" s="1026">
        <v>4445</v>
      </c>
      <c r="L22" s="1073">
        <v>1075</v>
      </c>
      <c r="M22" s="1137"/>
      <c r="N22" s="1130"/>
      <c r="O22" s="1121"/>
      <c r="P22" s="1138">
        <f>SUM(L22:O22)</f>
        <v>1075</v>
      </c>
      <c r="Q22" s="1139">
        <f>(P22/K22)*100</f>
        <v>24.184476940382453</v>
      </c>
      <c r="R22" s="866"/>
      <c r="S22" s="957"/>
      <c r="T22" s="1032"/>
      <c r="U22" s="1024"/>
    </row>
    <row r="23" spans="1:21" ht="15.75" thickBot="1">
      <c r="A23" s="979" t="s">
        <v>62</v>
      </c>
      <c r="B23" s="529" t="s">
        <v>63</v>
      </c>
      <c r="C23" s="530">
        <v>0</v>
      </c>
      <c r="D23" s="530">
        <v>0</v>
      </c>
      <c r="E23" s="576" t="s">
        <v>32</v>
      </c>
      <c r="F23" s="983"/>
      <c r="G23" s="983">
        <v>0</v>
      </c>
      <c r="H23" s="1131">
        <v>0</v>
      </c>
      <c r="I23" s="1033"/>
      <c r="J23" s="1034"/>
      <c r="K23" s="1035"/>
      <c r="L23" s="1057"/>
      <c r="M23" s="1140"/>
      <c r="N23" s="1132"/>
      <c r="O23" s="1123"/>
      <c r="P23" s="1138">
        <f aca="true" t="shared" si="0" ref="P23:P45">SUM(L23:O23)</f>
        <v>0</v>
      </c>
      <c r="Q23" s="1139" t="e">
        <f aca="true" t="shared" si="1" ref="Q23:Q45">(P23/K23)*100</f>
        <v>#DIV/0!</v>
      </c>
      <c r="R23" s="866"/>
      <c r="S23" s="983"/>
      <c r="T23" s="1040"/>
      <c r="U23" s="1033"/>
    </row>
    <row r="24" spans="1:21" ht="15.75" thickBot="1">
      <c r="A24" s="958" t="s">
        <v>65</v>
      </c>
      <c r="B24" s="560" t="s">
        <v>63</v>
      </c>
      <c r="C24" s="561">
        <v>0</v>
      </c>
      <c r="D24" s="561">
        <v>1215</v>
      </c>
      <c r="E24" s="583">
        <v>672</v>
      </c>
      <c r="F24" s="1141">
        <v>1145</v>
      </c>
      <c r="G24" s="1141">
        <v>1350</v>
      </c>
      <c r="H24" s="1142">
        <v>1190</v>
      </c>
      <c r="I24" s="1043">
        <v>1100</v>
      </c>
      <c r="J24" s="1044">
        <f>J25+J26+J28+J29</f>
        <v>1300</v>
      </c>
      <c r="K24" s="1045">
        <v>1300</v>
      </c>
      <c r="L24" s="1143">
        <v>324</v>
      </c>
      <c r="M24" s="1144"/>
      <c r="N24" s="1133"/>
      <c r="O24" s="1125"/>
      <c r="P24" s="1138">
        <f t="shared" si="0"/>
        <v>324</v>
      </c>
      <c r="Q24" s="1139">
        <f t="shared" si="1"/>
        <v>24.923076923076923</v>
      </c>
      <c r="R24" s="866"/>
      <c r="S24" s="991"/>
      <c r="T24" s="1052"/>
      <c r="U24" s="1043"/>
    </row>
    <row r="25" spans="1:21" ht="15.75" thickBot="1">
      <c r="A25" s="969" t="s">
        <v>66</v>
      </c>
      <c r="B25" s="516" t="s">
        <v>67</v>
      </c>
      <c r="C25" s="517">
        <v>6341</v>
      </c>
      <c r="D25" s="517">
        <v>6960</v>
      </c>
      <c r="E25" s="567">
        <v>501</v>
      </c>
      <c r="F25" s="983">
        <v>503</v>
      </c>
      <c r="G25" s="983">
        <v>881</v>
      </c>
      <c r="H25" s="1131">
        <v>732</v>
      </c>
      <c r="I25" s="1054">
        <v>548</v>
      </c>
      <c r="J25" s="1025">
        <v>230</v>
      </c>
      <c r="K25" s="1026">
        <v>230</v>
      </c>
      <c r="L25" s="1055">
        <v>118</v>
      </c>
      <c r="M25" s="1005"/>
      <c r="N25" s="1145"/>
      <c r="O25" s="1121"/>
      <c r="P25" s="1138">
        <f t="shared" si="0"/>
        <v>118</v>
      </c>
      <c r="Q25" s="1139">
        <f t="shared" si="1"/>
        <v>51.30434782608696</v>
      </c>
      <c r="R25" s="866"/>
      <c r="S25" s="1008"/>
      <c r="T25" s="1056"/>
      <c r="U25" s="1054"/>
    </row>
    <row r="26" spans="1:21" ht="15.75" thickBot="1">
      <c r="A26" s="979" t="s">
        <v>68</v>
      </c>
      <c r="B26" s="529" t="s">
        <v>69</v>
      </c>
      <c r="C26" s="530">
        <v>1745</v>
      </c>
      <c r="D26" s="530">
        <v>2223</v>
      </c>
      <c r="E26" s="576">
        <v>502</v>
      </c>
      <c r="F26" s="983">
        <v>357</v>
      </c>
      <c r="G26" s="983">
        <v>361</v>
      </c>
      <c r="H26" s="1131">
        <v>412</v>
      </c>
      <c r="I26" s="1033">
        <v>444</v>
      </c>
      <c r="J26" s="1034">
        <v>520</v>
      </c>
      <c r="K26" s="1035">
        <v>520</v>
      </c>
      <c r="L26" s="1057">
        <v>155</v>
      </c>
      <c r="M26" s="1013"/>
      <c r="N26" s="1132"/>
      <c r="O26" s="1123"/>
      <c r="P26" s="1138">
        <f t="shared" si="0"/>
        <v>155</v>
      </c>
      <c r="Q26" s="1139">
        <f t="shared" si="1"/>
        <v>29.807692307692307</v>
      </c>
      <c r="R26" s="866"/>
      <c r="S26" s="983"/>
      <c r="T26" s="1040"/>
      <c r="U26" s="1033"/>
    </row>
    <row r="27" spans="1:21" ht="15.75" thickBot="1">
      <c r="A27" s="979" t="s">
        <v>70</v>
      </c>
      <c r="B27" s="529" t="s">
        <v>71</v>
      </c>
      <c r="C27" s="530">
        <v>0</v>
      </c>
      <c r="D27" s="530">
        <v>0</v>
      </c>
      <c r="E27" s="576">
        <v>504</v>
      </c>
      <c r="F27" s="983">
        <v>0</v>
      </c>
      <c r="G27" s="983">
        <v>0</v>
      </c>
      <c r="H27" s="1131">
        <v>0</v>
      </c>
      <c r="I27" s="1033">
        <v>0</v>
      </c>
      <c r="J27" s="1034"/>
      <c r="K27" s="1035"/>
      <c r="L27" s="1057">
        <v>0</v>
      </c>
      <c r="M27" s="1013"/>
      <c r="N27" s="1132"/>
      <c r="O27" s="1123"/>
      <c r="P27" s="1138">
        <f t="shared" si="0"/>
        <v>0</v>
      </c>
      <c r="Q27" s="1139" t="e">
        <f t="shared" si="1"/>
        <v>#DIV/0!</v>
      </c>
      <c r="R27" s="866"/>
      <c r="S27" s="983"/>
      <c r="T27" s="1040"/>
      <c r="U27" s="1033"/>
    </row>
    <row r="28" spans="1:21" ht="15.75" thickBot="1">
      <c r="A28" s="979" t="s">
        <v>72</v>
      </c>
      <c r="B28" s="529" t="s">
        <v>73</v>
      </c>
      <c r="C28" s="530">
        <v>428</v>
      </c>
      <c r="D28" s="530">
        <v>253</v>
      </c>
      <c r="E28" s="576">
        <v>511</v>
      </c>
      <c r="F28" s="983">
        <v>307</v>
      </c>
      <c r="G28" s="983">
        <v>518</v>
      </c>
      <c r="H28" s="1131">
        <v>234</v>
      </c>
      <c r="I28" s="1033">
        <v>217</v>
      </c>
      <c r="J28" s="1034">
        <v>350</v>
      </c>
      <c r="K28" s="1035">
        <v>350</v>
      </c>
      <c r="L28" s="1057">
        <v>2</v>
      </c>
      <c r="M28" s="1013"/>
      <c r="N28" s="1132"/>
      <c r="O28" s="1123"/>
      <c r="P28" s="1138">
        <f t="shared" si="0"/>
        <v>2</v>
      </c>
      <c r="Q28" s="1139">
        <f t="shared" si="1"/>
        <v>0.5714285714285714</v>
      </c>
      <c r="R28" s="866"/>
      <c r="S28" s="983"/>
      <c r="T28" s="1040"/>
      <c r="U28" s="1033"/>
    </row>
    <row r="29" spans="1:21" ht="15.75" thickBot="1">
      <c r="A29" s="979" t="s">
        <v>74</v>
      </c>
      <c r="B29" s="529" t="s">
        <v>75</v>
      </c>
      <c r="C29" s="530">
        <v>1057</v>
      </c>
      <c r="D29" s="530">
        <v>1451</v>
      </c>
      <c r="E29" s="576">
        <v>518</v>
      </c>
      <c r="F29" s="983">
        <v>286</v>
      </c>
      <c r="G29" s="983">
        <v>217</v>
      </c>
      <c r="H29" s="1131">
        <v>278</v>
      </c>
      <c r="I29" s="1033">
        <v>259</v>
      </c>
      <c r="J29" s="1034">
        <v>200</v>
      </c>
      <c r="K29" s="1035">
        <v>200</v>
      </c>
      <c r="L29" s="1057">
        <v>36</v>
      </c>
      <c r="M29" s="1013"/>
      <c r="N29" s="1132"/>
      <c r="O29" s="1123"/>
      <c r="P29" s="1138">
        <f t="shared" si="0"/>
        <v>36</v>
      </c>
      <c r="Q29" s="1139">
        <f t="shared" si="1"/>
        <v>18</v>
      </c>
      <c r="R29" s="866"/>
      <c r="S29" s="983"/>
      <c r="T29" s="1040"/>
      <c r="U29" s="1033"/>
    </row>
    <row r="30" spans="1:21" ht="15.75" thickBot="1">
      <c r="A30" s="979" t="s">
        <v>76</v>
      </c>
      <c r="B30" s="599" t="s">
        <v>77</v>
      </c>
      <c r="C30" s="530">
        <v>10408</v>
      </c>
      <c r="D30" s="530">
        <v>11792</v>
      </c>
      <c r="E30" s="576">
        <v>521</v>
      </c>
      <c r="F30" s="983">
        <v>1901</v>
      </c>
      <c r="G30" s="983">
        <v>1921</v>
      </c>
      <c r="H30" s="1131">
        <v>2177</v>
      </c>
      <c r="I30" s="1033">
        <v>2180</v>
      </c>
      <c r="J30" s="1034">
        <v>2317</v>
      </c>
      <c r="K30" s="1035">
        <v>2317</v>
      </c>
      <c r="L30" s="1057">
        <v>553</v>
      </c>
      <c r="M30" s="1013"/>
      <c r="N30" s="1132"/>
      <c r="O30" s="1123"/>
      <c r="P30" s="1138">
        <f t="shared" si="0"/>
        <v>553</v>
      </c>
      <c r="Q30" s="1139">
        <f t="shared" si="1"/>
        <v>23.867069486404834</v>
      </c>
      <c r="R30" s="866"/>
      <c r="S30" s="983"/>
      <c r="T30" s="1040"/>
      <c r="U30" s="1033"/>
    </row>
    <row r="31" spans="1:21" ht="15.75" thickBot="1">
      <c r="A31" s="979" t="s">
        <v>78</v>
      </c>
      <c r="B31" s="599" t="s">
        <v>79</v>
      </c>
      <c r="C31" s="530">
        <v>3640</v>
      </c>
      <c r="D31" s="530">
        <v>4174</v>
      </c>
      <c r="E31" s="576" t="s">
        <v>80</v>
      </c>
      <c r="F31" s="983">
        <v>674</v>
      </c>
      <c r="G31" s="983">
        <v>689</v>
      </c>
      <c r="H31" s="1131">
        <v>772</v>
      </c>
      <c r="I31" s="1033">
        <v>770</v>
      </c>
      <c r="J31" s="1034">
        <v>811</v>
      </c>
      <c r="K31" s="1035">
        <v>811</v>
      </c>
      <c r="L31" s="1057">
        <v>194</v>
      </c>
      <c r="M31" s="1013"/>
      <c r="N31" s="1132"/>
      <c r="O31" s="1123"/>
      <c r="P31" s="1138">
        <f t="shared" si="0"/>
        <v>194</v>
      </c>
      <c r="Q31" s="1139">
        <f t="shared" si="1"/>
        <v>23.921085080147968</v>
      </c>
      <c r="R31" s="866"/>
      <c r="S31" s="983"/>
      <c r="T31" s="1040"/>
      <c r="U31" s="1033"/>
    </row>
    <row r="32" spans="1:21" ht="15.75" thickBot="1">
      <c r="A32" s="979" t="s">
        <v>81</v>
      </c>
      <c r="B32" s="529" t="s">
        <v>82</v>
      </c>
      <c r="C32" s="530">
        <v>0</v>
      </c>
      <c r="D32" s="530">
        <v>0</v>
      </c>
      <c r="E32" s="576">
        <v>557</v>
      </c>
      <c r="F32" s="983">
        <v>0</v>
      </c>
      <c r="G32" s="983">
        <v>0</v>
      </c>
      <c r="H32" s="1131">
        <v>0</v>
      </c>
      <c r="I32" s="1033">
        <v>0</v>
      </c>
      <c r="J32" s="1034"/>
      <c r="K32" s="1035"/>
      <c r="L32" s="1057">
        <v>0</v>
      </c>
      <c r="M32" s="1013"/>
      <c r="N32" s="1132"/>
      <c r="O32" s="1123"/>
      <c r="P32" s="1138">
        <f t="shared" si="0"/>
        <v>0</v>
      </c>
      <c r="Q32" s="1139" t="e">
        <f t="shared" si="1"/>
        <v>#DIV/0!</v>
      </c>
      <c r="R32" s="866"/>
      <c r="S32" s="983"/>
      <c r="T32" s="1040"/>
      <c r="U32" s="1033"/>
    </row>
    <row r="33" spans="1:21" ht="15.75" thickBot="1">
      <c r="A33" s="979" t="s">
        <v>83</v>
      </c>
      <c r="B33" s="529" t="s">
        <v>84</v>
      </c>
      <c r="C33" s="530">
        <v>1711</v>
      </c>
      <c r="D33" s="530">
        <v>1801</v>
      </c>
      <c r="E33" s="576">
        <v>551</v>
      </c>
      <c r="F33" s="983">
        <v>16</v>
      </c>
      <c r="G33" s="983">
        <v>13</v>
      </c>
      <c r="H33" s="1131">
        <v>40</v>
      </c>
      <c r="I33" s="1033">
        <v>30</v>
      </c>
      <c r="J33" s="1034"/>
      <c r="K33" s="1035"/>
      <c r="L33" s="1057">
        <v>0</v>
      </c>
      <c r="M33" s="1013"/>
      <c r="N33" s="1132"/>
      <c r="O33" s="1123"/>
      <c r="P33" s="1138">
        <f t="shared" si="0"/>
        <v>0</v>
      </c>
      <c r="Q33" s="1139" t="e">
        <f t="shared" si="1"/>
        <v>#DIV/0!</v>
      </c>
      <c r="R33" s="866"/>
      <c r="S33" s="983"/>
      <c r="T33" s="1040"/>
      <c r="U33" s="1033"/>
    </row>
    <row r="34" spans="1:21" ht="15.75" thickBot="1">
      <c r="A34" s="949" t="s">
        <v>85</v>
      </c>
      <c r="B34" s="535"/>
      <c r="C34" s="536">
        <v>569</v>
      </c>
      <c r="D34" s="536">
        <v>614</v>
      </c>
      <c r="E34" s="601" t="s">
        <v>86</v>
      </c>
      <c r="F34" s="1124">
        <v>22</v>
      </c>
      <c r="G34" s="1124">
        <v>15</v>
      </c>
      <c r="H34" s="1129">
        <v>21</v>
      </c>
      <c r="I34" s="1059">
        <v>19</v>
      </c>
      <c r="J34" s="1060">
        <v>17</v>
      </c>
      <c r="K34" s="1061">
        <v>17</v>
      </c>
      <c r="L34" s="1062">
        <v>2</v>
      </c>
      <c r="M34" s="1013"/>
      <c r="N34" s="1132"/>
      <c r="O34" s="1125"/>
      <c r="P34" s="1138">
        <f t="shared" si="0"/>
        <v>2</v>
      </c>
      <c r="Q34" s="1139">
        <f t="shared" si="1"/>
        <v>11.76470588235294</v>
      </c>
      <c r="R34" s="866"/>
      <c r="S34" s="968"/>
      <c r="T34" s="1063"/>
      <c r="U34" s="1059"/>
    </row>
    <row r="35" spans="1:21" ht="15.75" thickBot="1">
      <c r="A35" s="1064" t="s">
        <v>87</v>
      </c>
      <c r="B35" s="611" t="s">
        <v>88</v>
      </c>
      <c r="C35" s="612">
        <f>SUM(C25:C34)</f>
        <v>25899</v>
      </c>
      <c r="D35" s="612">
        <f>SUM(D25:D34)</f>
        <v>29268</v>
      </c>
      <c r="E35" s="613"/>
      <c r="F35" s="1065">
        <f aca="true" t="shared" si="2" ref="F35:O35">SUM(F25:F34)</f>
        <v>4066</v>
      </c>
      <c r="G35" s="1065">
        <f t="shared" si="2"/>
        <v>4615</v>
      </c>
      <c r="H35" s="1065">
        <f t="shared" si="2"/>
        <v>4666</v>
      </c>
      <c r="I35" s="1065">
        <f t="shared" si="2"/>
        <v>4467</v>
      </c>
      <c r="J35" s="1067">
        <f t="shared" si="2"/>
        <v>4445</v>
      </c>
      <c r="K35" s="1068">
        <f t="shared" si="2"/>
        <v>4445</v>
      </c>
      <c r="L35" s="1065">
        <f t="shared" si="2"/>
        <v>1060</v>
      </c>
      <c r="M35" s="1065">
        <f>SUM(M25:M34)</f>
        <v>0</v>
      </c>
      <c r="N35" s="1066">
        <f t="shared" si="2"/>
        <v>0</v>
      </c>
      <c r="O35" s="1066">
        <f t="shared" si="2"/>
        <v>0</v>
      </c>
      <c r="P35" s="1138">
        <f t="shared" si="0"/>
        <v>1060</v>
      </c>
      <c r="Q35" s="1139">
        <f t="shared" si="1"/>
        <v>23.847019122609677</v>
      </c>
      <c r="R35" s="866"/>
      <c r="S35" s="1065">
        <f>SUM(S25:S34)</f>
        <v>0</v>
      </c>
      <c r="T35" s="1070">
        <f>SUM(T25:T34)</f>
        <v>0</v>
      </c>
      <c r="U35" s="1065">
        <f>SUM(U25:U34)</f>
        <v>0</v>
      </c>
    </row>
    <row r="36" spans="1:21" ht="15.75" thickBot="1">
      <c r="A36" s="969" t="s">
        <v>89</v>
      </c>
      <c r="B36" s="516" t="s">
        <v>90</v>
      </c>
      <c r="C36" s="517">
        <v>0</v>
      </c>
      <c r="D36" s="517">
        <v>0</v>
      </c>
      <c r="E36" s="567">
        <v>601</v>
      </c>
      <c r="F36" s="1071">
        <v>0</v>
      </c>
      <c r="G36" s="1071">
        <v>0</v>
      </c>
      <c r="H36" s="1146">
        <v>0</v>
      </c>
      <c r="I36" s="1054">
        <v>0</v>
      </c>
      <c r="J36" s="1025"/>
      <c r="K36" s="1026"/>
      <c r="L36" s="1073">
        <v>0</v>
      </c>
      <c r="M36" s="1013"/>
      <c r="N36" s="1006"/>
      <c r="O36" s="1121"/>
      <c r="P36" s="1138">
        <f t="shared" si="0"/>
        <v>0</v>
      </c>
      <c r="Q36" s="1139" t="e">
        <f t="shared" si="1"/>
        <v>#DIV/0!</v>
      </c>
      <c r="R36" s="866"/>
      <c r="S36" s="1008"/>
      <c r="T36" s="1056"/>
      <c r="U36" s="1054"/>
    </row>
    <row r="37" spans="1:21" ht="15.75" thickBot="1">
      <c r="A37" s="979" t="s">
        <v>91</v>
      </c>
      <c r="B37" s="529" t="s">
        <v>92</v>
      </c>
      <c r="C37" s="530">
        <v>1190</v>
      </c>
      <c r="D37" s="530">
        <v>1857</v>
      </c>
      <c r="E37" s="576">
        <v>602</v>
      </c>
      <c r="F37" s="970">
        <v>454</v>
      </c>
      <c r="G37" s="970">
        <v>476</v>
      </c>
      <c r="H37" s="1009">
        <v>626</v>
      </c>
      <c r="I37" s="1033">
        <v>616</v>
      </c>
      <c r="J37" s="1034"/>
      <c r="K37" s="1035"/>
      <c r="L37" s="1057">
        <v>154</v>
      </c>
      <c r="M37" s="1013"/>
      <c r="N37" s="1006"/>
      <c r="O37" s="1123"/>
      <c r="P37" s="1138">
        <f t="shared" si="0"/>
        <v>154</v>
      </c>
      <c r="Q37" s="1139" t="e">
        <f t="shared" si="1"/>
        <v>#DIV/0!</v>
      </c>
      <c r="R37" s="866"/>
      <c r="S37" s="983"/>
      <c r="T37" s="1040"/>
      <c r="U37" s="1033"/>
    </row>
    <row r="38" spans="1:21" ht="15.75" thickBot="1">
      <c r="A38" s="979" t="s">
        <v>93</v>
      </c>
      <c r="B38" s="529" t="s">
        <v>94</v>
      </c>
      <c r="C38" s="530">
        <v>0</v>
      </c>
      <c r="D38" s="530">
        <v>0</v>
      </c>
      <c r="E38" s="576">
        <v>604</v>
      </c>
      <c r="F38" s="970">
        <v>0</v>
      </c>
      <c r="G38" s="970">
        <v>0</v>
      </c>
      <c r="H38" s="1009">
        <v>0</v>
      </c>
      <c r="I38" s="1033">
        <v>0</v>
      </c>
      <c r="J38" s="1034"/>
      <c r="K38" s="1035"/>
      <c r="L38" s="1057">
        <v>0</v>
      </c>
      <c r="M38" s="1013"/>
      <c r="N38" s="1006"/>
      <c r="O38" s="1123"/>
      <c r="P38" s="1138">
        <f t="shared" si="0"/>
        <v>0</v>
      </c>
      <c r="Q38" s="1139" t="e">
        <f t="shared" si="1"/>
        <v>#DIV/0!</v>
      </c>
      <c r="R38" s="866"/>
      <c r="S38" s="983"/>
      <c r="T38" s="1040"/>
      <c r="U38" s="1033"/>
    </row>
    <row r="39" spans="1:21" ht="15.75" thickBot="1">
      <c r="A39" s="979" t="s">
        <v>95</v>
      </c>
      <c r="B39" s="529" t="s">
        <v>96</v>
      </c>
      <c r="C39" s="530">
        <v>12472</v>
      </c>
      <c r="D39" s="530">
        <v>13728</v>
      </c>
      <c r="E39" s="576" t="s">
        <v>97</v>
      </c>
      <c r="F39" s="970">
        <v>3705</v>
      </c>
      <c r="G39" s="970">
        <v>3925</v>
      </c>
      <c r="H39" s="1009">
        <v>4006</v>
      </c>
      <c r="I39" s="1033">
        <v>3942</v>
      </c>
      <c r="J39" s="1034">
        <f>J35</f>
        <v>4445</v>
      </c>
      <c r="K39" s="1035">
        <v>4445</v>
      </c>
      <c r="L39" s="1057">
        <v>1075</v>
      </c>
      <c r="M39" s="1013"/>
      <c r="N39" s="1006"/>
      <c r="O39" s="1123"/>
      <c r="P39" s="1138">
        <f t="shared" si="0"/>
        <v>1075</v>
      </c>
      <c r="Q39" s="1139">
        <f t="shared" si="1"/>
        <v>24.184476940382453</v>
      </c>
      <c r="R39" s="866"/>
      <c r="S39" s="983"/>
      <c r="T39" s="1040"/>
      <c r="U39" s="1033"/>
    </row>
    <row r="40" spans="1:21" ht="15.75" thickBot="1">
      <c r="A40" s="949" t="s">
        <v>98</v>
      </c>
      <c r="B40" s="535"/>
      <c r="C40" s="536">
        <v>12330</v>
      </c>
      <c r="D40" s="536">
        <v>13218</v>
      </c>
      <c r="E40" s="601" t="s">
        <v>99</v>
      </c>
      <c r="F40" s="984">
        <v>100</v>
      </c>
      <c r="G40" s="984">
        <v>323</v>
      </c>
      <c r="H40" s="1001">
        <v>74</v>
      </c>
      <c r="I40" s="1059">
        <v>23</v>
      </c>
      <c r="J40" s="1060"/>
      <c r="K40" s="1061"/>
      <c r="L40" s="1062"/>
      <c r="M40" s="1013"/>
      <c r="N40" s="1006"/>
      <c r="O40" s="1125"/>
      <c r="P40" s="1138">
        <f t="shared" si="0"/>
        <v>0</v>
      </c>
      <c r="Q40" s="1139" t="e">
        <f t="shared" si="1"/>
        <v>#DIV/0!</v>
      </c>
      <c r="R40" s="866"/>
      <c r="S40" s="968"/>
      <c r="T40" s="1063"/>
      <c r="U40" s="1059"/>
    </row>
    <row r="41" spans="1:21" ht="15.75" thickBot="1">
      <c r="A41" s="1064" t="s">
        <v>100</v>
      </c>
      <c r="B41" s="611" t="s">
        <v>101</v>
      </c>
      <c r="C41" s="612">
        <f>SUM(C36:C40)</f>
        <v>25992</v>
      </c>
      <c r="D41" s="612">
        <f>SUM(D36:D40)</f>
        <v>28803</v>
      </c>
      <c r="E41" s="613" t="s">
        <v>32</v>
      </c>
      <c r="F41" s="1065">
        <f aca="true" t="shared" si="3" ref="F41:O41">SUM(F36:F40)</f>
        <v>4259</v>
      </c>
      <c r="G41" s="1065">
        <f t="shared" si="3"/>
        <v>4724</v>
      </c>
      <c r="H41" s="1065">
        <f t="shared" si="3"/>
        <v>4706</v>
      </c>
      <c r="I41" s="1065">
        <f t="shared" si="3"/>
        <v>4581</v>
      </c>
      <c r="J41" s="1067">
        <f t="shared" si="3"/>
        <v>4445</v>
      </c>
      <c r="K41" s="1068">
        <f t="shared" si="3"/>
        <v>4445</v>
      </c>
      <c r="L41" s="1065">
        <f t="shared" si="3"/>
        <v>1229</v>
      </c>
      <c r="M41" s="1075">
        <f>SUM(M36:M40)</f>
        <v>0</v>
      </c>
      <c r="N41" s="1065">
        <f t="shared" si="3"/>
        <v>0</v>
      </c>
      <c r="O41" s="1147">
        <f t="shared" si="3"/>
        <v>0</v>
      </c>
      <c r="P41" s="1148">
        <f t="shared" si="0"/>
        <v>1229</v>
      </c>
      <c r="Q41" s="1139">
        <f t="shared" si="1"/>
        <v>27.64904386951631</v>
      </c>
      <c r="R41" s="866"/>
      <c r="S41" s="1065">
        <f>SUM(S36:S40)</f>
        <v>0</v>
      </c>
      <c r="T41" s="1070">
        <f>SUM(T36:T40)</f>
        <v>0</v>
      </c>
      <c r="U41" s="1065">
        <f>SUM(U36:U40)</f>
        <v>0</v>
      </c>
    </row>
    <row r="42" spans="1:21" ht="6.75" customHeight="1" thickBot="1">
      <c r="A42" s="949"/>
      <c r="B42" s="631"/>
      <c r="C42" s="632"/>
      <c r="D42" s="632"/>
      <c r="E42" s="633"/>
      <c r="F42" s="984"/>
      <c r="G42" s="984"/>
      <c r="H42" s="984"/>
      <c r="I42" s="1078"/>
      <c r="J42" s="1079"/>
      <c r="K42" s="1080"/>
      <c r="L42" s="984"/>
      <c r="M42" s="838"/>
      <c r="N42" s="1081">
        <f>T42-M42</f>
        <v>0</v>
      </c>
      <c r="O42" s="838"/>
      <c r="P42" s="1148">
        <f t="shared" si="0"/>
        <v>0</v>
      </c>
      <c r="Q42" s="1139" t="e">
        <f t="shared" si="1"/>
        <v>#DIV/0!</v>
      </c>
      <c r="R42" s="866"/>
      <c r="S42" s="1084"/>
      <c r="T42" s="1078"/>
      <c r="U42" s="1078"/>
    </row>
    <row r="43" spans="1:21" ht="15.75" thickBot="1">
      <c r="A43" s="1085" t="s">
        <v>102</v>
      </c>
      <c r="B43" s="611" t="s">
        <v>63</v>
      </c>
      <c r="C43" s="612">
        <f>+C41-C39</f>
        <v>13520</v>
      </c>
      <c r="D43" s="612">
        <f>+D41-D39</f>
        <v>15075</v>
      </c>
      <c r="E43" s="613" t="s">
        <v>32</v>
      </c>
      <c r="F43" s="1065">
        <f aca="true" t="shared" si="4" ref="F43:O43">F41-F39</f>
        <v>554</v>
      </c>
      <c r="G43" s="1065">
        <f t="shared" si="4"/>
        <v>799</v>
      </c>
      <c r="H43" s="1065">
        <f t="shared" si="4"/>
        <v>700</v>
      </c>
      <c r="I43" s="1065">
        <f t="shared" si="4"/>
        <v>639</v>
      </c>
      <c r="J43" s="1065">
        <f>J41-J39</f>
        <v>0</v>
      </c>
      <c r="K43" s="1086">
        <f t="shared" si="4"/>
        <v>0</v>
      </c>
      <c r="L43" s="1065">
        <f t="shared" si="4"/>
        <v>154</v>
      </c>
      <c r="M43" s="1075">
        <f t="shared" si="4"/>
        <v>0</v>
      </c>
      <c r="N43" s="1065">
        <f t="shared" si="4"/>
        <v>0</v>
      </c>
      <c r="O43" s="1070">
        <f t="shared" si="4"/>
        <v>0</v>
      </c>
      <c r="P43" s="1148">
        <f t="shared" si="0"/>
        <v>154</v>
      </c>
      <c r="Q43" s="1139" t="e">
        <f t="shared" si="1"/>
        <v>#DIV/0!</v>
      </c>
      <c r="R43" s="866"/>
      <c r="S43" s="1065">
        <f>S41-S39</f>
        <v>0</v>
      </c>
      <c r="T43" s="1070">
        <f>T41-T39</f>
        <v>0</v>
      </c>
      <c r="U43" s="1065">
        <f>U41-U39</f>
        <v>0</v>
      </c>
    </row>
    <row r="44" spans="1:21" ht="15.75" thickBot="1">
      <c r="A44" s="1064" t="s">
        <v>103</v>
      </c>
      <c r="B44" s="611" t="s">
        <v>104</v>
      </c>
      <c r="C44" s="612">
        <f>+C41-C35</f>
        <v>93</v>
      </c>
      <c r="D44" s="612">
        <f>+D41-D35</f>
        <v>-465</v>
      </c>
      <c r="E44" s="613" t="s">
        <v>32</v>
      </c>
      <c r="F44" s="1065">
        <f aca="true" t="shared" si="5" ref="F44:O44">F41-F35</f>
        <v>193</v>
      </c>
      <c r="G44" s="1065">
        <f t="shared" si="5"/>
        <v>109</v>
      </c>
      <c r="H44" s="1065">
        <f t="shared" si="5"/>
        <v>40</v>
      </c>
      <c r="I44" s="1065">
        <f t="shared" si="5"/>
        <v>114</v>
      </c>
      <c r="J44" s="1065">
        <f>J41-J35</f>
        <v>0</v>
      </c>
      <c r="K44" s="1086">
        <f t="shared" si="5"/>
        <v>0</v>
      </c>
      <c r="L44" s="1065">
        <f t="shared" si="5"/>
        <v>169</v>
      </c>
      <c r="M44" s="1075">
        <f t="shared" si="5"/>
        <v>0</v>
      </c>
      <c r="N44" s="1065">
        <f t="shared" si="5"/>
        <v>0</v>
      </c>
      <c r="O44" s="1070">
        <f t="shared" si="5"/>
        <v>0</v>
      </c>
      <c r="P44" s="1148">
        <f t="shared" si="0"/>
        <v>169</v>
      </c>
      <c r="Q44" s="1139" t="e">
        <f t="shared" si="1"/>
        <v>#DIV/0!</v>
      </c>
      <c r="R44" s="866"/>
      <c r="S44" s="1065">
        <f>S41-S35</f>
        <v>0</v>
      </c>
      <c r="T44" s="1070">
        <f>T41-T35</f>
        <v>0</v>
      </c>
      <c r="U44" s="1065">
        <f>U41-U35</f>
        <v>0</v>
      </c>
    </row>
    <row r="45" spans="1:21" ht="15.75" thickBot="1">
      <c r="A45" s="1087" t="s">
        <v>105</v>
      </c>
      <c r="B45" s="644" t="s">
        <v>63</v>
      </c>
      <c r="C45" s="645">
        <f>+C44-C39</f>
        <v>-12379</v>
      </c>
      <c r="D45" s="645">
        <f>+D44-D39</f>
        <v>-14193</v>
      </c>
      <c r="E45" s="646" t="s">
        <v>32</v>
      </c>
      <c r="F45" s="1065">
        <f aca="true" t="shared" si="6" ref="F45:O45">F44-F39</f>
        <v>-3512</v>
      </c>
      <c r="G45" s="1065">
        <f t="shared" si="6"/>
        <v>-3816</v>
      </c>
      <c r="H45" s="1065">
        <f t="shared" si="6"/>
        <v>-3966</v>
      </c>
      <c r="I45" s="1065">
        <f t="shared" si="6"/>
        <v>-3828</v>
      </c>
      <c r="J45" s="1065">
        <f t="shared" si="6"/>
        <v>-4445</v>
      </c>
      <c r="K45" s="1086">
        <f t="shared" si="6"/>
        <v>-4445</v>
      </c>
      <c r="L45" s="1065">
        <f t="shared" si="6"/>
        <v>-906</v>
      </c>
      <c r="M45" s="1075">
        <f t="shared" si="6"/>
        <v>0</v>
      </c>
      <c r="N45" s="1065">
        <f t="shared" si="6"/>
        <v>0</v>
      </c>
      <c r="O45" s="1070">
        <f t="shared" si="6"/>
        <v>0</v>
      </c>
      <c r="P45" s="1148">
        <f t="shared" si="0"/>
        <v>-906</v>
      </c>
      <c r="Q45" s="1086">
        <f t="shared" si="1"/>
        <v>20.382452193475817</v>
      </c>
      <c r="R45" s="866"/>
      <c r="S45" s="1065">
        <f>S44-S39</f>
        <v>0</v>
      </c>
      <c r="T45" s="1070">
        <f>T44-T39</f>
        <v>0</v>
      </c>
      <c r="U45" s="1065">
        <f>U44-U39</f>
        <v>0</v>
      </c>
    </row>
    <row r="46" ht="15">
      <c r="A46" s="854"/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1088" t="s">
        <v>193</v>
      </c>
      <c r="P50"/>
      <c r="Q50"/>
      <c r="R50"/>
      <c r="S50"/>
      <c r="T50"/>
      <c r="U50"/>
    </row>
    <row r="51" spans="1:21" ht="15">
      <c r="A51" s="1089"/>
      <c r="P51"/>
      <c r="Q51"/>
      <c r="R51"/>
      <c r="S51"/>
      <c r="T51"/>
      <c r="U51"/>
    </row>
    <row r="52" spans="1:21" ht="15">
      <c r="A52" s="854" t="s">
        <v>202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203</v>
      </c>
      <c r="P54"/>
      <c r="Q54"/>
      <c r="R54"/>
      <c r="S54"/>
      <c r="T54"/>
      <c r="U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3">
      <selection activeCell="B13" sqref="B13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49" customWidth="1"/>
    <col min="6" max="7" width="0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32" t="s">
        <v>177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</row>
    <row r="2" spans="1:12" ht="21.75" customHeight="1">
      <c r="A2" s="929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930" t="s">
        <v>204</v>
      </c>
      <c r="B5" s="931" t="s">
        <v>215</v>
      </c>
      <c r="C5" s="1149"/>
      <c r="D5" s="1149"/>
      <c r="E5" s="1150"/>
      <c r="F5" s="1149"/>
      <c r="G5" s="1151"/>
      <c r="H5" s="1149"/>
      <c r="I5" s="1152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26" t="s">
        <v>9</v>
      </c>
      <c r="B7" s="1527" t="s">
        <v>10</v>
      </c>
      <c r="C7" s="937"/>
      <c r="D7" s="937"/>
      <c r="E7" s="1527" t="s">
        <v>13</v>
      </c>
      <c r="F7" s="937"/>
      <c r="G7" s="937"/>
      <c r="H7" s="1527" t="s">
        <v>179</v>
      </c>
      <c r="I7" s="1528" t="s">
        <v>180</v>
      </c>
      <c r="J7" s="1529" t="s">
        <v>181</v>
      </c>
      <c r="K7" s="1529"/>
      <c r="L7" s="1533" t="s">
        <v>6</v>
      </c>
      <c r="M7" s="1533"/>
      <c r="N7" s="1533"/>
      <c r="O7" s="1533"/>
      <c r="P7" s="1116" t="s">
        <v>182</v>
      </c>
      <c r="Q7" s="939" t="s">
        <v>8</v>
      </c>
      <c r="S7" s="1531" t="s">
        <v>183</v>
      </c>
      <c r="T7" s="1531"/>
      <c r="U7" s="1531"/>
    </row>
    <row r="8" spans="1:21" ht="15.75" thickBot="1">
      <c r="A8" s="1526"/>
      <c r="B8" s="1527"/>
      <c r="C8" s="940" t="s">
        <v>11</v>
      </c>
      <c r="D8" s="940" t="s">
        <v>12</v>
      </c>
      <c r="E8" s="1527"/>
      <c r="F8" s="940" t="s">
        <v>184</v>
      </c>
      <c r="G8" s="940" t="s">
        <v>185</v>
      </c>
      <c r="H8" s="1527"/>
      <c r="I8" s="1528"/>
      <c r="J8" s="941" t="s">
        <v>186</v>
      </c>
      <c r="K8" s="941" t="s">
        <v>198</v>
      </c>
      <c r="L8" s="942" t="s">
        <v>19</v>
      </c>
      <c r="M8" s="943" t="s">
        <v>22</v>
      </c>
      <c r="N8" s="943" t="s">
        <v>25</v>
      </c>
      <c r="O8" s="944" t="s">
        <v>28</v>
      </c>
      <c r="P8" s="945" t="s">
        <v>29</v>
      </c>
      <c r="Q8" s="946" t="s">
        <v>30</v>
      </c>
      <c r="S8" s="947" t="s">
        <v>188</v>
      </c>
      <c r="T8" s="948" t="s">
        <v>189</v>
      </c>
      <c r="U8" s="948" t="s">
        <v>190</v>
      </c>
    </row>
    <row r="9" spans="1:21" ht="15">
      <c r="A9" s="949" t="s">
        <v>31</v>
      </c>
      <c r="B9" s="493"/>
      <c r="C9" s="494">
        <v>104</v>
      </c>
      <c r="D9" s="494">
        <v>104</v>
      </c>
      <c r="E9" s="495"/>
      <c r="F9" s="950">
        <v>6</v>
      </c>
      <c r="G9" s="950">
        <v>6</v>
      </c>
      <c r="H9" s="950">
        <v>9</v>
      </c>
      <c r="I9" s="951">
        <v>10</v>
      </c>
      <c r="J9" s="952"/>
      <c r="K9" s="952"/>
      <c r="L9" s="953">
        <v>10</v>
      </c>
      <c r="M9" s="681"/>
      <c r="N9" s="954"/>
      <c r="O9" s="1119"/>
      <c r="P9" s="955" t="s">
        <v>32</v>
      </c>
      <c r="Q9" s="956" t="s">
        <v>32</v>
      </c>
      <c r="R9" s="866"/>
      <c r="S9" s="957"/>
      <c r="T9" s="951"/>
      <c r="U9" s="951"/>
    </row>
    <row r="10" spans="1:21" ht="15.75" thickBot="1">
      <c r="A10" s="958" t="s">
        <v>33</v>
      </c>
      <c r="B10" s="1153"/>
      <c r="C10" s="1154">
        <v>101</v>
      </c>
      <c r="D10" s="1154">
        <v>104</v>
      </c>
      <c r="E10" s="1155"/>
      <c r="F10" s="991">
        <v>6.2</v>
      </c>
      <c r="G10" s="991">
        <v>6</v>
      </c>
      <c r="H10" s="991">
        <v>9</v>
      </c>
      <c r="I10" s="960">
        <v>9</v>
      </c>
      <c r="J10" s="961"/>
      <c r="K10" s="961"/>
      <c r="L10" s="962">
        <v>9</v>
      </c>
      <c r="M10" s="963"/>
      <c r="N10" s="1120"/>
      <c r="O10" s="965"/>
      <c r="P10" s="966" t="s">
        <v>32</v>
      </c>
      <c r="Q10" s="967" t="s">
        <v>32</v>
      </c>
      <c r="R10" s="866"/>
      <c r="S10" s="968"/>
      <c r="T10" s="960"/>
      <c r="U10" s="960"/>
    </row>
    <row r="11" spans="1:21" ht="15">
      <c r="A11" s="969" t="s">
        <v>34</v>
      </c>
      <c r="B11" s="1156" t="s">
        <v>35</v>
      </c>
      <c r="C11" s="1157">
        <v>37915</v>
      </c>
      <c r="D11" s="1157">
        <v>39774</v>
      </c>
      <c r="E11" s="1158" t="s">
        <v>36</v>
      </c>
      <c r="F11" s="983">
        <v>1168</v>
      </c>
      <c r="G11" s="983">
        <v>1177</v>
      </c>
      <c r="H11" s="983">
        <v>1361</v>
      </c>
      <c r="I11" s="1010">
        <v>1504</v>
      </c>
      <c r="J11" s="972" t="s">
        <v>32</v>
      </c>
      <c r="K11" s="972" t="s">
        <v>32</v>
      </c>
      <c r="L11" s="973">
        <v>1504</v>
      </c>
      <c r="M11" s="974"/>
      <c r="N11" s="1029"/>
      <c r="O11" s="1121"/>
      <c r="P11" s="1122" t="s">
        <v>32</v>
      </c>
      <c r="Q11" s="978" t="s">
        <v>32</v>
      </c>
      <c r="R11" s="866"/>
      <c r="S11" s="957"/>
      <c r="T11" s="971"/>
      <c r="U11" s="971"/>
    </row>
    <row r="12" spans="1:21" ht="15">
      <c r="A12" s="979" t="s">
        <v>37</v>
      </c>
      <c r="B12" s="1159" t="s">
        <v>38</v>
      </c>
      <c r="C12" s="1160">
        <v>-16164</v>
      </c>
      <c r="D12" s="1160">
        <v>-17825</v>
      </c>
      <c r="E12" s="1158" t="s">
        <v>39</v>
      </c>
      <c r="F12" s="983">
        <v>-1168</v>
      </c>
      <c r="G12" s="983">
        <v>-1177</v>
      </c>
      <c r="H12" s="983">
        <v>1361</v>
      </c>
      <c r="I12" s="1010">
        <v>1504</v>
      </c>
      <c r="J12" s="980" t="s">
        <v>32</v>
      </c>
      <c r="K12" s="980" t="s">
        <v>32</v>
      </c>
      <c r="L12" s="981">
        <v>1504</v>
      </c>
      <c r="M12" s="974"/>
      <c r="N12" s="975"/>
      <c r="O12" s="1123"/>
      <c r="P12" s="1122" t="s">
        <v>32</v>
      </c>
      <c r="Q12" s="978" t="s">
        <v>32</v>
      </c>
      <c r="R12" s="866"/>
      <c r="S12" s="983"/>
      <c r="T12" s="971"/>
      <c r="U12" s="971"/>
    </row>
    <row r="13" spans="1:21" ht="15">
      <c r="A13" s="979" t="s">
        <v>40</v>
      </c>
      <c r="B13" s="1159" t="s">
        <v>41</v>
      </c>
      <c r="C13" s="1160">
        <v>604</v>
      </c>
      <c r="D13" s="1160">
        <v>619</v>
      </c>
      <c r="E13" s="1158" t="s">
        <v>42</v>
      </c>
      <c r="F13" s="983"/>
      <c r="G13" s="983">
        <v>0</v>
      </c>
      <c r="H13" s="983">
        <v>0</v>
      </c>
      <c r="I13" s="1010">
        <v>0</v>
      </c>
      <c r="J13" s="980" t="s">
        <v>32</v>
      </c>
      <c r="K13" s="980" t="s">
        <v>32</v>
      </c>
      <c r="L13" s="981">
        <v>0</v>
      </c>
      <c r="M13" s="974"/>
      <c r="N13" s="975"/>
      <c r="O13" s="1123"/>
      <c r="P13" s="1122" t="s">
        <v>32</v>
      </c>
      <c r="Q13" s="978" t="s">
        <v>32</v>
      </c>
      <c r="R13" s="866"/>
      <c r="S13" s="983"/>
      <c r="T13" s="971"/>
      <c r="U13" s="971"/>
    </row>
    <row r="14" spans="1:21" ht="15">
      <c r="A14" s="979" t="s">
        <v>43</v>
      </c>
      <c r="B14" s="1159" t="s">
        <v>44</v>
      </c>
      <c r="C14" s="1160">
        <v>221</v>
      </c>
      <c r="D14" s="1160">
        <v>610</v>
      </c>
      <c r="E14" s="1158" t="s">
        <v>32</v>
      </c>
      <c r="F14" s="983">
        <v>186</v>
      </c>
      <c r="G14" s="983">
        <v>261</v>
      </c>
      <c r="H14" s="983">
        <v>217</v>
      </c>
      <c r="I14" s="1010">
        <v>97</v>
      </c>
      <c r="J14" s="980" t="s">
        <v>32</v>
      </c>
      <c r="K14" s="980" t="s">
        <v>32</v>
      </c>
      <c r="L14" s="981">
        <v>1170</v>
      </c>
      <c r="M14" s="974"/>
      <c r="N14" s="975"/>
      <c r="O14" s="1123"/>
      <c r="P14" s="1122" t="s">
        <v>32</v>
      </c>
      <c r="Q14" s="978" t="s">
        <v>32</v>
      </c>
      <c r="R14" s="866"/>
      <c r="S14" s="983"/>
      <c r="T14" s="971"/>
      <c r="U14" s="971"/>
    </row>
    <row r="15" spans="1:21" ht="15.75" thickBot="1">
      <c r="A15" s="949" t="s">
        <v>45</v>
      </c>
      <c r="B15" s="1161" t="s">
        <v>46</v>
      </c>
      <c r="C15" s="1162">
        <v>2021</v>
      </c>
      <c r="D15" s="1162">
        <v>852</v>
      </c>
      <c r="E15" s="537" t="s">
        <v>47</v>
      </c>
      <c r="F15" s="1124">
        <v>313</v>
      </c>
      <c r="G15" s="1124">
        <v>436</v>
      </c>
      <c r="H15" s="1124">
        <v>425</v>
      </c>
      <c r="I15" s="1002">
        <v>667</v>
      </c>
      <c r="J15" s="986" t="s">
        <v>32</v>
      </c>
      <c r="K15" s="986" t="s">
        <v>32</v>
      </c>
      <c r="L15" s="987">
        <v>1039</v>
      </c>
      <c r="M15" s="988"/>
      <c r="N15" s="989"/>
      <c r="O15" s="1125"/>
      <c r="P15" s="1126" t="s">
        <v>32</v>
      </c>
      <c r="Q15" s="956" t="s">
        <v>32</v>
      </c>
      <c r="R15" s="866"/>
      <c r="S15" s="991"/>
      <c r="T15" s="985"/>
      <c r="U15" s="985"/>
    </row>
    <row r="16" spans="1:21" ht="15.75" thickBot="1">
      <c r="A16" s="992" t="s">
        <v>48</v>
      </c>
      <c r="B16" s="547"/>
      <c r="C16" s="548">
        <v>24618</v>
      </c>
      <c r="D16" s="548">
        <v>24087</v>
      </c>
      <c r="E16" s="549"/>
      <c r="F16" s="1065">
        <v>515</v>
      </c>
      <c r="G16" s="1065">
        <v>698</v>
      </c>
      <c r="H16" s="1065">
        <f>H11-H12+H14+H15</f>
        <v>642</v>
      </c>
      <c r="I16" s="1065">
        <f>I11-I12+I14+I15</f>
        <v>764</v>
      </c>
      <c r="J16" s="995" t="s">
        <v>32</v>
      </c>
      <c r="K16" s="995" t="s">
        <v>32</v>
      </c>
      <c r="L16" s="997">
        <f>L11-L12+L13+L14+L15</f>
        <v>2209</v>
      </c>
      <c r="M16" s="997">
        <f>M11-M12+M13+M14+M15</f>
        <v>0</v>
      </c>
      <c r="N16" s="997">
        <f>N11-N12+N13+N14+N15</f>
        <v>0</v>
      </c>
      <c r="O16" s="997">
        <f>O11-O12+O13+O14+O15</f>
        <v>0</v>
      </c>
      <c r="P16" s="1127" t="s">
        <v>32</v>
      </c>
      <c r="Q16" s="1128" t="s">
        <v>32</v>
      </c>
      <c r="R16" s="866"/>
      <c r="S16" s="1000">
        <f>S11-S12+S13+S14+S15</f>
        <v>0</v>
      </c>
      <c r="T16" s="1000">
        <f>T11-T12+T13+T14+T15</f>
        <v>0</v>
      </c>
      <c r="U16" s="1000">
        <f>U11-U12+U13+U14+U15</f>
        <v>0</v>
      </c>
    </row>
    <row r="17" spans="1:21" ht="15">
      <c r="A17" s="949" t="s">
        <v>49</v>
      </c>
      <c r="B17" s="1156" t="s">
        <v>50</v>
      </c>
      <c r="C17" s="1157">
        <v>7043</v>
      </c>
      <c r="D17" s="1157">
        <v>7240</v>
      </c>
      <c r="E17" s="537">
        <v>401</v>
      </c>
      <c r="F17" s="1124"/>
      <c r="G17" s="1124">
        <v>0</v>
      </c>
      <c r="H17" s="1124">
        <v>0</v>
      </c>
      <c r="I17" s="1002">
        <v>0</v>
      </c>
      <c r="J17" s="972" t="s">
        <v>32</v>
      </c>
      <c r="K17" s="972" t="s">
        <v>32</v>
      </c>
      <c r="L17" s="987">
        <v>0</v>
      </c>
      <c r="M17" s="1163"/>
      <c r="N17" s="1006"/>
      <c r="O17" s="1121"/>
      <c r="P17" s="1126" t="s">
        <v>32</v>
      </c>
      <c r="Q17" s="956" t="s">
        <v>32</v>
      </c>
      <c r="R17" s="866"/>
      <c r="S17" s="1008"/>
      <c r="T17" s="985"/>
      <c r="U17" s="1002"/>
    </row>
    <row r="18" spans="1:21" ht="15">
      <c r="A18" s="979" t="s">
        <v>51</v>
      </c>
      <c r="B18" s="1159" t="s">
        <v>52</v>
      </c>
      <c r="C18" s="1160">
        <v>1001</v>
      </c>
      <c r="D18" s="1160">
        <v>820</v>
      </c>
      <c r="E18" s="1158" t="s">
        <v>53</v>
      </c>
      <c r="F18" s="983">
        <v>101</v>
      </c>
      <c r="G18" s="983">
        <v>120</v>
      </c>
      <c r="H18" s="983">
        <v>226</v>
      </c>
      <c r="I18" s="1010">
        <v>189</v>
      </c>
      <c r="J18" s="1011" t="s">
        <v>32</v>
      </c>
      <c r="K18" s="1011" t="s">
        <v>32</v>
      </c>
      <c r="L18" s="1012">
        <v>333</v>
      </c>
      <c r="M18" s="1013"/>
      <c r="N18" s="975"/>
      <c r="O18" s="1123"/>
      <c r="P18" s="1122" t="s">
        <v>32</v>
      </c>
      <c r="Q18" s="978" t="s">
        <v>32</v>
      </c>
      <c r="R18" s="866"/>
      <c r="S18" s="983"/>
      <c r="T18" s="1010"/>
      <c r="U18" s="1010"/>
    </row>
    <row r="19" spans="1:21" ht="15">
      <c r="A19" s="979" t="s">
        <v>54</v>
      </c>
      <c r="B19" s="1159" t="s">
        <v>55</v>
      </c>
      <c r="C19" s="1160">
        <v>14718</v>
      </c>
      <c r="D19" s="1160">
        <v>14718</v>
      </c>
      <c r="E19" s="1158" t="s">
        <v>32</v>
      </c>
      <c r="F19" s="983"/>
      <c r="G19" s="983">
        <v>0</v>
      </c>
      <c r="H19" s="983">
        <v>0</v>
      </c>
      <c r="I19" s="1010">
        <v>0</v>
      </c>
      <c r="J19" s="1011" t="s">
        <v>32</v>
      </c>
      <c r="K19" s="1011" t="s">
        <v>32</v>
      </c>
      <c r="L19" s="1012">
        <v>0</v>
      </c>
      <c r="M19" s="1013"/>
      <c r="N19" s="975"/>
      <c r="O19" s="1123"/>
      <c r="P19" s="1122" t="s">
        <v>32</v>
      </c>
      <c r="Q19" s="978" t="s">
        <v>32</v>
      </c>
      <c r="R19" s="866"/>
      <c r="S19" s="983"/>
      <c r="T19" s="1010"/>
      <c r="U19" s="1010"/>
    </row>
    <row r="20" spans="1:21" ht="15">
      <c r="A20" s="979" t="s">
        <v>56</v>
      </c>
      <c r="B20" s="1159" t="s">
        <v>57</v>
      </c>
      <c r="C20" s="1160">
        <v>1758</v>
      </c>
      <c r="D20" s="1160">
        <v>1762</v>
      </c>
      <c r="E20" s="1158" t="s">
        <v>32</v>
      </c>
      <c r="F20" s="983">
        <v>162</v>
      </c>
      <c r="G20" s="983">
        <v>241</v>
      </c>
      <c r="H20" s="983">
        <v>416</v>
      </c>
      <c r="I20" s="1010">
        <v>435</v>
      </c>
      <c r="J20" s="1011" t="s">
        <v>32</v>
      </c>
      <c r="K20" s="1011" t="s">
        <v>32</v>
      </c>
      <c r="L20" s="1012">
        <v>1677</v>
      </c>
      <c r="M20" s="1013"/>
      <c r="N20" s="975"/>
      <c r="O20" s="1123"/>
      <c r="P20" s="1122" t="s">
        <v>32</v>
      </c>
      <c r="Q20" s="978" t="s">
        <v>32</v>
      </c>
      <c r="R20" s="866"/>
      <c r="S20" s="983"/>
      <c r="T20" s="1010"/>
      <c r="U20" s="1010"/>
    </row>
    <row r="21" spans="1:21" ht="15.75" thickBot="1">
      <c r="A21" s="958" t="s">
        <v>58</v>
      </c>
      <c r="B21" s="1164" t="s">
        <v>59</v>
      </c>
      <c r="C21" s="1165">
        <v>0</v>
      </c>
      <c r="D21" s="1165">
        <v>0</v>
      </c>
      <c r="E21" s="1166" t="s">
        <v>32</v>
      </c>
      <c r="F21" s="983"/>
      <c r="G21" s="983">
        <v>0</v>
      </c>
      <c r="H21" s="983">
        <v>0</v>
      </c>
      <c r="I21" s="1015">
        <v>0</v>
      </c>
      <c r="J21" s="1016" t="s">
        <v>32</v>
      </c>
      <c r="K21" s="1016" t="s">
        <v>32</v>
      </c>
      <c r="L21" s="1018">
        <v>0</v>
      </c>
      <c r="M21" s="1019"/>
      <c r="N21" s="1048"/>
      <c r="O21" s="1125"/>
      <c r="P21" s="1134" t="s">
        <v>32</v>
      </c>
      <c r="Q21" s="1135" t="s">
        <v>32</v>
      </c>
      <c r="R21" s="866"/>
      <c r="S21" s="968"/>
      <c r="T21" s="1015"/>
      <c r="U21" s="1015"/>
    </row>
    <row r="22" spans="1:21" ht="15.75" thickBot="1">
      <c r="A22" s="1021" t="s">
        <v>60</v>
      </c>
      <c r="B22" s="1156" t="s">
        <v>61</v>
      </c>
      <c r="C22" s="1157">
        <v>12472</v>
      </c>
      <c r="D22" s="1157">
        <v>13728</v>
      </c>
      <c r="E22" s="567" t="s">
        <v>32</v>
      </c>
      <c r="F22" s="957">
        <v>2886</v>
      </c>
      <c r="G22" s="957">
        <v>3036</v>
      </c>
      <c r="H22" s="957">
        <v>3517</v>
      </c>
      <c r="I22" s="1024">
        <v>3654</v>
      </c>
      <c r="J22" s="1025">
        <f>J35</f>
        <v>4369</v>
      </c>
      <c r="K22" s="1026">
        <v>4369</v>
      </c>
      <c r="L22" s="1073">
        <v>1058</v>
      </c>
      <c r="M22" s="1028"/>
      <c r="N22" s="1006"/>
      <c r="O22" s="1121"/>
      <c r="P22" s="1138">
        <f>SUM(L22:O22)</f>
        <v>1058</v>
      </c>
      <c r="Q22" s="1139">
        <f>(P22/K22)*100</f>
        <v>24.21606775005722</v>
      </c>
      <c r="R22" s="866"/>
      <c r="S22" s="957"/>
      <c r="T22" s="1032"/>
      <c r="U22" s="1024"/>
    </row>
    <row r="23" spans="1:21" ht="15.75" thickBot="1">
      <c r="A23" s="979" t="s">
        <v>62</v>
      </c>
      <c r="B23" s="1159" t="s">
        <v>63</v>
      </c>
      <c r="C23" s="1160">
        <v>0</v>
      </c>
      <c r="D23" s="1160">
        <v>0</v>
      </c>
      <c r="E23" s="576" t="s">
        <v>32</v>
      </c>
      <c r="F23" s="983"/>
      <c r="G23" s="983">
        <v>0</v>
      </c>
      <c r="H23" s="983">
        <v>0</v>
      </c>
      <c r="I23" s="1033">
        <v>0</v>
      </c>
      <c r="J23" s="1034"/>
      <c r="K23" s="1035"/>
      <c r="L23" s="1057">
        <v>0</v>
      </c>
      <c r="M23" s="1037"/>
      <c r="N23" s="975"/>
      <c r="O23" s="1123"/>
      <c r="P23" s="1138">
        <f aca="true" t="shared" si="0" ref="P23:P45">SUM(L23:O23)</f>
        <v>0</v>
      </c>
      <c r="Q23" s="1139" t="e">
        <f aca="true" t="shared" si="1" ref="Q23:Q45">(P23/K23)*100</f>
        <v>#DIV/0!</v>
      </c>
      <c r="R23" s="866"/>
      <c r="S23" s="983"/>
      <c r="T23" s="1040"/>
      <c r="U23" s="1033"/>
    </row>
    <row r="24" spans="1:21" ht="15.75" thickBot="1">
      <c r="A24" s="958" t="s">
        <v>65</v>
      </c>
      <c r="B24" s="1164" t="s">
        <v>63</v>
      </c>
      <c r="C24" s="1165">
        <v>0</v>
      </c>
      <c r="D24" s="1165">
        <v>1215</v>
      </c>
      <c r="E24" s="583">
        <v>672</v>
      </c>
      <c r="F24" s="1141">
        <v>846</v>
      </c>
      <c r="G24" s="1141">
        <v>922</v>
      </c>
      <c r="H24" s="1141">
        <v>1090</v>
      </c>
      <c r="I24" s="1043">
        <v>1100</v>
      </c>
      <c r="J24" s="1044">
        <f>J25+J26+J28+J29</f>
        <v>1300</v>
      </c>
      <c r="K24" s="1045">
        <v>1300</v>
      </c>
      <c r="L24" s="1143">
        <v>324</v>
      </c>
      <c r="M24" s="1047"/>
      <c r="N24" s="989"/>
      <c r="O24" s="1125"/>
      <c r="P24" s="1138">
        <f t="shared" si="0"/>
        <v>324</v>
      </c>
      <c r="Q24" s="1139">
        <f t="shared" si="1"/>
        <v>24.923076923076923</v>
      </c>
      <c r="R24" s="866"/>
      <c r="S24" s="991"/>
      <c r="T24" s="1052"/>
      <c r="U24" s="1043"/>
    </row>
    <row r="25" spans="1:21" ht="15.75" thickBot="1">
      <c r="A25" s="969" t="s">
        <v>66</v>
      </c>
      <c r="B25" s="1156" t="s">
        <v>67</v>
      </c>
      <c r="C25" s="1157">
        <v>6341</v>
      </c>
      <c r="D25" s="1157">
        <v>6960</v>
      </c>
      <c r="E25" s="567">
        <v>501</v>
      </c>
      <c r="F25" s="983">
        <v>273</v>
      </c>
      <c r="G25" s="983">
        <v>289</v>
      </c>
      <c r="H25" s="983">
        <v>497</v>
      </c>
      <c r="I25" s="1054">
        <v>593</v>
      </c>
      <c r="J25" s="1025">
        <v>242</v>
      </c>
      <c r="K25" s="1026">
        <v>242</v>
      </c>
      <c r="L25" s="1055">
        <v>40</v>
      </c>
      <c r="M25" s="1005"/>
      <c r="N25" s="1029"/>
      <c r="O25" s="1121"/>
      <c r="P25" s="1138">
        <f t="shared" si="0"/>
        <v>40</v>
      </c>
      <c r="Q25" s="1139">
        <f t="shared" si="1"/>
        <v>16.528925619834713</v>
      </c>
      <c r="R25" s="866"/>
      <c r="S25" s="1008"/>
      <c r="T25" s="1056"/>
      <c r="U25" s="1054"/>
    </row>
    <row r="26" spans="1:21" ht="15.75" thickBot="1">
      <c r="A26" s="979" t="s">
        <v>68</v>
      </c>
      <c r="B26" s="1159" t="s">
        <v>69</v>
      </c>
      <c r="C26" s="1160">
        <v>1745</v>
      </c>
      <c r="D26" s="1160">
        <v>2223</v>
      </c>
      <c r="E26" s="576">
        <v>502</v>
      </c>
      <c r="F26" s="983">
        <v>337</v>
      </c>
      <c r="G26" s="983">
        <v>374</v>
      </c>
      <c r="H26" s="983">
        <v>367</v>
      </c>
      <c r="I26" s="1033">
        <v>439</v>
      </c>
      <c r="J26" s="1034">
        <v>508</v>
      </c>
      <c r="K26" s="1035">
        <v>508</v>
      </c>
      <c r="L26" s="1057">
        <v>147</v>
      </c>
      <c r="M26" s="1013"/>
      <c r="N26" s="975"/>
      <c r="O26" s="1123"/>
      <c r="P26" s="1138">
        <f t="shared" si="0"/>
        <v>147</v>
      </c>
      <c r="Q26" s="1139">
        <f t="shared" si="1"/>
        <v>28.937007874015748</v>
      </c>
      <c r="R26" s="866"/>
      <c r="S26" s="983"/>
      <c r="T26" s="1040"/>
      <c r="U26" s="1033"/>
    </row>
    <row r="27" spans="1:21" ht="15.75" thickBot="1">
      <c r="A27" s="979" t="s">
        <v>70</v>
      </c>
      <c r="B27" s="1159" t="s">
        <v>71</v>
      </c>
      <c r="C27" s="1160">
        <v>0</v>
      </c>
      <c r="D27" s="1160">
        <v>0</v>
      </c>
      <c r="E27" s="576">
        <v>504</v>
      </c>
      <c r="F27" s="983"/>
      <c r="G27" s="983">
        <v>0</v>
      </c>
      <c r="H27" s="983">
        <v>0</v>
      </c>
      <c r="I27" s="1033">
        <v>0</v>
      </c>
      <c r="J27" s="1034"/>
      <c r="K27" s="1035"/>
      <c r="L27" s="1057">
        <v>0</v>
      </c>
      <c r="M27" s="1013"/>
      <c r="N27" s="975"/>
      <c r="O27" s="1123"/>
      <c r="P27" s="1138">
        <f t="shared" si="0"/>
        <v>0</v>
      </c>
      <c r="Q27" s="1139" t="e">
        <f t="shared" si="1"/>
        <v>#DIV/0!</v>
      </c>
      <c r="R27" s="866"/>
      <c r="S27" s="983"/>
      <c r="T27" s="1040"/>
      <c r="U27" s="1033"/>
    </row>
    <row r="28" spans="1:21" ht="15.75" thickBot="1">
      <c r="A28" s="979" t="s">
        <v>72</v>
      </c>
      <c r="B28" s="1159" t="s">
        <v>73</v>
      </c>
      <c r="C28" s="1160">
        <v>428</v>
      </c>
      <c r="D28" s="1160">
        <v>253</v>
      </c>
      <c r="E28" s="576">
        <v>511</v>
      </c>
      <c r="F28" s="983">
        <v>323</v>
      </c>
      <c r="G28" s="983">
        <v>86</v>
      </c>
      <c r="H28" s="983">
        <v>424</v>
      </c>
      <c r="I28" s="1033">
        <v>66</v>
      </c>
      <c r="J28" s="1034">
        <v>350</v>
      </c>
      <c r="K28" s="1035">
        <v>350</v>
      </c>
      <c r="L28" s="1057">
        <v>9</v>
      </c>
      <c r="M28" s="1013"/>
      <c r="N28" s="975"/>
      <c r="O28" s="1123"/>
      <c r="P28" s="1138">
        <f t="shared" si="0"/>
        <v>9</v>
      </c>
      <c r="Q28" s="1139">
        <f t="shared" si="1"/>
        <v>2.571428571428571</v>
      </c>
      <c r="R28" s="866"/>
      <c r="S28" s="983"/>
      <c r="T28" s="1040"/>
      <c r="U28" s="1033"/>
    </row>
    <row r="29" spans="1:21" ht="15.75" thickBot="1">
      <c r="A29" s="979" t="s">
        <v>74</v>
      </c>
      <c r="B29" s="1159" t="s">
        <v>75</v>
      </c>
      <c r="C29" s="1160">
        <v>1057</v>
      </c>
      <c r="D29" s="1160">
        <v>1451</v>
      </c>
      <c r="E29" s="576">
        <v>518</v>
      </c>
      <c r="F29" s="983">
        <v>152</v>
      </c>
      <c r="G29" s="983">
        <v>328</v>
      </c>
      <c r="H29" s="983">
        <v>279</v>
      </c>
      <c r="I29" s="1033">
        <v>240</v>
      </c>
      <c r="J29" s="1034">
        <v>200</v>
      </c>
      <c r="K29" s="1035">
        <v>200</v>
      </c>
      <c r="L29" s="1057">
        <v>29</v>
      </c>
      <c r="M29" s="1013"/>
      <c r="N29" s="975"/>
      <c r="O29" s="1123"/>
      <c r="P29" s="1138">
        <f t="shared" si="0"/>
        <v>29</v>
      </c>
      <c r="Q29" s="1139">
        <f t="shared" si="1"/>
        <v>14.499999999999998</v>
      </c>
      <c r="R29" s="866"/>
      <c r="S29" s="983"/>
      <c r="T29" s="1040"/>
      <c r="U29" s="1033"/>
    </row>
    <row r="30" spans="1:21" ht="15.75" thickBot="1">
      <c r="A30" s="979" t="s">
        <v>76</v>
      </c>
      <c r="B30" s="1167" t="s">
        <v>77</v>
      </c>
      <c r="C30" s="1160">
        <v>10408</v>
      </c>
      <c r="D30" s="1160">
        <v>11792</v>
      </c>
      <c r="E30" s="576">
        <v>521</v>
      </c>
      <c r="F30" s="983">
        <v>1518</v>
      </c>
      <c r="G30" s="983">
        <v>1553</v>
      </c>
      <c r="H30" s="983">
        <v>1816</v>
      </c>
      <c r="I30" s="1033">
        <v>1907</v>
      </c>
      <c r="J30" s="1034">
        <v>2260</v>
      </c>
      <c r="K30" s="1035">
        <v>2260</v>
      </c>
      <c r="L30" s="1057">
        <v>545</v>
      </c>
      <c r="M30" s="1013"/>
      <c r="N30" s="975"/>
      <c r="O30" s="1123"/>
      <c r="P30" s="1138">
        <f t="shared" si="0"/>
        <v>545</v>
      </c>
      <c r="Q30" s="1139">
        <f t="shared" si="1"/>
        <v>24.11504424778761</v>
      </c>
      <c r="R30" s="866"/>
      <c r="S30" s="983"/>
      <c r="T30" s="1040"/>
      <c r="U30" s="1033"/>
    </row>
    <row r="31" spans="1:21" ht="15.75" thickBot="1">
      <c r="A31" s="979" t="s">
        <v>78</v>
      </c>
      <c r="B31" s="1167" t="s">
        <v>79</v>
      </c>
      <c r="C31" s="1160">
        <v>3640</v>
      </c>
      <c r="D31" s="1160">
        <v>4174</v>
      </c>
      <c r="E31" s="576" t="s">
        <v>80</v>
      </c>
      <c r="F31" s="983">
        <v>586</v>
      </c>
      <c r="G31" s="983">
        <v>571</v>
      </c>
      <c r="H31" s="983">
        <v>643</v>
      </c>
      <c r="I31" s="1033">
        <v>658</v>
      </c>
      <c r="J31" s="1034">
        <v>791</v>
      </c>
      <c r="K31" s="1035">
        <v>791</v>
      </c>
      <c r="L31" s="1057">
        <v>189</v>
      </c>
      <c r="M31" s="1013"/>
      <c r="N31" s="975"/>
      <c r="O31" s="1123"/>
      <c r="P31" s="1138">
        <f t="shared" si="0"/>
        <v>189</v>
      </c>
      <c r="Q31" s="1139">
        <f t="shared" si="1"/>
        <v>23.893805309734514</v>
      </c>
      <c r="R31" s="866"/>
      <c r="S31" s="983"/>
      <c r="T31" s="1040"/>
      <c r="U31" s="1033"/>
    </row>
    <row r="32" spans="1:21" ht="15.75" thickBot="1">
      <c r="A32" s="979" t="s">
        <v>81</v>
      </c>
      <c r="B32" s="1159" t="s">
        <v>82</v>
      </c>
      <c r="C32" s="1160">
        <v>0</v>
      </c>
      <c r="D32" s="1160">
        <v>0</v>
      </c>
      <c r="E32" s="576">
        <v>557</v>
      </c>
      <c r="F32" s="983"/>
      <c r="G32" s="983">
        <v>0</v>
      </c>
      <c r="H32" s="983">
        <v>0</v>
      </c>
      <c r="I32" s="1033">
        <v>0</v>
      </c>
      <c r="J32" s="1034"/>
      <c r="K32" s="1035"/>
      <c r="L32" s="1057">
        <v>0</v>
      </c>
      <c r="M32" s="1013"/>
      <c r="N32" s="975"/>
      <c r="O32" s="1123"/>
      <c r="P32" s="1138">
        <f t="shared" si="0"/>
        <v>0</v>
      </c>
      <c r="Q32" s="1139" t="e">
        <f t="shared" si="1"/>
        <v>#DIV/0!</v>
      </c>
      <c r="R32" s="866"/>
      <c r="S32" s="983"/>
      <c r="T32" s="1040"/>
      <c r="U32" s="1033"/>
    </row>
    <row r="33" spans="1:21" ht="15.75" thickBot="1">
      <c r="A33" s="979" t="s">
        <v>83</v>
      </c>
      <c r="B33" s="1159" t="s">
        <v>84</v>
      </c>
      <c r="C33" s="1160">
        <v>1711</v>
      </c>
      <c r="D33" s="1160">
        <v>1801</v>
      </c>
      <c r="E33" s="576">
        <v>551</v>
      </c>
      <c r="F33" s="983"/>
      <c r="G33" s="983">
        <v>0</v>
      </c>
      <c r="H33" s="983">
        <v>0</v>
      </c>
      <c r="I33" s="1033">
        <v>0</v>
      </c>
      <c r="J33" s="1034"/>
      <c r="K33" s="1035"/>
      <c r="L33" s="1057">
        <v>0</v>
      </c>
      <c r="M33" s="1013"/>
      <c r="N33" s="975"/>
      <c r="O33" s="1123"/>
      <c r="P33" s="1138">
        <f t="shared" si="0"/>
        <v>0</v>
      </c>
      <c r="Q33" s="1139" t="e">
        <f t="shared" si="1"/>
        <v>#DIV/0!</v>
      </c>
      <c r="R33" s="866"/>
      <c r="S33" s="983"/>
      <c r="T33" s="1040"/>
      <c r="U33" s="1033"/>
    </row>
    <row r="34" spans="1:21" ht="15.75" thickBot="1">
      <c r="A34" s="949" t="s">
        <v>85</v>
      </c>
      <c r="B34" s="1161"/>
      <c r="C34" s="1162">
        <v>569</v>
      </c>
      <c r="D34" s="1162">
        <v>614</v>
      </c>
      <c r="E34" s="601" t="s">
        <v>86</v>
      </c>
      <c r="F34" s="1124">
        <v>9</v>
      </c>
      <c r="G34" s="1124">
        <v>11</v>
      </c>
      <c r="H34" s="1124">
        <v>16</v>
      </c>
      <c r="I34" s="1059">
        <v>18</v>
      </c>
      <c r="J34" s="1060">
        <v>18</v>
      </c>
      <c r="K34" s="1061">
        <v>18</v>
      </c>
      <c r="L34" s="1062">
        <v>3</v>
      </c>
      <c r="M34" s="1013"/>
      <c r="N34" s="1048"/>
      <c r="O34" s="1125"/>
      <c r="P34" s="1138">
        <f t="shared" si="0"/>
        <v>3</v>
      </c>
      <c r="Q34" s="1139">
        <f t="shared" si="1"/>
        <v>16.666666666666664</v>
      </c>
      <c r="R34" s="866"/>
      <c r="S34" s="968"/>
      <c r="T34" s="1063"/>
      <c r="U34" s="1059"/>
    </row>
    <row r="35" spans="1:21" ht="15.75" thickBot="1">
      <c r="A35" s="1064" t="s">
        <v>87</v>
      </c>
      <c r="B35" s="611" t="s">
        <v>88</v>
      </c>
      <c r="C35" s="612">
        <f>SUM(C25:C34)</f>
        <v>25899</v>
      </c>
      <c r="D35" s="612">
        <f>SUM(D25:D34)</f>
        <v>29268</v>
      </c>
      <c r="E35" s="613"/>
      <c r="F35" s="1065">
        <f aca="true" t="shared" si="2" ref="F35:O35">SUM(F25:F34)</f>
        <v>3198</v>
      </c>
      <c r="G35" s="1065">
        <f t="shared" si="2"/>
        <v>3212</v>
      </c>
      <c r="H35" s="1065">
        <f t="shared" si="2"/>
        <v>4042</v>
      </c>
      <c r="I35" s="1065">
        <f t="shared" si="2"/>
        <v>3921</v>
      </c>
      <c r="J35" s="1168">
        <f t="shared" si="2"/>
        <v>4369</v>
      </c>
      <c r="K35" s="1169">
        <f t="shared" si="2"/>
        <v>4369</v>
      </c>
      <c r="L35" s="1065">
        <f t="shared" si="2"/>
        <v>962</v>
      </c>
      <c r="M35" s="1065">
        <f>SUM(M25:M34)</f>
        <v>0</v>
      </c>
      <c r="N35" s="1170">
        <f t="shared" si="2"/>
        <v>0</v>
      </c>
      <c r="O35" s="1170">
        <f t="shared" si="2"/>
        <v>0</v>
      </c>
      <c r="P35" s="1138">
        <f t="shared" si="0"/>
        <v>962</v>
      </c>
      <c r="Q35" s="1139">
        <f t="shared" si="1"/>
        <v>22.018768596932937</v>
      </c>
      <c r="R35" s="866"/>
      <c r="S35" s="1065">
        <f>SUM(S25:S34)</f>
        <v>0</v>
      </c>
      <c r="T35" s="1070">
        <f>SUM(T25:T34)</f>
        <v>0</v>
      </c>
      <c r="U35" s="1065">
        <f>SUM(U25:U34)</f>
        <v>0</v>
      </c>
    </row>
    <row r="36" spans="1:21" ht="15.75" thickBot="1">
      <c r="A36" s="969" t="s">
        <v>89</v>
      </c>
      <c r="B36" s="1156" t="s">
        <v>90</v>
      </c>
      <c r="C36" s="1157">
        <v>0</v>
      </c>
      <c r="D36" s="1157">
        <v>0</v>
      </c>
      <c r="E36" s="567">
        <v>601</v>
      </c>
      <c r="F36" s="1008"/>
      <c r="G36" s="1008">
        <v>0</v>
      </c>
      <c r="H36" s="1008">
        <v>0</v>
      </c>
      <c r="I36" s="1054">
        <v>0</v>
      </c>
      <c r="J36" s="1025"/>
      <c r="K36" s="1026"/>
      <c r="L36" s="1073">
        <v>0</v>
      </c>
      <c r="M36" s="1013"/>
      <c r="N36" s="1006"/>
      <c r="O36" s="1121"/>
      <c r="P36" s="1138">
        <f t="shared" si="0"/>
        <v>0</v>
      </c>
      <c r="Q36" s="1139" t="e">
        <f t="shared" si="1"/>
        <v>#DIV/0!</v>
      </c>
      <c r="R36" s="866"/>
      <c r="S36" s="1008"/>
      <c r="T36" s="1056"/>
      <c r="U36" s="1054"/>
    </row>
    <row r="37" spans="1:21" ht="15.75" thickBot="1">
      <c r="A37" s="979" t="s">
        <v>91</v>
      </c>
      <c r="B37" s="1159" t="s">
        <v>92</v>
      </c>
      <c r="C37" s="1160">
        <v>1190</v>
      </c>
      <c r="D37" s="1160">
        <v>1857</v>
      </c>
      <c r="E37" s="576">
        <v>602</v>
      </c>
      <c r="F37" s="983">
        <v>167</v>
      </c>
      <c r="G37" s="983">
        <v>189</v>
      </c>
      <c r="H37" s="983">
        <v>288</v>
      </c>
      <c r="I37" s="1033">
        <v>403</v>
      </c>
      <c r="J37" s="1034"/>
      <c r="K37" s="1035"/>
      <c r="L37" s="1057">
        <v>103</v>
      </c>
      <c r="M37" s="1013"/>
      <c r="N37" s="1006"/>
      <c r="O37" s="1123"/>
      <c r="P37" s="1138">
        <f t="shared" si="0"/>
        <v>103</v>
      </c>
      <c r="Q37" s="1139" t="e">
        <f t="shared" si="1"/>
        <v>#DIV/0!</v>
      </c>
      <c r="R37" s="866"/>
      <c r="S37" s="983"/>
      <c r="T37" s="1040"/>
      <c r="U37" s="1033"/>
    </row>
    <row r="38" spans="1:21" ht="15.75" thickBot="1">
      <c r="A38" s="979" t="s">
        <v>93</v>
      </c>
      <c r="B38" s="529" t="s">
        <v>94</v>
      </c>
      <c r="C38" s="530">
        <v>0</v>
      </c>
      <c r="D38" s="530">
        <v>0</v>
      </c>
      <c r="E38" s="576">
        <v>604</v>
      </c>
      <c r="F38" s="970"/>
      <c r="G38" s="970">
        <v>0</v>
      </c>
      <c r="H38" s="970">
        <v>0</v>
      </c>
      <c r="I38" s="1033">
        <v>0</v>
      </c>
      <c r="J38" s="1034"/>
      <c r="K38" s="1035"/>
      <c r="L38" s="1057">
        <v>0</v>
      </c>
      <c r="M38" s="1013"/>
      <c r="N38" s="1006"/>
      <c r="O38" s="1123"/>
      <c r="P38" s="1138">
        <f t="shared" si="0"/>
        <v>0</v>
      </c>
      <c r="Q38" s="1139" t="e">
        <f t="shared" si="1"/>
        <v>#DIV/0!</v>
      </c>
      <c r="R38" s="866"/>
      <c r="S38" s="983"/>
      <c r="T38" s="1040"/>
      <c r="U38" s="1033"/>
    </row>
    <row r="39" spans="1:21" ht="15.75" thickBot="1">
      <c r="A39" s="979" t="s">
        <v>95</v>
      </c>
      <c r="B39" s="529" t="s">
        <v>96</v>
      </c>
      <c r="C39" s="530">
        <v>12472</v>
      </c>
      <c r="D39" s="530">
        <v>13728</v>
      </c>
      <c r="E39" s="576" t="s">
        <v>97</v>
      </c>
      <c r="F39" s="970">
        <v>2886</v>
      </c>
      <c r="G39" s="970">
        <v>3036</v>
      </c>
      <c r="H39" s="970">
        <v>3517</v>
      </c>
      <c r="I39" s="1033">
        <v>3654</v>
      </c>
      <c r="J39" s="1034">
        <f>J35</f>
        <v>4369</v>
      </c>
      <c r="K39" s="1035">
        <v>4369</v>
      </c>
      <c r="L39" s="1057">
        <v>1058</v>
      </c>
      <c r="M39" s="1013"/>
      <c r="N39" s="1006"/>
      <c r="O39" s="1123"/>
      <c r="P39" s="1138">
        <f t="shared" si="0"/>
        <v>1058</v>
      </c>
      <c r="Q39" s="1139">
        <f t="shared" si="1"/>
        <v>24.21606775005722</v>
      </c>
      <c r="R39" s="866"/>
      <c r="S39" s="983"/>
      <c r="T39" s="1040"/>
      <c r="U39" s="1033"/>
    </row>
    <row r="40" spans="1:21" ht="15.75" thickBot="1">
      <c r="A40" s="949" t="s">
        <v>98</v>
      </c>
      <c r="B40" s="535"/>
      <c r="C40" s="536">
        <v>12330</v>
      </c>
      <c r="D40" s="536">
        <v>13218</v>
      </c>
      <c r="E40" s="601" t="s">
        <v>99</v>
      </c>
      <c r="F40" s="984">
        <v>236</v>
      </c>
      <c r="G40" s="984">
        <v>101</v>
      </c>
      <c r="H40" s="984">
        <v>237</v>
      </c>
      <c r="I40" s="1059"/>
      <c r="J40" s="1060"/>
      <c r="K40" s="1061"/>
      <c r="L40" s="1062">
        <v>0</v>
      </c>
      <c r="M40" s="1013"/>
      <c r="N40" s="1006"/>
      <c r="O40" s="1125"/>
      <c r="P40" s="1138">
        <f t="shared" si="0"/>
        <v>0</v>
      </c>
      <c r="Q40" s="1139" t="e">
        <f t="shared" si="1"/>
        <v>#DIV/0!</v>
      </c>
      <c r="R40" s="866"/>
      <c r="S40" s="968"/>
      <c r="T40" s="1063"/>
      <c r="U40" s="1059"/>
    </row>
    <row r="41" spans="1:21" ht="15.75" thickBot="1">
      <c r="A41" s="1064" t="s">
        <v>100</v>
      </c>
      <c r="B41" s="611" t="s">
        <v>101</v>
      </c>
      <c r="C41" s="612">
        <f>SUM(C36:C40)</f>
        <v>25992</v>
      </c>
      <c r="D41" s="612">
        <f>SUM(D36:D40)</f>
        <v>28803</v>
      </c>
      <c r="E41" s="613" t="s">
        <v>32</v>
      </c>
      <c r="F41" s="1065">
        <f aca="true" t="shared" si="3" ref="F41:O41">SUM(F36:F40)</f>
        <v>3289</v>
      </c>
      <c r="G41" s="1065">
        <f t="shared" si="3"/>
        <v>3326</v>
      </c>
      <c r="H41" s="1065">
        <f t="shared" si="3"/>
        <v>4042</v>
      </c>
      <c r="I41" s="1065">
        <f t="shared" si="3"/>
        <v>4057</v>
      </c>
      <c r="J41" s="1067">
        <f t="shared" si="3"/>
        <v>4369</v>
      </c>
      <c r="K41" s="1068">
        <f t="shared" si="3"/>
        <v>4369</v>
      </c>
      <c r="L41" s="1065">
        <f t="shared" si="3"/>
        <v>1161</v>
      </c>
      <c r="M41" s="1075">
        <f>SUM(M36:M40)</f>
        <v>0</v>
      </c>
      <c r="N41" s="1065">
        <f t="shared" si="3"/>
        <v>0</v>
      </c>
      <c r="O41" s="1147">
        <f t="shared" si="3"/>
        <v>0</v>
      </c>
      <c r="P41" s="1148">
        <f t="shared" si="0"/>
        <v>1161</v>
      </c>
      <c r="Q41" s="1139">
        <f t="shared" si="1"/>
        <v>26.57358663309682</v>
      </c>
      <c r="R41" s="866"/>
      <c r="S41" s="1065">
        <f>SUM(S36:S40)</f>
        <v>0</v>
      </c>
      <c r="T41" s="1070">
        <f>SUM(T36:T40)</f>
        <v>0</v>
      </c>
      <c r="U41" s="1065">
        <f>SUM(U36:U40)</f>
        <v>0</v>
      </c>
    </row>
    <row r="42" spans="1:21" ht="6.75" customHeight="1" thickBot="1">
      <c r="A42" s="949"/>
      <c r="B42" s="631"/>
      <c r="C42" s="632"/>
      <c r="D42" s="632"/>
      <c r="E42" s="633"/>
      <c r="F42" s="984"/>
      <c r="G42" s="984"/>
      <c r="H42" s="984"/>
      <c r="I42" s="1078"/>
      <c r="J42" s="1079"/>
      <c r="K42" s="1080"/>
      <c r="L42" s="984"/>
      <c r="M42" s="838"/>
      <c r="N42" s="1081">
        <f>T42-M42</f>
        <v>0</v>
      </c>
      <c r="O42" s="838"/>
      <c r="P42" s="1148">
        <f t="shared" si="0"/>
        <v>0</v>
      </c>
      <c r="Q42" s="1139" t="e">
        <f t="shared" si="1"/>
        <v>#DIV/0!</v>
      </c>
      <c r="R42" s="866"/>
      <c r="S42" s="1084"/>
      <c r="T42" s="1078"/>
      <c r="U42" s="1078"/>
    </row>
    <row r="43" spans="1:21" ht="15.75" thickBot="1">
      <c r="A43" s="1085" t="s">
        <v>102</v>
      </c>
      <c r="B43" s="611" t="s">
        <v>63</v>
      </c>
      <c r="C43" s="612">
        <f>+C41-C39</f>
        <v>13520</v>
      </c>
      <c r="D43" s="612">
        <f>+D41-D39</f>
        <v>15075</v>
      </c>
      <c r="E43" s="613" t="s">
        <v>32</v>
      </c>
      <c r="F43" s="1065">
        <f aca="true" t="shared" si="4" ref="F43:O43">F41-F39</f>
        <v>403</v>
      </c>
      <c r="G43" s="1065">
        <f t="shared" si="4"/>
        <v>290</v>
      </c>
      <c r="H43" s="1065">
        <f t="shared" si="4"/>
        <v>525</v>
      </c>
      <c r="I43" s="1065">
        <f t="shared" si="4"/>
        <v>403</v>
      </c>
      <c r="J43" s="1065">
        <f>J41-J39</f>
        <v>0</v>
      </c>
      <c r="K43" s="1086">
        <f t="shared" si="4"/>
        <v>0</v>
      </c>
      <c r="L43" s="1065">
        <f t="shared" si="4"/>
        <v>103</v>
      </c>
      <c r="M43" s="1075">
        <f t="shared" si="4"/>
        <v>0</v>
      </c>
      <c r="N43" s="1065">
        <f t="shared" si="4"/>
        <v>0</v>
      </c>
      <c r="O43" s="1070">
        <f t="shared" si="4"/>
        <v>0</v>
      </c>
      <c r="P43" s="1148">
        <f t="shared" si="0"/>
        <v>103</v>
      </c>
      <c r="Q43" s="1139" t="e">
        <f t="shared" si="1"/>
        <v>#DIV/0!</v>
      </c>
      <c r="R43" s="866"/>
      <c r="S43" s="1065">
        <f>S41-S39</f>
        <v>0</v>
      </c>
      <c r="T43" s="1070">
        <f>T41-T39</f>
        <v>0</v>
      </c>
      <c r="U43" s="1065">
        <f>U41-U39</f>
        <v>0</v>
      </c>
    </row>
    <row r="44" spans="1:21" ht="15.75" thickBot="1">
      <c r="A44" s="1064" t="s">
        <v>103</v>
      </c>
      <c r="B44" s="611" t="s">
        <v>104</v>
      </c>
      <c r="C44" s="612">
        <f>+C41-C35</f>
        <v>93</v>
      </c>
      <c r="D44" s="612">
        <f>+D41-D35</f>
        <v>-465</v>
      </c>
      <c r="E44" s="613" t="s">
        <v>32</v>
      </c>
      <c r="F44" s="1065">
        <f aca="true" t="shared" si="5" ref="F44:O44">F41-F35</f>
        <v>91</v>
      </c>
      <c r="G44" s="1065">
        <f t="shared" si="5"/>
        <v>114</v>
      </c>
      <c r="H44" s="1065">
        <f t="shared" si="5"/>
        <v>0</v>
      </c>
      <c r="I44" s="1065">
        <f t="shared" si="5"/>
        <v>136</v>
      </c>
      <c r="J44" s="1065">
        <f>J41-J35</f>
        <v>0</v>
      </c>
      <c r="K44" s="1086">
        <f t="shared" si="5"/>
        <v>0</v>
      </c>
      <c r="L44" s="1065">
        <f t="shared" si="5"/>
        <v>199</v>
      </c>
      <c r="M44" s="1075">
        <f t="shared" si="5"/>
        <v>0</v>
      </c>
      <c r="N44" s="1065">
        <f t="shared" si="5"/>
        <v>0</v>
      </c>
      <c r="O44" s="1070">
        <f t="shared" si="5"/>
        <v>0</v>
      </c>
      <c r="P44" s="1148">
        <f t="shared" si="0"/>
        <v>199</v>
      </c>
      <c r="Q44" s="1139" t="e">
        <f t="shared" si="1"/>
        <v>#DIV/0!</v>
      </c>
      <c r="R44" s="866"/>
      <c r="S44" s="1065">
        <f>S41-S35</f>
        <v>0</v>
      </c>
      <c r="T44" s="1070">
        <f>T41-T35</f>
        <v>0</v>
      </c>
      <c r="U44" s="1065">
        <f>U41-U35</f>
        <v>0</v>
      </c>
    </row>
    <row r="45" spans="1:21" ht="15.75" thickBot="1">
      <c r="A45" s="1087" t="s">
        <v>105</v>
      </c>
      <c r="B45" s="644" t="s">
        <v>63</v>
      </c>
      <c r="C45" s="645">
        <f>+C44-C39</f>
        <v>-12379</v>
      </c>
      <c r="D45" s="645">
        <f>+D44-D39</f>
        <v>-14193</v>
      </c>
      <c r="E45" s="646" t="s">
        <v>32</v>
      </c>
      <c r="F45" s="1065">
        <f aca="true" t="shared" si="6" ref="F45:O45">F44-F39</f>
        <v>-2795</v>
      </c>
      <c r="G45" s="1065">
        <f t="shared" si="6"/>
        <v>-2922</v>
      </c>
      <c r="H45" s="1065">
        <f t="shared" si="6"/>
        <v>-3517</v>
      </c>
      <c r="I45" s="1065">
        <f t="shared" si="6"/>
        <v>-3518</v>
      </c>
      <c r="J45" s="1065">
        <f t="shared" si="6"/>
        <v>-4369</v>
      </c>
      <c r="K45" s="1086">
        <f t="shared" si="6"/>
        <v>-4369</v>
      </c>
      <c r="L45" s="1065">
        <f t="shared" si="6"/>
        <v>-859</v>
      </c>
      <c r="M45" s="1075">
        <f t="shared" si="6"/>
        <v>0</v>
      </c>
      <c r="N45" s="1065">
        <f t="shared" si="6"/>
        <v>0</v>
      </c>
      <c r="O45" s="1070">
        <f t="shared" si="6"/>
        <v>0</v>
      </c>
      <c r="P45" s="1148">
        <f t="shared" si="0"/>
        <v>-859</v>
      </c>
      <c r="Q45" s="1086">
        <f t="shared" si="1"/>
        <v>19.66124971389334</v>
      </c>
      <c r="R45" s="866"/>
      <c r="S45" s="1065">
        <f>S44-S39</f>
        <v>0</v>
      </c>
      <c r="T45" s="1070">
        <f>T44-T39</f>
        <v>0</v>
      </c>
      <c r="U45" s="1065">
        <f>U44-U39</f>
        <v>0</v>
      </c>
    </row>
    <row r="46" ht="15">
      <c r="A46" s="854"/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1088" t="s">
        <v>193</v>
      </c>
      <c r="P50"/>
      <c r="Q50"/>
      <c r="R50"/>
      <c r="S50"/>
      <c r="T50"/>
      <c r="U50"/>
    </row>
    <row r="51" spans="1:21" ht="15">
      <c r="A51" s="1089"/>
      <c r="P51"/>
      <c r="Q51"/>
      <c r="R51"/>
      <c r="S51"/>
      <c r="T51"/>
      <c r="U51"/>
    </row>
    <row r="52" spans="1:21" ht="15">
      <c r="A52" s="854" t="s">
        <v>202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203</v>
      </c>
      <c r="P54"/>
      <c r="Q54"/>
      <c r="R54"/>
      <c r="S54"/>
      <c r="T54"/>
      <c r="U54"/>
    </row>
    <row r="55" ht="15">
      <c r="A55" s="854"/>
    </row>
    <row r="56" ht="15">
      <c r="A56" s="854"/>
    </row>
    <row r="57" ht="15">
      <c r="A57" s="854"/>
    </row>
    <row r="58" ht="15">
      <c r="A58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0">
      <selection activeCell="P36" sqref="P36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</row>
    <row r="2" spans="1:12" ht="21.75" customHeight="1">
      <c r="A2" s="650" t="s">
        <v>107</v>
      </c>
      <c r="B2" s="1171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652" t="s">
        <v>204</v>
      </c>
      <c r="B5" s="653" t="s">
        <v>216</v>
      </c>
      <c r="C5" s="1172"/>
      <c r="D5" s="1172"/>
      <c r="E5" s="1173"/>
      <c r="F5" s="1172"/>
      <c r="G5" s="1174"/>
      <c r="H5" s="1172"/>
      <c r="I5" s="1175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179</v>
      </c>
      <c r="I7" s="1511" t="s">
        <v>180</v>
      </c>
      <c r="J7" s="1521" t="s">
        <v>181</v>
      </c>
      <c r="K7" s="1522"/>
      <c r="L7" s="1514" t="s">
        <v>6</v>
      </c>
      <c r="M7" s="1515"/>
      <c r="N7" s="1515"/>
      <c r="O7" s="1534"/>
      <c r="P7" s="855" t="s">
        <v>182</v>
      </c>
      <c r="Q7" s="856" t="s">
        <v>8</v>
      </c>
      <c r="S7" s="1535" t="s">
        <v>183</v>
      </c>
      <c r="T7" s="1536"/>
      <c r="U7" s="1537"/>
    </row>
    <row r="8" spans="1:21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664" t="s">
        <v>186</v>
      </c>
      <c r="K8" s="664" t="s">
        <v>198</v>
      </c>
      <c r="L8" s="665" t="s">
        <v>19</v>
      </c>
      <c r="M8" s="666" t="s">
        <v>22</v>
      </c>
      <c r="N8" s="666" t="s">
        <v>25</v>
      </c>
      <c r="O8" s="667" t="s">
        <v>28</v>
      </c>
      <c r="P8" s="857" t="s">
        <v>29</v>
      </c>
      <c r="Q8" s="858" t="s">
        <v>30</v>
      </c>
      <c r="S8" s="1176" t="s">
        <v>188</v>
      </c>
      <c r="T8" s="1176" t="s">
        <v>189</v>
      </c>
      <c r="U8" s="1176" t="s">
        <v>190</v>
      </c>
    </row>
    <row r="9" spans="1:21" ht="15">
      <c r="A9" s="671" t="s">
        <v>31</v>
      </c>
      <c r="B9" s="672"/>
      <c r="C9" s="673">
        <v>104</v>
      </c>
      <c r="D9" s="673">
        <v>104</v>
      </c>
      <c r="E9" s="674"/>
      <c r="F9" s="861">
        <v>36</v>
      </c>
      <c r="G9" s="861">
        <v>35</v>
      </c>
      <c r="H9" s="861">
        <v>33</v>
      </c>
      <c r="I9" s="1177">
        <v>32</v>
      </c>
      <c r="J9" s="862"/>
      <c r="K9" s="862"/>
      <c r="L9" s="1178">
        <v>32</v>
      </c>
      <c r="M9" s="1179"/>
      <c r="N9" s="1180"/>
      <c r="O9" s="1181"/>
      <c r="P9" s="864" t="s">
        <v>32</v>
      </c>
      <c r="Q9" s="865" t="s">
        <v>32</v>
      </c>
      <c r="R9" s="866"/>
      <c r="S9" s="867"/>
      <c r="T9" s="1177"/>
      <c r="U9" s="688"/>
    </row>
    <row r="10" spans="1:21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34</v>
      </c>
      <c r="G10" s="868">
        <v>33</v>
      </c>
      <c r="H10" s="868">
        <v>31</v>
      </c>
      <c r="I10" s="1182">
        <v>20</v>
      </c>
      <c r="J10" s="869"/>
      <c r="K10" s="869"/>
      <c r="L10" s="1183">
        <v>31</v>
      </c>
      <c r="M10" s="1184"/>
      <c r="N10" s="911"/>
      <c r="O10" s="1185"/>
      <c r="P10" s="735" t="s">
        <v>32</v>
      </c>
      <c r="Q10" s="871" t="s">
        <v>32</v>
      </c>
      <c r="R10" s="866"/>
      <c r="S10" s="872"/>
      <c r="T10" s="1182"/>
      <c r="U10" s="703"/>
    </row>
    <row r="11" spans="1:21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7222</v>
      </c>
      <c r="G11" s="827">
        <v>7967</v>
      </c>
      <c r="H11" s="827">
        <v>8446</v>
      </c>
      <c r="I11" s="892">
        <v>9366</v>
      </c>
      <c r="J11" s="873" t="s">
        <v>32</v>
      </c>
      <c r="K11" s="873" t="s">
        <v>32</v>
      </c>
      <c r="L11" s="1186">
        <v>9404</v>
      </c>
      <c r="M11" s="916"/>
      <c r="N11" s="900"/>
      <c r="O11" s="1187"/>
      <c r="P11" s="724" t="s">
        <v>32</v>
      </c>
      <c r="Q11" s="876" t="s">
        <v>32</v>
      </c>
      <c r="R11" s="866"/>
      <c r="S11" s="867"/>
      <c r="T11" s="892"/>
      <c r="U11" s="718"/>
    </row>
    <row r="12" spans="1:21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-6890</v>
      </c>
      <c r="G12" s="827">
        <v>-7363</v>
      </c>
      <c r="H12" s="827">
        <v>8049</v>
      </c>
      <c r="I12" s="892">
        <v>9072</v>
      </c>
      <c r="J12" s="877" t="s">
        <v>32</v>
      </c>
      <c r="K12" s="877" t="s">
        <v>32</v>
      </c>
      <c r="L12" s="1095">
        <v>9136</v>
      </c>
      <c r="M12" s="916"/>
      <c r="N12" s="906"/>
      <c r="O12" s="1188"/>
      <c r="P12" s="724" t="s">
        <v>32</v>
      </c>
      <c r="Q12" s="876" t="s">
        <v>32</v>
      </c>
      <c r="R12" s="866"/>
      <c r="S12" s="879"/>
      <c r="T12" s="892"/>
      <c r="U12" s="718"/>
    </row>
    <row r="13" spans="1:21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>
        <v>511</v>
      </c>
      <c r="G13" s="827">
        <v>476</v>
      </c>
      <c r="H13" s="827">
        <v>323</v>
      </c>
      <c r="I13" s="892">
        <v>177</v>
      </c>
      <c r="J13" s="877" t="s">
        <v>32</v>
      </c>
      <c r="K13" s="877" t="s">
        <v>32</v>
      </c>
      <c r="L13" s="1095">
        <v>178</v>
      </c>
      <c r="M13" s="916"/>
      <c r="N13" s="906"/>
      <c r="O13" s="1188"/>
      <c r="P13" s="724" t="s">
        <v>32</v>
      </c>
      <c r="Q13" s="876" t="s">
        <v>32</v>
      </c>
      <c r="R13" s="866"/>
      <c r="S13" s="879"/>
      <c r="T13" s="892"/>
      <c r="U13" s="718"/>
    </row>
    <row r="14" spans="1:21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907</v>
      </c>
      <c r="G14" s="827">
        <v>1398</v>
      </c>
      <c r="H14" s="827">
        <v>962</v>
      </c>
      <c r="I14" s="892">
        <v>470</v>
      </c>
      <c r="J14" s="877" t="s">
        <v>32</v>
      </c>
      <c r="K14" s="877" t="s">
        <v>32</v>
      </c>
      <c r="L14" s="1095">
        <v>2971</v>
      </c>
      <c r="M14" s="916"/>
      <c r="N14" s="906"/>
      <c r="O14" s="1188"/>
      <c r="P14" s="724" t="s">
        <v>32</v>
      </c>
      <c r="Q14" s="876" t="s">
        <v>32</v>
      </c>
      <c r="R14" s="866"/>
      <c r="S14" s="879"/>
      <c r="T14" s="892"/>
      <c r="U14" s="718"/>
    </row>
    <row r="15" spans="1:21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1671</v>
      </c>
      <c r="G15" s="828">
        <v>975</v>
      </c>
      <c r="H15" s="828">
        <v>1677</v>
      </c>
      <c r="I15" s="1113">
        <v>2159</v>
      </c>
      <c r="J15" s="880" t="s">
        <v>32</v>
      </c>
      <c r="K15" s="880" t="s">
        <v>32</v>
      </c>
      <c r="L15" s="1093">
        <v>3234</v>
      </c>
      <c r="M15" s="1189"/>
      <c r="N15" s="911"/>
      <c r="O15" s="1190"/>
      <c r="P15" s="864" t="s">
        <v>32</v>
      </c>
      <c r="Q15" s="865" t="s">
        <v>32</v>
      </c>
      <c r="R15" s="866"/>
      <c r="S15" s="884"/>
      <c r="T15" s="1113"/>
      <c r="U15" s="738"/>
    </row>
    <row r="16" spans="1:21" ht="15.75" thickBot="1">
      <c r="A16" s="739" t="s">
        <v>48</v>
      </c>
      <c r="B16" s="740"/>
      <c r="C16" s="405">
        <v>24618</v>
      </c>
      <c r="D16" s="405">
        <v>24087</v>
      </c>
      <c r="E16" s="741"/>
      <c r="F16" s="885">
        <v>3421</v>
      </c>
      <c r="G16" s="885">
        <v>3453</v>
      </c>
      <c r="H16" s="817">
        <f>H11-H12+H13+H14+H15</f>
        <v>3359</v>
      </c>
      <c r="I16" s="817">
        <f>I11-I12+I13+I14+I15</f>
        <v>3100</v>
      </c>
      <c r="J16" s="887" t="s">
        <v>32</v>
      </c>
      <c r="K16" s="887" t="s">
        <v>32</v>
      </c>
      <c r="L16" s="746">
        <f>L11-L12+L13+L14+L15</f>
        <v>6651</v>
      </c>
      <c r="M16" s="746">
        <f>M11-M12+M13+M14+M15</f>
        <v>0</v>
      </c>
      <c r="N16" s="746">
        <f>N11-N12+N13+N14+N15</f>
        <v>0</v>
      </c>
      <c r="O16" s="746">
        <f>O11-O12+O13+O14+O15</f>
        <v>0</v>
      </c>
      <c r="P16" s="746" t="s">
        <v>32</v>
      </c>
      <c r="Q16" s="889" t="s">
        <v>32</v>
      </c>
      <c r="R16" s="866"/>
      <c r="S16" s="1191">
        <f>S11-S12+S13+S14+S15</f>
        <v>0</v>
      </c>
      <c r="T16" s="1191">
        <f>T11-T12+T13+T14+T15</f>
        <v>0</v>
      </c>
      <c r="U16" s="1191">
        <f>U11-U12+U13+U14+U15</f>
        <v>0</v>
      </c>
    </row>
    <row r="17" spans="1:21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>
        <v>413</v>
      </c>
      <c r="G17" s="828">
        <v>685</v>
      </c>
      <c r="H17" s="828">
        <v>479</v>
      </c>
      <c r="I17" s="1113">
        <v>375</v>
      </c>
      <c r="J17" s="873" t="s">
        <v>32</v>
      </c>
      <c r="K17" s="873" t="s">
        <v>32</v>
      </c>
      <c r="L17" s="1093">
        <v>349</v>
      </c>
      <c r="M17" s="913"/>
      <c r="N17" s="900"/>
      <c r="O17" s="1187"/>
      <c r="P17" s="864" t="s">
        <v>32</v>
      </c>
      <c r="Q17" s="865" t="s">
        <v>32</v>
      </c>
      <c r="R17" s="866"/>
      <c r="S17" s="1192"/>
      <c r="T17" s="738"/>
      <c r="U17" s="738"/>
    </row>
    <row r="18" spans="1:21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781</v>
      </c>
      <c r="G18" s="827">
        <v>349</v>
      </c>
      <c r="H18" s="827">
        <v>835</v>
      </c>
      <c r="I18" s="892">
        <v>704</v>
      </c>
      <c r="J18" s="877" t="s">
        <v>32</v>
      </c>
      <c r="K18" s="877" t="s">
        <v>32</v>
      </c>
      <c r="L18" s="1095">
        <v>738</v>
      </c>
      <c r="M18" s="916"/>
      <c r="N18" s="906"/>
      <c r="O18" s="1188"/>
      <c r="P18" s="724" t="s">
        <v>32</v>
      </c>
      <c r="Q18" s="876" t="s">
        <v>32</v>
      </c>
      <c r="R18" s="866"/>
      <c r="S18" s="1193"/>
      <c r="T18" s="718"/>
      <c r="U18" s="718"/>
    </row>
    <row r="19" spans="1:21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>
        <v>0</v>
      </c>
      <c r="G19" s="827">
        <v>0</v>
      </c>
      <c r="H19" s="827">
        <v>0</v>
      </c>
      <c r="I19" s="892">
        <v>0</v>
      </c>
      <c r="J19" s="877" t="s">
        <v>32</v>
      </c>
      <c r="K19" s="877" t="s">
        <v>32</v>
      </c>
      <c r="L19" s="1095">
        <v>0</v>
      </c>
      <c r="M19" s="916"/>
      <c r="N19" s="906"/>
      <c r="O19" s="1188"/>
      <c r="P19" s="724" t="s">
        <v>32</v>
      </c>
      <c r="Q19" s="876" t="s">
        <v>32</v>
      </c>
      <c r="R19" s="866"/>
      <c r="S19" s="1193"/>
      <c r="T19" s="718"/>
      <c r="U19" s="718"/>
    </row>
    <row r="20" spans="1:21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1685</v>
      </c>
      <c r="G20" s="827">
        <v>1849</v>
      </c>
      <c r="H20" s="827">
        <v>1975</v>
      </c>
      <c r="I20" s="892">
        <v>1876</v>
      </c>
      <c r="J20" s="877" t="s">
        <v>32</v>
      </c>
      <c r="K20" s="877" t="s">
        <v>32</v>
      </c>
      <c r="L20" s="1095">
        <v>5564</v>
      </c>
      <c r="M20" s="916"/>
      <c r="N20" s="906"/>
      <c r="O20" s="1188"/>
      <c r="P20" s="724" t="s">
        <v>32</v>
      </c>
      <c r="Q20" s="876" t="s">
        <v>32</v>
      </c>
      <c r="R20" s="866"/>
      <c r="S20" s="1193"/>
      <c r="T20" s="718"/>
      <c r="U20" s="718"/>
    </row>
    <row r="21" spans="1:21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>
        <v>0</v>
      </c>
      <c r="G21" s="827">
        <v>0</v>
      </c>
      <c r="H21" s="827">
        <v>0</v>
      </c>
      <c r="I21" s="896">
        <v>0</v>
      </c>
      <c r="J21" s="869" t="s">
        <v>32</v>
      </c>
      <c r="K21" s="869" t="s">
        <v>32</v>
      </c>
      <c r="L21" s="1096">
        <v>0</v>
      </c>
      <c r="M21" s="1189"/>
      <c r="N21" s="911"/>
      <c r="O21" s="1190"/>
      <c r="P21" s="734" t="s">
        <v>32</v>
      </c>
      <c r="Q21" s="895" t="s">
        <v>32</v>
      </c>
      <c r="R21" s="866"/>
      <c r="S21" s="1194"/>
      <c r="T21" s="757"/>
      <c r="U21" s="757"/>
    </row>
    <row r="22" spans="1:22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13454</v>
      </c>
      <c r="G22" s="897">
        <v>13860</v>
      </c>
      <c r="H22" s="897">
        <v>13442</v>
      </c>
      <c r="I22" s="762">
        <v>14664</v>
      </c>
      <c r="J22" s="898">
        <f>J35</f>
        <v>14276</v>
      </c>
      <c r="K22" s="899">
        <v>14276</v>
      </c>
      <c r="L22" s="765">
        <v>3314</v>
      </c>
      <c r="M22" s="900"/>
      <c r="N22" s="1195"/>
      <c r="O22" s="1187"/>
      <c r="P22" s="924">
        <f>SUM(L22:O22)</f>
        <v>3314</v>
      </c>
      <c r="Q22" s="902">
        <f>(P22/K22)*100</f>
        <v>23.213785374054357</v>
      </c>
      <c r="R22" s="866"/>
      <c r="S22" s="867"/>
      <c r="T22" s="903"/>
      <c r="U22" s="762"/>
      <c r="V22" s="1196"/>
    </row>
    <row r="23" spans="1:21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/>
      <c r="G23" s="827"/>
      <c r="H23" s="827"/>
      <c r="I23" s="773"/>
      <c r="J23" s="904"/>
      <c r="K23" s="905"/>
      <c r="L23" s="776" t="s">
        <v>217</v>
      </c>
      <c r="M23" s="906"/>
      <c r="N23" s="906"/>
      <c r="O23" s="1188"/>
      <c r="P23" s="924">
        <f aca="true" t="shared" si="0" ref="P23:P45">SUM(L23:O23)</f>
        <v>0</v>
      </c>
      <c r="Q23" s="902" t="e">
        <f aca="true" t="shared" si="1" ref="Q23:Q45">(P23/K23)*100</f>
        <v>#DIV/0!</v>
      </c>
      <c r="R23" s="866"/>
      <c r="S23" s="879"/>
      <c r="T23" s="907"/>
      <c r="U23" s="773"/>
    </row>
    <row r="24" spans="1:21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2805</v>
      </c>
      <c r="G24" s="908">
        <v>3030</v>
      </c>
      <c r="H24" s="908">
        <v>3000</v>
      </c>
      <c r="I24" s="786">
        <v>3400</v>
      </c>
      <c r="J24" s="909">
        <f>J25+J26+J28+J29</f>
        <v>3450</v>
      </c>
      <c r="K24" s="910">
        <v>3450</v>
      </c>
      <c r="L24" s="789">
        <v>864</v>
      </c>
      <c r="M24" s="911"/>
      <c r="N24" s="1197"/>
      <c r="O24" s="1190"/>
      <c r="P24" s="924">
        <f t="shared" si="0"/>
        <v>864</v>
      </c>
      <c r="Q24" s="902">
        <f t="shared" si="1"/>
        <v>25.043478260869566</v>
      </c>
      <c r="R24" s="866"/>
      <c r="S24" s="884"/>
      <c r="T24" s="912"/>
      <c r="U24" s="786"/>
    </row>
    <row r="25" spans="1:21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3042</v>
      </c>
      <c r="G25" s="827">
        <v>2862</v>
      </c>
      <c r="H25" s="827">
        <v>2431</v>
      </c>
      <c r="I25" s="797">
        <v>3440</v>
      </c>
      <c r="J25" s="898">
        <v>1000</v>
      </c>
      <c r="K25" s="899">
        <v>1000</v>
      </c>
      <c r="L25" s="800">
        <v>681</v>
      </c>
      <c r="M25" s="913"/>
      <c r="N25" s="900"/>
      <c r="O25" s="1187"/>
      <c r="P25" s="924">
        <f t="shared" si="0"/>
        <v>681</v>
      </c>
      <c r="Q25" s="902">
        <f t="shared" si="1"/>
        <v>68.10000000000001</v>
      </c>
      <c r="R25" s="866"/>
      <c r="S25" s="891"/>
      <c r="T25" s="915"/>
      <c r="U25" s="797"/>
    </row>
    <row r="26" spans="1:21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812</v>
      </c>
      <c r="G26" s="827">
        <v>951</v>
      </c>
      <c r="H26" s="827">
        <v>1318</v>
      </c>
      <c r="I26" s="773">
        <v>1425</v>
      </c>
      <c r="J26" s="904">
        <v>1550</v>
      </c>
      <c r="K26" s="905">
        <v>1550</v>
      </c>
      <c r="L26" s="776">
        <v>568</v>
      </c>
      <c r="M26" s="916"/>
      <c r="N26" s="906"/>
      <c r="O26" s="1188"/>
      <c r="P26" s="924">
        <f t="shared" si="0"/>
        <v>568</v>
      </c>
      <c r="Q26" s="902">
        <f t="shared" si="1"/>
        <v>36.645161290322584</v>
      </c>
      <c r="R26" s="866"/>
      <c r="S26" s="879"/>
      <c r="T26" s="907"/>
      <c r="U26" s="773"/>
    </row>
    <row r="27" spans="1:21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>
        <v>80</v>
      </c>
      <c r="G27" s="827">
        <v>26</v>
      </c>
      <c r="H27" s="827">
        <v>0</v>
      </c>
      <c r="I27" s="773">
        <v>14</v>
      </c>
      <c r="J27" s="904"/>
      <c r="K27" s="905"/>
      <c r="L27" s="776">
        <v>5</v>
      </c>
      <c r="M27" s="916"/>
      <c r="N27" s="906"/>
      <c r="O27" s="1188"/>
      <c r="P27" s="924">
        <f t="shared" si="0"/>
        <v>5</v>
      </c>
      <c r="Q27" s="902" t="e">
        <f t="shared" si="1"/>
        <v>#DIV/0!</v>
      </c>
      <c r="R27" s="866"/>
      <c r="S27" s="879"/>
      <c r="T27" s="907"/>
      <c r="U27" s="773"/>
    </row>
    <row r="28" spans="1:21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300</v>
      </c>
      <c r="G28" s="827">
        <v>676</v>
      </c>
      <c r="H28" s="827">
        <v>375</v>
      </c>
      <c r="I28" s="773">
        <v>197</v>
      </c>
      <c r="J28" s="904">
        <v>500</v>
      </c>
      <c r="K28" s="905">
        <v>500</v>
      </c>
      <c r="L28" s="776">
        <v>15</v>
      </c>
      <c r="M28" s="916"/>
      <c r="N28" s="906"/>
      <c r="O28" s="1188"/>
      <c r="P28" s="924">
        <f t="shared" si="0"/>
        <v>15</v>
      </c>
      <c r="Q28" s="902">
        <f t="shared" si="1"/>
        <v>3</v>
      </c>
      <c r="R28" s="866"/>
      <c r="S28" s="879"/>
      <c r="T28" s="907"/>
      <c r="U28" s="773"/>
    </row>
    <row r="29" spans="1:21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497</v>
      </c>
      <c r="G29" s="827">
        <v>585</v>
      </c>
      <c r="H29" s="827">
        <v>465</v>
      </c>
      <c r="I29" s="773">
        <v>713</v>
      </c>
      <c r="J29" s="904">
        <v>400</v>
      </c>
      <c r="K29" s="905">
        <v>400</v>
      </c>
      <c r="L29" s="776">
        <v>62</v>
      </c>
      <c r="M29" s="916"/>
      <c r="N29" s="906"/>
      <c r="O29" s="1188"/>
      <c r="P29" s="924">
        <f t="shared" si="0"/>
        <v>62</v>
      </c>
      <c r="Q29" s="902">
        <f t="shared" si="1"/>
        <v>15.5</v>
      </c>
      <c r="R29" s="866"/>
      <c r="S29" s="879"/>
      <c r="T29" s="907"/>
      <c r="U29" s="773"/>
    </row>
    <row r="30" spans="1:21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7861</v>
      </c>
      <c r="G30" s="827">
        <v>7950</v>
      </c>
      <c r="H30" s="827">
        <v>7842</v>
      </c>
      <c r="I30" s="773">
        <v>7959</v>
      </c>
      <c r="J30" s="904">
        <v>7931</v>
      </c>
      <c r="K30" s="905">
        <v>7931</v>
      </c>
      <c r="L30" s="776">
        <v>2001</v>
      </c>
      <c r="M30" s="916"/>
      <c r="N30" s="906"/>
      <c r="O30" s="1188"/>
      <c r="P30" s="924">
        <f t="shared" si="0"/>
        <v>2001</v>
      </c>
      <c r="Q30" s="902">
        <f t="shared" si="1"/>
        <v>25.230109696129116</v>
      </c>
      <c r="R30" s="866"/>
      <c r="S30" s="879"/>
      <c r="T30" s="907"/>
      <c r="U30" s="773"/>
    </row>
    <row r="31" spans="1:21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2897</v>
      </c>
      <c r="G31" s="827">
        <v>2910</v>
      </c>
      <c r="H31" s="827">
        <v>2905</v>
      </c>
      <c r="I31" s="773">
        <v>2848</v>
      </c>
      <c r="J31" s="904">
        <v>2776</v>
      </c>
      <c r="K31" s="905">
        <v>2776</v>
      </c>
      <c r="L31" s="776">
        <v>698</v>
      </c>
      <c r="M31" s="916"/>
      <c r="N31" s="906"/>
      <c r="O31" s="1188"/>
      <c r="P31" s="924">
        <f t="shared" si="0"/>
        <v>698</v>
      </c>
      <c r="Q31" s="902">
        <f t="shared" si="1"/>
        <v>25.144092219020177</v>
      </c>
      <c r="R31" s="866"/>
      <c r="S31" s="879"/>
      <c r="T31" s="907"/>
      <c r="U31" s="773"/>
    </row>
    <row r="32" spans="1:21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>
        <v>0</v>
      </c>
      <c r="G32" s="827">
        <v>0</v>
      </c>
      <c r="H32" s="827">
        <v>0</v>
      </c>
      <c r="I32" s="773">
        <v>0</v>
      </c>
      <c r="J32" s="904"/>
      <c r="K32" s="905"/>
      <c r="L32" s="776">
        <v>0</v>
      </c>
      <c r="M32" s="916"/>
      <c r="N32" s="906"/>
      <c r="O32" s="1188"/>
      <c r="P32" s="924">
        <f t="shared" si="0"/>
        <v>0</v>
      </c>
      <c r="Q32" s="902" t="e">
        <f t="shared" si="1"/>
        <v>#DIV/0!</v>
      </c>
      <c r="R32" s="866"/>
      <c r="S32" s="879"/>
      <c r="T32" s="907"/>
      <c r="U32" s="773"/>
    </row>
    <row r="33" spans="1:21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>
        <v>73</v>
      </c>
      <c r="G33" s="827">
        <v>97</v>
      </c>
      <c r="H33" s="827">
        <v>103</v>
      </c>
      <c r="I33" s="773">
        <v>103</v>
      </c>
      <c r="J33" s="904"/>
      <c r="K33" s="905"/>
      <c r="L33" s="776">
        <v>26</v>
      </c>
      <c r="M33" s="916"/>
      <c r="N33" s="906"/>
      <c r="O33" s="1188"/>
      <c r="P33" s="924">
        <f t="shared" si="0"/>
        <v>26</v>
      </c>
      <c r="Q33" s="902" t="e">
        <f t="shared" si="1"/>
        <v>#DIV/0!</v>
      </c>
      <c r="R33" s="866"/>
      <c r="S33" s="879"/>
      <c r="T33" s="907"/>
      <c r="U33" s="773"/>
    </row>
    <row r="34" spans="1:21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449</v>
      </c>
      <c r="G34" s="828">
        <v>210</v>
      </c>
      <c r="H34" s="828">
        <v>221</v>
      </c>
      <c r="I34" s="807">
        <v>173</v>
      </c>
      <c r="J34" s="917">
        <v>119</v>
      </c>
      <c r="K34" s="918">
        <v>119</v>
      </c>
      <c r="L34" s="810">
        <v>30</v>
      </c>
      <c r="M34" s="916"/>
      <c r="N34" s="911"/>
      <c r="O34" s="1190"/>
      <c r="P34" s="924">
        <f t="shared" si="0"/>
        <v>30</v>
      </c>
      <c r="Q34" s="902">
        <f t="shared" si="1"/>
        <v>25.210084033613445</v>
      </c>
      <c r="R34" s="866"/>
      <c r="S34" s="872"/>
      <c r="T34" s="919"/>
      <c r="U34" s="807"/>
    </row>
    <row r="35" spans="1:21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O35">SUM(F25:F34)</f>
        <v>16011</v>
      </c>
      <c r="G35" s="817">
        <f t="shared" si="2"/>
        <v>16267</v>
      </c>
      <c r="H35" s="817">
        <f t="shared" si="2"/>
        <v>15660</v>
      </c>
      <c r="I35" s="817">
        <f t="shared" si="2"/>
        <v>16872</v>
      </c>
      <c r="J35" s="920">
        <f t="shared" si="2"/>
        <v>14276</v>
      </c>
      <c r="K35" s="921">
        <f t="shared" si="2"/>
        <v>14276</v>
      </c>
      <c r="L35" s="817">
        <f t="shared" si="2"/>
        <v>4086</v>
      </c>
      <c r="M35" s="817">
        <f>SUM(M25:M34)</f>
        <v>0</v>
      </c>
      <c r="N35" s="817">
        <f t="shared" si="2"/>
        <v>0</v>
      </c>
      <c r="O35" s="817">
        <f t="shared" si="2"/>
        <v>0</v>
      </c>
      <c r="P35" s="924">
        <f t="shared" si="0"/>
        <v>4086</v>
      </c>
      <c r="Q35" s="902">
        <f t="shared" si="1"/>
        <v>28.621462594564306</v>
      </c>
      <c r="R35" s="866"/>
      <c r="S35" s="817">
        <f>SUM(S25:S34)</f>
        <v>0</v>
      </c>
      <c r="T35" s="922">
        <f>SUM(T25:T34)</f>
        <v>0</v>
      </c>
      <c r="U35" s="817">
        <f>SUM(U25:U34)</f>
        <v>0</v>
      </c>
    </row>
    <row r="36" spans="1:21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>
        <v>1998</v>
      </c>
      <c r="G36" s="823">
        <v>1958</v>
      </c>
      <c r="H36" s="823">
        <v>2032</v>
      </c>
      <c r="I36" s="797">
        <v>1931</v>
      </c>
      <c r="J36" s="898"/>
      <c r="K36" s="899"/>
      <c r="L36" s="765">
        <v>558</v>
      </c>
      <c r="M36" s="712"/>
      <c r="N36" s="1094"/>
      <c r="O36" s="750"/>
      <c r="P36" s="924">
        <f t="shared" si="0"/>
        <v>558</v>
      </c>
      <c r="Q36" s="902" t="e">
        <f t="shared" si="1"/>
        <v>#DIV/0!</v>
      </c>
      <c r="R36" s="866"/>
      <c r="S36" s="891"/>
      <c r="T36" s="915"/>
      <c r="U36" s="797"/>
    </row>
    <row r="37" spans="1:21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112</v>
      </c>
      <c r="G37" s="827">
        <v>100</v>
      </c>
      <c r="H37" s="827">
        <v>50</v>
      </c>
      <c r="I37" s="773">
        <v>53</v>
      </c>
      <c r="J37" s="904"/>
      <c r="K37" s="905"/>
      <c r="L37" s="776">
        <v>0</v>
      </c>
      <c r="M37" s="712"/>
      <c r="N37" s="1094"/>
      <c r="O37" s="714"/>
      <c r="P37" s="924">
        <f t="shared" si="0"/>
        <v>0</v>
      </c>
      <c r="Q37" s="902" t="e">
        <f t="shared" si="1"/>
        <v>#DIV/0!</v>
      </c>
      <c r="R37" s="866"/>
      <c r="S37" s="879"/>
      <c r="T37" s="907"/>
      <c r="U37" s="773"/>
    </row>
    <row r="38" spans="1:21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>
        <v>87</v>
      </c>
      <c r="G38" s="827">
        <v>28</v>
      </c>
      <c r="H38" s="827">
        <v>0</v>
      </c>
      <c r="I38" s="773">
        <v>15</v>
      </c>
      <c r="J38" s="904"/>
      <c r="K38" s="905"/>
      <c r="L38" s="776">
        <v>5</v>
      </c>
      <c r="M38" s="712"/>
      <c r="N38" s="1094"/>
      <c r="O38" s="714"/>
      <c r="P38" s="924">
        <f t="shared" si="0"/>
        <v>5</v>
      </c>
      <c r="Q38" s="902" t="e">
        <f t="shared" si="1"/>
        <v>#DIV/0!</v>
      </c>
      <c r="R38" s="866"/>
      <c r="S38" s="879"/>
      <c r="T38" s="907"/>
      <c r="U38" s="773"/>
    </row>
    <row r="39" spans="1:21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13454</v>
      </c>
      <c r="G39" s="827">
        <v>13860</v>
      </c>
      <c r="H39" s="827">
        <v>13442</v>
      </c>
      <c r="I39" s="773">
        <v>14664</v>
      </c>
      <c r="J39" s="904">
        <f>J35</f>
        <v>14276</v>
      </c>
      <c r="K39" s="905">
        <v>14276</v>
      </c>
      <c r="L39" s="776">
        <v>3314</v>
      </c>
      <c r="M39" s="712"/>
      <c r="N39" s="1094"/>
      <c r="O39" s="714"/>
      <c r="P39" s="924">
        <f t="shared" si="0"/>
        <v>3314</v>
      </c>
      <c r="Q39" s="902">
        <f t="shared" si="1"/>
        <v>23.213785374054357</v>
      </c>
      <c r="R39" s="866"/>
      <c r="S39" s="879"/>
      <c r="T39" s="907"/>
      <c r="U39" s="773"/>
    </row>
    <row r="40" spans="1:21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399</v>
      </c>
      <c r="G40" s="828">
        <v>331</v>
      </c>
      <c r="H40" s="828">
        <v>206</v>
      </c>
      <c r="I40" s="807">
        <v>354</v>
      </c>
      <c r="J40" s="917"/>
      <c r="K40" s="918"/>
      <c r="L40" s="810">
        <v>209</v>
      </c>
      <c r="M40" s="712"/>
      <c r="N40" s="1094"/>
      <c r="O40" s="714"/>
      <c r="P40" s="924">
        <f t="shared" si="0"/>
        <v>209</v>
      </c>
      <c r="Q40" s="902" t="e">
        <f t="shared" si="1"/>
        <v>#DIV/0!</v>
      </c>
      <c r="R40" s="866"/>
      <c r="S40" s="872"/>
      <c r="T40" s="919"/>
      <c r="U40" s="807"/>
    </row>
    <row r="41" spans="1:21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O41">SUM(F36:F40)</f>
        <v>16050</v>
      </c>
      <c r="G41" s="817">
        <f t="shared" si="3"/>
        <v>16277</v>
      </c>
      <c r="H41" s="817">
        <f t="shared" si="3"/>
        <v>15730</v>
      </c>
      <c r="I41" s="817">
        <f t="shared" si="3"/>
        <v>17017</v>
      </c>
      <c r="J41" s="920">
        <f t="shared" si="3"/>
        <v>14276</v>
      </c>
      <c r="K41" s="921">
        <f t="shared" si="3"/>
        <v>14276</v>
      </c>
      <c r="L41" s="817">
        <f t="shared" si="3"/>
        <v>4086</v>
      </c>
      <c r="M41" s="830">
        <f>SUM(M36:M40)</f>
        <v>0</v>
      </c>
      <c r="N41" s="817">
        <f t="shared" si="3"/>
        <v>0</v>
      </c>
      <c r="O41" s="1102">
        <f t="shared" si="3"/>
        <v>0</v>
      </c>
      <c r="P41" s="924">
        <f t="shared" si="0"/>
        <v>4086</v>
      </c>
      <c r="Q41" s="902">
        <f t="shared" si="1"/>
        <v>28.621462594564306</v>
      </c>
      <c r="R41" s="866"/>
      <c r="S41" s="817">
        <f>SUM(S36:S40)</f>
        <v>0</v>
      </c>
      <c r="T41" s="922">
        <f>SUM(T36:T40)</f>
        <v>0</v>
      </c>
      <c r="U41" s="817">
        <f>SUM(U36:U40)</f>
        <v>0</v>
      </c>
    </row>
    <row r="42" spans="1:21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925"/>
      <c r="K42" s="926"/>
      <c r="L42" s="828"/>
      <c r="M42" s="838"/>
      <c r="N42" s="839">
        <f>T42-M42</f>
        <v>0</v>
      </c>
      <c r="O42" s="838"/>
      <c r="P42" s="924">
        <f t="shared" si="0"/>
        <v>0</v>
      </c>
      <c r="Q42" s="902" t="e">
        <f t="shared" si="1"/>
        <v>#DIV/0!</v>
      </c>
      <c r="R42" s="866"/>
      <c r="S42" s="928"/>
      <c r="T42" s="835"/>
      <c r="U42" s="835"/>
    </row>
    <row r="43" spans="1:21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 aca="true" t="shared" si="4" ref="F43:O43">F41-F39</f>
        <v>2596</v>
      </c>
      <c r="G43" s="817">
        <f t="shared" si="4"/>
        <v>2417</v>
      </c>
      <c r="H43" s="817">
        <f t="shared" si="4"/>
        <v>2288</v>
      </c>
      <c r="I43" s="817">
        <f t="shared" si="4"/>
        <v>2353</v>
      </c>
      <c r="J43" s="817">
        <f>J41-J39</f>
        <v>0</v>
      </c>
      <c r="K43" s="822">
        <f t="shared" si="4"/>
        <v>0</v>
      </c>
      <c r="L43" s="817">
        <f t="shared" si="4"/>
        <v>772</v>
      </c>
      <c r="M43" s="830">
        <f t="shared" si="4"/>
        <v>0</v>
      </c>
      <c r="N43" s="817">
        <f t="shared" si="4"/>
        <v>0</v>
      </c>
      <c r="O43" s="922">
        <f t="shared" si="4"/>
        <v>0</v>
      </c>
      <c r="P43" s="924">
        <f t="shared" si="0"/>
        <v>772</v>
      </c>
      <c r="Q43" s="902" t="e">
        <f t="shared" si="1"/>
        <v>#DIV/0!</v>
      </c>
      <c r="R43" s="866"/>
      <c r="S43" s="817">
        <f>S41-S39</f>
        <v>0</v>
      </c>
      <c r="T43" s="922">
        <f>T41-T39</f>
        <v>0</v>
      </c>
      <c r="U43" s="817">
        <f>U41-U39</f>
        <v>0</v>
      </c>
    </row>
    <row r="44" spans="1:21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 aca="true" t="shared" si="5" ref="F44:O44">F41-F35</f>
        <v>39</v>
      </c>
      <c r="G44" s="817">
        <f t="shared" si="5"/>
        <v>10</v>
      </c>
      <c r="H44" s="817">
        <f t="shared" si="5"/>
        <v>70</v>
      </c>
      <c r="I44" s="817">
        <f t="shared" si="5"/>
        <v>145</v>
      </c>
      <c r="J44" s="817">
        <f>J41-J35</f>
        <v>0</v>
      </c>
      <c r="K44" s="822">
        <f t="shared" si="5"/>
        <v>0</v>
      </c>
      <c r="L44" s="817">
        <f t="shared" si="5"/>
        <v>0</v>
      </c>
      <c r="M44" s="830">
        <f t="shared" si="5"/>
        <v>0</v>
      </c>
      <c r="N44" s="817">
        <f t="shared" si="5"/>
        <v>0</v>
      </c>
      <c r="O44" s="922">
        <f t="shared" si="5"/>
        <v>0</v>
      </c>
      <c r="P44" s="924">
        <f t="shared" si="0"/>
        <v>0</v>
      </c>
      <c r="Q44" s="902" t="e">
        <f t="shared" si="1"/>
        <v>#DIV/0!</v>
      </c>
      <c r="R44" s="866"/>
      <c r="S44" s="817">
        <f>S41-S35</f>
        <v>0</v>
      </c>
      <c r="T44" s="922">
        <f>T41-T35</f>
        <v>0</v>
      </c>
      <c r="U44" s="817">
        <f>U41-U35</f>
        <v>0</v>
      </c>
    </row>
    <row r="45" spans="1:21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 aca="true" t="shared" si="6" ref="F45:O45">F44-F39</f>
        <v>-13415</v>
      </c>
      <c r="G45" s="817">
        <f t="shared" si="6"/>
        <v>-13850</v>
      </c>
      <c r="H45" s="817">
        <f t="shared" si="6"/>
        <v>-13372</v>
      </c>
      <c r="I45" s="817">
        <f t="shared" si="6"/>
        <v>-14519</v>
      </c>
      <c r="J45" s="817">
        <f t="shared" si="6"/>
        <v>-14276</v>
      </c>
      <c r="K45" s="822">
        <f t="shared" si="6"/>
        <v>-14276</v>
      </c>
      <c r="L45" s="817">
        <f t="shared" si="6"/>
        <v>-3314</v>
      </c>
      <c r="M45" s="830">
        <f t="shared" si="6"/>
        <v>0</v>
      </c>
      <c r="N45" s="817">
        <f t="shared" si="6"/>
        <v>0</v>
      </c>
      <c r="O45" s="922">
        <f t="shared" si="6"/>
        <v>0</v>
      </c>
      <c r="P45" s="817">
        <f t="shared" si="0"/>
        <v>-3314</v>
      </c>
      <c r="Q45" s="822">
        <f t="shared" si="1"/>
        <v>23.213785374054357</v>
      </c>
      <c r="R45" s="866"/>
      <c r="S45" s="817">
        <f>S44-S39</f>
        <v>0</v>
      </c>
      <c r="T45" s="922">
        <f>T44-T39</f>
        <v>0</v>
      </c>
      <c r="U45" s="817">
        <f>U44-U39</f>
        <v>0</v>
      </c>
    </row>
    <row r="46" ht="15">
      <c r="A46" s="854"/>
    </row>
    <row r="47" ht="15">
      <c r="A47" s="854"/>
    </row>
    <row r="48" spans="1:5" ht="15">
      <c r="A48" s="1196"/>
      <c r="B48" s="1198" t="s">
        <v>218</v>
      </c>
      <c r="E48" s="1199" t="s">
        <v>219</v>
      </c>
    </row>
    <row r="49" ht="15">
      <c r="A49" s="854"/>
    </row>
    <row r="50" spans="1:21" ht="15">
      <c r="A50" s="850" t="s">
        <v>191</v>
      </c>
      <c r="P50"/>
      <c r="Q50"/>
      <c r="R50"/>
      <c r="S50"/>
      <c r="T50"/>
      <c r="U50"/>
    </row>
    <row r="51" spans="1:21" ht="15">
      <c r="A51" s="851" t="s">
        <v>192</v>
      </c>
      <c r="P51"/>
      <c r="Q51"/>
      <c r="R51"/>
      <c r="S51"/>
      <c r="T51"/>
      <c r="U51"/>
    </row>
    <row r="52" spans="1:21" ht="15">
      <c r="A52" s="852" t="s">
        <v>193</v>
      </c>
      <c r="P52"/>
      <c r="Q52"/>
      <c r="R52"/>
      <c r="S52"/>
      <c r="T52"/>
      <c r="U52"/>
    </row>
    <row r="53" spans="1:21" ht="15">
      <c r="A53" s="853"/>
      <c r="P53"/>
      <c r="Q53"/>
      <c r="R53"/>
      <c r="S53"/>
      <c r="T53"/>
      <c r="U53"/>
    </row>
    <row r="54" spans="1:21" ht="15">
      <c r="A54" s="854" t="s">
        <v>220</v>
      </c>
      <c r="P54"/>
      <c r="Q54"/>
      <c r="R54"/>
      <c r="S54"/>
      <c r="T54"/>
      <c r="U54"/>
    </row>
    <row r="55" spans="1:21" ht="15">
      <c r="A55" s="854"/>
      <c r="P55"/>
      <c r="Q55"/>
      <c r="R55"/>
      <c r="S55"/>
      <c r="T55"/>
      <c r="U55"/>
    </row>
    <row r="56" spans="1:21" ht="15">
      <c r="A56" s="854" t="s">
        <v>221</v>
      </c>
      <c r="P56"/>
      <c r="Q56"/>
      <c r="R56"/>
      <c r="S56"/>
      <c r="T56"/>
      <c r="U56"/>
    </row>
    <row r="57" ht="15">
      <c r="A57" s="854"/>
    </row>
    <row r="58" ht="15">
      <c r="A58" s="854"/>
    </row>
    <row r="59" ht="15">
      <c r="A59" s="854"/>
    </row>
    <row r="60" ht="15">
      <c r="A60" s="854"/>
    </row>
    <row r="61" ht="15">
      <c r="A61" s="854"/>
    </row>
    <row r="62" ht="15">
      <c r="A62" s="854"/>
    </row>
    <row r="63" ht="15">
      <c r="A63" s="854"/>
    </row>
    <row r="64" ht="15">
      <c r="A64" s="854"/>
    </row>
    <row r="65" ht="15">
      <c r="A65" s="854"/>
    </row>
    <row r="66" ht="15">
      <c r="A66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3">
      <selection activeCell="N34" sqref="N3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92" customWidth="1"/>
    <col min="12" max="12" width="11.421875" style="392" customWidth="1"/>
    <col min="13" max="13" width="9.8515625" style="392" customWidth="1"/>
    <col min="14" max="14" width="9.140625" style="392" customWidth="1"/>
    <col min="15" max="15" width="9.28125" style="392" bestFit="1" customWidth="1"/>
    <col min="16" max="16" width="9.140625" style="392" customWidth="1"/>
    <col min="17" max="17" width="12.00390625" style="392" customWidth="1"/>
    <col min="18" max="18" width="9.140625" style="372" customWidth="1"/>
    <col min="19" max="19" width="3.421875" style="392" customWidth="1"/>
    <col min="20" max="20" width="12.57421875" style="392" customWidth="1"/>
    <col min="21" max="21" width="11.8515625" style="392" customWidth="1"/>
    <col min="22" max="22" width="12.00390625" style="392" customWidth="1"/>
  </cols>
  <sheetData>
    <row r="1" spans="1:22" ht="26.25">
      <c r="A1" s="1538" t="s">
        <v>177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S1" s="1539"/>
      <c r="T1" s="1539"/>
      <c r="U1" s="1539"/>
      <c r="V1" s="1539"/>
    </row>
    <row r="2" spans="1:13" ht="21.75" customHeight="1">
      <c r="A2" s="650" t="s">
        <v>107</v>
      </c>
      <c r="B2" s="467"/>
      <c r="L2" s="651"/>
      <c r="M2" s="651"/>
    </row>
    <row r="3" spans="1:13" ht="15">
      <c r="A3" s="660"/>
      <c r="L3" s="651"/>
      <c r="M3" s="651"/>
    </row>
    <row r="4" spans="1:13" ht="15.75" thickBot="1">
      <c r="A4" s="854"/>
      <c r="B4" s="208"/>
      <c r="C4" s="208"/>
      <c r="D4" s="208"/>
      <c r="E4" s="468"/>
      <c r="F4" s="208"/>
      <c r="G4" s="208"/>
      <c r="L4" s="651"/>
      <c r="M4" s="651"/>
    </row>
    <row r="5" spans="1:13" ht="16.5" thickBot="1">
      <c r="A5" s="652" t="s">
        <v>204</v>
      </c>
      <c r="B5" s="653" t="s">
        <v>222</v>
      </c>
      <c r="C5" s="1172"/>
      <c r="D5" s="1172"/>
      <c r="E5" s="1173"/>
      <c r="F5" s="1172"/>
      <c r="G5" s="1174"/>
      <c r="H5" s="1172"/>
      <c r="I5" s="1172"/>
      <c r="J5" s="1175"/>
      <c r="K5" s="658"/>
      <c r="L5" s="659"/>
      <c r="M5" s="659"/>
    </row>
    <row r="6" spans="1:13" ht="23.25" customHeight="1" thickBot="1">
      <c r="A6" s="660" t="s">
        <v>4</v>
      </c>
      <c r="L6" s="651"/>
      <c r="M6" s="651"/>
    </row>
    <row r="7" spans="1:22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14</v>
      </c>
      <c r="I7" s="1511" t="s">
        <v>179</v>
      </c>
      <c r="J7" s="1511" t="s">
        <v>180</v>
      </c>
      <c r="K7" s="1521" t="s">
        <v>181</v>
      </c>
      <c r="L7" s="1540"/>
      <c r="M7" s="1514" t="s">
        <v>6</v>
      </c>
      <c r="N7" s="1523"/>
      <c r="O7" s="1523"/>
      <c r="P7" s="1522"/>
      <c r="Q7" s="855" t="s">
        <v>182</v>
      </c>
      <c r="R7" s="856" t="s">
        <v>8</v>
      </c>
      <c r="T7" s="1524" t="s">
        <v>183</v>
      </c>
      <c r="U7" s="1517"/>
      <c r="V7" s="1518"/>
    </row>
    <row r="8" spans="1:22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1509"/>
      <c r="K8" s="664" t="s">
        <v>186</v>
      </c>
      <c r="L8" s="664" t="s">
        <v>198</v>
      </c>
      <c r="M8" s="665" t="s">
        <v>19</v>
      </c>
      <c r="N8" s="666" t="s">
        <v>22</v>
      </c>
      <c r="O8" s="666" t="s">
        <v>25</v>
      </c>
      <c r="P8" s="667" t="s">
        <v>28</v>
      </c>
      <c r="Q8" s="857" t="s">
        <v>29</v>
      </c>
      <c r="R8" s="858" t="s">
        <v>30</v>
      </c>
      <c r="T8" s="859" t="s">
        <v>188</v>
      </c>
      <c r="U8" s="860" t="s">
        <v>189</v>
      </c>
      <c r="V8" s="860" t="s">
        <v>190</v>
      </c>
    </row>
    <row r="9" spans="1:22" ht="15">
      <c r="A9" s="671" t="s">
        <v>31</v>
      </c>
      <c r="B9" s="672"/>
      <c r="C9" s="673">
        <v>104</v>
      </c>
      <c r="D9" s="673">
        <v>104</v>
      </c>
      <c r="E9" s="674"/>
      <c r="F9" s="861">
        <v>30</v>
      </c>
      <c r="G9" s="861">
        <v>31</v>
      </c>
      <c r="H9" s="861">
        <v>30</v>
      </c>
      <c r="I9" s="678">
        <v>30</v>
      </c>
      <c r="J9" s="1177">
        <v>30</v>
      </c>
      <c r="K9" s="862"/>
      <c r="L9" s="1200"/>
      <c r="M9" s="1178">
        <v>30</v>
      </c>
      <c r="N9" s="1179"/>
      <c r="O9" s="682"/>
      <c r="P9" s="863"/>
      <c r="Q9" s="864" t="s">
        <v>32</v>
      </c>
      <c r="R9" s="865" t="s">
        <v>32</v>
      </c>
      <c r="S9" s="866"/>
      <c r="T9" s="1201"/>
      <c r="U9" s="1177"/>
      <c r="V9" s="1177"/>
    </row>
    <row r="10" spans="1:22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28</v>
      </c>
      <c r="G10" s="868">
        <v>29</v>
      </c>
      <c r="H10" s="868">
        <v>29</v>
      </c>
      <c r="I10" s="694">
        <v>29</v>
      </c>
      <c r="J10" s="1182">
        <v>31</v>
      </c>
      <c r="K10" s="869"/>
      <c r="L10" s="893"/>
      <c r="M10" s="1183">
        <v>29</v>
      </c>
      <c r="N10" s="1184"/>
      <c r="O10" s="698"/>
      <c r="P10" s="1091"/>
      <c r="Q10" s="735" t="s">
        <v>32</v>
      </c>
      <c r="R10" s="871" t="s">
        <v>32</v>
      </c>
      <c r="S10" s="866"/>
      <c r="T10" s="1202"/>
      <c r="U10" s="1182"/>
      <c r="V10" s="1182"/>
    </row>
    <row r="11" spans="1:22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6049</v>
      </c>
      <c r="G11" s="827">
        <v>6122</v>
      </c>
      <c r="H11" s="827">
        <v>6544</v>
      </c>
      <c r="I11" s="710">
        <v>6823</v>
      </c>
      <c r="J11" s="892">
        <v>6905</v>
      </c>
      <c r="K11" s="873" t="s">
        <v>32</v>
      </c>
      <c r="L11" s="874" t="s">
        <v>32</v>
      </c>
      <c r="M11" s="1186">
        <v>6961</v>
      </c>
      <c r="N11" s="916"/>
      <c r="O11" s="723"/>
      <c r="P11" s="714"/>
      <c r="Q11" s="724" t="s">
        <v>32</v>
      </c>
      <c r="R11" s="876" t="s">
        <v>32</v>
      </c>
      <c r="S11" s="866"/>
      <c r="T11" s="1201"/>
      <c r="U11" s="892"/>
      <c r="V11" s="892"/>
    </row>
    <row r="12" spans="1:22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-5541</v>
      </c>
      <c r="G12" s="827">
        <v>-5584</v>
      </c>
      <c r="H12" s="827">
        <v>-6014</v>
      </c>
      <c r="I12" s="710">
        <v>6351</v>
      </c>
      <c r="J12" s="892">
        <v>6490</v>
      </c>
      <c r="K12" s="877" t="s">
        <v>32</v>
      </c>
      <c r="L12" s="878" t="s">
        <v>32</v>
      </c>
      <c r="M12" s="1095">
        <v>6561</v>
      </c>
      <c r="N12" s="916"/>
      <c r="O12" s="723"/>
      <c r="P12" s="714"/>
      <c r="Q12" s="724" t="s">
        <v>32</v>
      </c>
      <c r="R12" s="876" t="s">
        <v>32</v>
      </c>
      <c r="S12" s="866"/>
      <c r="T12" s="1203"/>
      <c r="U12" s="892"/>
      <c r="V12" s="892"/>
    </row>
    <row r="13" spans="1:22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>
        <v>116</v>
      </c>
      <c r="G13" s="827">
        <v>96</v>
      </c>
      <c r="H13" s="827">
        <v>113</v>
      </c>
      <c r="I13" s="710">
        <v>92</v>
      </c>
      <c r="J13" s="892">
        <v>154</v>
      </c>
      <c r="K13" s="877" t="s">
        <v>32</v>
      </c>
      <c r="L13" s="878" t="s">
        <v>32</v>
      </c>
      <c r="M13" s="1095">
        <v>122</v>
      </c>
      <c r="N13" s="916"/>
      <c r="O13" s="723"/>
      <c r="P13" s="714"/>
      <c r="Q13" s="724" t="s">
        <v>32</v>
      </c>
      <c r="R13" s="876" t="s">
        <v>32</v>
      </c>
      <c r="S13" s="866"/>
      <c r="T13" s="1203"/>
      <c r="U13" s="892"/>
      <c r="V13" s="892"/>
    </row>
    <row r="14" spans="1:22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468</v>
      </c>
      <c r="G14" s="827">
        <v>594</v>
      </c>
      <c r="H14" s="827">
        <v>719</v>
      </c>
      <c r="I14" s="710">
        <v>673</v>
      </c>
      <c r="J14" s="892">
        <v>542</v>
      </c>
      <c r="K14" s="877" t="s">
        <v>32</v>
      </c>
      <c r="L14" s="878" t="s">
        <v>32</v>
      </c>
      <c r="M14" s="1095">
        <v>2329</v>
      </c>
      <c r="N14" s="916"/>
      <c r="O14" s="723"/>
      <c r="P14" s="714"/>
      <c r="Q14" s="724" t="s">
        <v>32</v>
      </c>
      <c r="R14" s="876" t="s">
        <v>32</v>
      </c>
      <c r="S14" s="866"/>
      <c r="T14" s="1203"/>
      <c r="U14" s="892"/>
      <c r="V14" s="892"/>
    </row>
    <row r="15" spans="1:22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980</v>
      </c>
      <c r="G15" s="828">
        <v>1183</v>
      </c>
      <c r="H15" s="828">
        <v>976</v>
      </c>
      <c r="I15" s="730">
        <v>1028</v>
      </c>
      <c r="J15" s="1113">
        <v>1046</v>
      </c>
      <c r="K15" s="880" t="s">
        <v>32</v>
      </c>
      <c r="L15" s="881" t="s">
        <v>32</v>
      </c>
      <c r="M15" s="1093">
        <v>2172</v>
      </c>
      <c r="N15" s="1189"/>
      <c r="O15" s="1092"/>
      <c r="P15" s="1204"/>
      <c r="Q15" s="864" t="s">
        <v>32</v>
      </c>
      <c r="R15" s="865" t="s">
        <v>32</v>
      </c>
      <c r="S15" s="866"/>
      <c r="T15" s="1205"/>
      <c r="U15" s="1113"/>
      <c r="V15" s="1113"/>
    </row>
    <row r="16" spans="1:22" ht="15.75" thickBot="1">
      <c r="A16" s="739" t="s">
        <v>48</v>
      </c>
      <c r="B16" s="740"/>
      <c r="C16" s="405">
        <v>24618</v>
      </c>
      <c r="D16" s="405">
        <v>24087</v>
      </c>
      <c r="E16" s="741"/>
      <c r="F16" s="885">
        <v>2081</v>
      </c>
      <c r="G16" s="885">
        <v>2411</v>
      </c>
      <c r="H16" s="885">
        <v>2340</v>
      </c>
      <c r="I16" s="746">
        <v>2265</v>
      </c>
      <c r="J16" s="890">
        <f>J11-J12+J13+J14+J15</f>
        <v>2157</v>
      </c>
      <c r="K16" s="887" t="s">
        <v>32</v>
      </c>
      <c r="L16" s="888" t="s">
        <v>32</v>
      </c>
      <c r="M16" s="746">
        <f>M11-M12+M13+M14+M15</f>
        <v>5023</v>
      </c>
      <c r="N16" s="746">
        <f>N11-N12+N13+N14+N15</f>
        <v>0</v>
      </c>
      <c r="O16" s="746">
        <f>O11-O12+O13+O14+O15</f>
        <v>0</v>
      </c>
      <c r="P16" s="746">
        <f>P11-P12+P13+P14+P15</f>
        <v>0</v>
      </c>
      <c r="Q16" s="746" t="s">
        <v>32</v>
      </c>
      <c r="R16" s="889" t="s">
        <v>32</v>
      </c>
      <c r="S16" s="866"/>
      <c r="T16" s="890">
        <f>T11-T12+T13+T14+T15</f>
        <v>0</v>
      </c>
      <c r="U16" s="890">
        <f>U11-U12+U13+U14+U15</f>
        <v>0</v>
      </c>
      <c r="V16" s="890">
        <f>V11-V12+V13+V14+V15</f>
        <v>0</v>
      </c>
    </row>
    <row r="17" spans="1:22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>
        <v>508</v>
      </c>
      <c r="G17" s="828">
        <v>537</v>
      </c>
      <c r="H17" s="676">
        <v>530</v>
      </c>
      <c r="I17" s="730">
        <v>472</v>
      </c>
      <c r="J17" s="1113">
        <v>429</v>
      </c>
      <c r="K17" s="1206" t="s">
        <v>32</v>
      </c>
      <c r="L17" s="1207" t="s">
        <v>32</v>
      </c>
      <c r="M17" s="1093">
        <v>400</v>
      </c>
      <c r="N17" s="913"/>
      <c r="O17" s="1094"/>
      <c r="P17" s="750"/>
      <c r="Q17" s="864" t="s">
        <v>32</v>
      </c>
      <c r="R17" s="865" t="s">
        <v>32</v>
      </c>
      <c r="S17" s="866"/>
      <c r="T17" s="891"/>
      <c r="U17" s="738"/>
      <c r="V17" s="738"/>
    </row>
    <row r="18" spans="1:22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112</v>
      </c>
      <c r="G18" s="827">
        <v>106</v>
      </c>
      <c r="H18" s="707">
        <v>160</v>
      </c>
      <c r="I18" s="710">
        <v>85</v>
      </c>
      <c r="J18" s="892">
        <v>432</v>
      </c>
      <c r="K18" s="1208" t="s">
        <v>32</v>
      </c>
      <c r="L18" s="1209" t="s">
        <v>32</v>
      </c>
      <c r="M18" s="1095">
        <v>344</v>
      </c>
      <c r="N18" s="916"/>
      <c r="O18" s="723"/>
      <c r="P18" s="714"/>
      <c r="Q18" s="724" t="s">
        <v>32</v>
      </c>
      <c r="R18" s="876" t="s">
        <v>32</v>
      </c>
      <c r="S18" s="866"/>
      <c r="T18" s="879"/>
      <c r="U18" s="718"/>
      <c r="V18" s="718"/>
    </row>
    <row r="19" spans="1:22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/>
      <c r="G19" s="827"/>
      <c r="H19" s="707"/>
      <c r="I19" s="710"/>
      <c r="J19" s="892"/>
      <c r="K19" s="1208" t="s">
        <v>32</v>
      </c>
      <c r="L19" s="1209" t="s">
        <v>32</v>
      </c>
      <c r="M19" s="1095"/>
      <c r="N19" s="916"/>
      <c r="O19" s="723"/>
      <c r="P19" s="714"/>
      <c r="Q19" s="724" t="s">
        <v>32</v>
      </c>
      <c r="R19" s="876" t="s">
        <v>32</v>
      </c>
      <c r="S19" s="866"/>
      <c r="T19" s="879"/>
      <c r="U19" s="892"/>
      <c r="V19" s="718"/>
    </row>
    <row r="20" spans="1:22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894</v>
      </c>
      <c r="G20" s="827">
        <v>1172</v>
      </c>
      <c r="H20" s="707">
        <v>1069</v>
      </c>
      <c r="I20" s="710">
        <v>1701</v>
      </c>
      <c r="J20" s="892">
        <v>1296</v>
      </c>
      <c r="K20" s="1208" t="s">
        <v>32</v>
      </c>
      <c r="L20" s="1209" t="s">
        <v>32</v>
      </c>
      <c r="M20" s="1095">
        <v>4279</v>
      </c>
      <c r="N20" s="916"/>
      <c r="O20" s="723"/>
      <c r="P20" s="714"/>
      <c r="Q20" s="724" t="s">
        <v>32</v>
      </c>
      <c r="R20" s="876" t="s">
        <v>32</v>
      </c>
      <c r="S20" s="866"/>
      <c r="T20" s="879"/>
      <c r="U20" s="892"/>
      <c r="V20" s="718"/>
    </row>
    <row r="21" spans="1:22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/>
      <c r="G21" s="827"/>
      <c r="H21" s="707"/>
      <c r="I21" s="694"/>
      <c r="J21" s="703"/>
      <c r="K21" s="1210" t="s">
        <v>32</v>
      </c>
      <c r="L21" s="1211" t="s">
        <v>32</v>
      </c>
      <c r="M21" s="1096"/>
      <c r="N21" s="1189"/>
      <c r="O21" s="1092"/>
      <c r="P21" s="1204"/>
      <c r="Q21" s="734" t="s">
        <v>32</v>
      </c>
      <c r="R21" s="895" t="s">
        <v>32</v>
      </c>
      <c r="S21" s="866"/>
      <c r="T21" s="872"/>
      <c r="U21" s="896"/>
      <c r="V21" s="757"/>
    </row>
    <row r="22" spans="1:23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11510</v>
      </c>
      <c r="G22" s="897">
        <v>11943</v>
      </c>
      <c r="H22" s="760">
        <v>13364</v>
      </c>
      <c r="I22" s="762">
        <v>12980</v>
      </c>
      <c r="J22" s="762">
        <v>12991</v>
      </c>
      <c r="K22" s="898">
        <f>K35</f>
        <v>13063</v>
      </c>
      <c r="L22" s="899">
        <v>13063</v>
      </c>
      <c r="M22" s="765">
        <v>4132</v>
      </c>
      <c r="N22" s="900"/>
      <c r="O22" s="713"/>
      <c r="P22" s="1212"/>
      <c r="Q22" s="924">
        <f>SUM(M22:P22)</f>
        <v>4132</v>
      </c>
      <c r="R22" s="902">
        <f>(Q22/L22)*100</f>
        <v>31.631325116741944</v>
      </c>
      <c r="S22" s="866"/>
      <c r="T22" s="867"/>
      <c r="U22" s="903"/>
      <c r="V22" s="762"/>
      <c r="W22" s="1196"/>
    </row>
    <row r="23" spans="1:22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>
        <v>200</v>
      </c>
      <c r="G23" s="827"/>
      <c r="H23" s="707"/>
      <c r="I23" s="773"/>
      <c r="J23" s="773">
        <v>0</v>
      </c>
      <c r="K23" s="904"/>
      <c r="L23" s="905"/>
      <c r="M23" s="776">
        <v>3418</v>
      </c>
      <c r="N23" s="906"/>
      <c r="O23" s="723"/>
      <c r="P23" s="750"/>
      <c r="Q23" s="924">
        <f aca="true" t="shared" si="0" ref="Q23:Q45">SUM(M23:P23)</f>
        <v>3418</v>
      </c>
      <c r="R23" s="902" t="e">
        <f aca="true" t="shared" si="1" ref="R23:R45">(Q23/L23)*100</f>
        <v>#DIV/0!</v>
      </c>
      <c r="S23" s="866"/>
      <c r="T23" s="879"/>
      <c r="U23" s="907"/>
      <c r="V23" s="773"/>
    </row>
    <row r="24" spans="1:22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2755</v>
      </c>
      <c r="G24" s="908">
        <v>2972</v>
      </c>
      <c r="H24" s="784">
        <v>3417</v>
      </c>
      <c r="I24" s="786">
        <v>3050</v>
      </c>
      <c r="J24" s="786">
        <v>2800</v>
      </c>
      <c r="K24" s="909">
        <f>K25+K26+K27+K28+K29</f>
        <v>2850</v>
      </c>
      <c r="L24" s="910">
        <v>2850</v>
      </c>
      <c r="M24" s="789">
        <v>714</v>
      </c>
      <c r="N24" s="911"/>
      <c r="O24" s="698"/>
      <c r="P24" s="1204"/>
      <c r="Q24" s="924">
        <f t="shared" si="0"/>
        <v>714</v>
      </c>
      <c r="R24" s="902">
        <f t="shared" si="1"/>
        <v>25.05263157894737</v>
      </c>
      <c r="S24" s="866"/>
      <c r="T24" s="884"/>
      <c r="U24" s="912"/>
      <c r="V24" s="786"/>
    </row>
    <row r="25" spans="1:22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1767</v>
      </c>
      <c r="G25" s="827">
        <v>1661</v>
      </c>
      <c r="H25" s="707">
        <v>1939</v>
      </c>
      <c r="I25" s="797">
        <v>1685</v>
      </c>
      <c r="J25" s="797">
        <v>1754</v>
      </c>
      <c r="K25" s="898">
        <v>950</v>
      </c>
      <c r="L25" s="899">
        <v>950</v>
      </c>
      <c r="M25" s="800">
        <v>357</v>
      </c>
      <c r="N25" s="913"/>
      <c r="O25" s="1094"/>
      <c r="P25" s="767"/>
      <c r="Q25" s="924">
        <f t="shared" si="0"/>
        <v>357</v>
      </c>
      <c r="R25" s="902">
        <f t="shared" si="1"/>
        <v>37.57894736842105</v>
      </c>
      <c r="S25" s="866"/>
      <c r="T25" s="891"/>
      <c r="U25" s="915"/>
      <c r="V25" s="797"/>
    </row>
    <row r="26" spans="1:22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943</v>
      </c>
      <c r="G26" s="827">
        <v>1037</v>
      </c>
      <c r="H26" s="707">
        <v>1072</v>
      </c>
      <c r="I26" s="773">
        <v>1011</v>
      </c>
      <c r="J26" s="773">
        <v>990</v>
      </c>
      <c r="K26" s="904">
        <v>900</v>
      </c>
      <c r="L26" s="905">
        <v>900</v>
      </c>
      <c r="M26" s="776">
        <v>706</v>
      </c>
      <c r="N26" s="916"/>
      <c r="O26" s="723"/>
      <c r="P26" s="778"/>
      <c r="Q26" s="924">
        <f t="shared" si="0"/>
        <v>706</v>
      </c>
      <c r="R26" s="902">
        <f t="shared" si="1"/>
        <v>78.44444444444446</v>
      </c>
      <c r="S26" s="866"/>
      <c r="T26" s="879"/>
      <c r="U26" s="907"/>
      <c r="V26" s="773"/>
    </row>
    <row r="27" spans="1:22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/>
      <c r="G27" s="827"/>
      <c r="H27" s="707"/>
      <c r="I27" s="773"/>
      <c r="J27" s="773">
        <v>0</v>
      </c>
      <c r="K27" s="904"/>
      <c r="L27" s="905"/>
      <c r="M27" s="776"/>
      <c r="N27" s="916"/>
      <c r="O27" s="723"/>
      <c r="P27" s="778"/>
      <c r="Q27" s="924">
        <f t="shared" si="0"/>
        <v>0</v>
      </c>
      <c r="R27" s="902" t="e">
        <f t="shared" si="1"/>
        <v>#DIV/0!</v>
      </c>
      <c r="S27" s="866"/>
      <c r="T27" s="879"/>
      <c r="U27" s="907"/>
      <c r="V27" s="773"/>
    </row>
    <row r="28" spans="1:22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592</v>
      </c>
      <c r="G28" s="827">
        <v>582</v>
      </c>
      <c r="H28" s="707">
        <v>851</v>
      </c>
      <c r="I28" s="773">
        <v>788</v>
      </c>
      <c r="J28" s="773">
        <v>765</v>
      </c>
      <c r="K28" s="904">
        <v>500</v>
      </c>
      <c r="L28" s="905">
        <v>500</v>
      </c>
      <c r="M28" s="776">
        <v>5</v>
      </c>
      <c r="N28" s="916"/>
      <c r="O28" s="723"/>
      <c r="P28" s="778"/>
      <c r="Q28" s="924">
        <f t="shared" si="0"/>
        <v>5</v>
      </c>
      <c r="R28" s="902">
        <f t="shared" si="1"/>
        <v>1</v>
      </c>
      <c r="S28" s="866"/>
      <c r="T28" s="879"/>
      <c r="U28" s="907"/>
      <c r="V28" s="773"/>
    </row>
    <row r="29" spans="1:22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640</v>
      </c>
      <c r="G29" s="827">
        <v>725</v>
      </c>
      <c r="H29" s="707">
        <v>799</v>
      </c>
      <c r="I29" s="773">
        <v>592</v>
      </c>
      <c r="J29" s="773">
        <v>619</v>
      </c>
      <c r="K29" s="904">
        <v>500</v>
      </c>
      <c r="L29" s="905">
        <v>500</v>
      </c>
      <c r="M29" s="776">
        <v>177</v>
      </c>
      <c r="N29" s="916"/>
      <c r="O29" s="723"/>
      <c r="P29" s="778"/>
      <c r="Q29" s="924">
        <f t="shared" si="0"/>
        <v>177</v>
      </c>
      <c r="R29" s="902">
        <f t="shared" si="1"/>
        <v>35.4</v>
      </c>
      <c r="S29" s="866"/>
      <c r="T29" s="879"/>
      <c r="U29" s="907"/>
      <c r="V29" s="773"/>
    </row>
    <row r="30" spans="1:22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6236</v>
      </c>
      <c r="G30" s="827">
        <v>6825</v>
      </c>
      <c r="H30" s="707">
        <v>7396</v>
      </c>
      <c r="I30" s="773">
        <v>7482</v>
      </c>
      <c r="J30" s="773">
        <v>7565</v>
      </c>
      <c r="K30" s="904">
        <v>7497</v>
      </c>
      <c r="L30" s="905">
        <v>7497</v>
      </c>
      <c r="M30" s="776">
        <v>1923</v>
      </c>
      <c r="N30" s="916"/>
      <c r="O30" s="723"/>
      <c r="P30" s="778"/>
      <c r="Q30" s="924">
        <f t="shared" si="0"/>
        <v>1923</v>
      </c>
      <c r="R30" s="902">
        <f t="shared" si="1"/>
        <v>25.650260104041617</v>
      </c>
      <c r="S30" s="866"/>
      <c r="T30" s="879"/>
      <c r="U30" s="907"/>
      <c r="V30" s="773"/>
    </row>
    <row r="31" spans="1:22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2438</v>
      </c>
      <c r="G31" s="827">
        <v>2649</v>
      </c>
      <c r="H31" s="707">
        <v>2738</v>
      </c>
      <c r="I31" s="773">
        <v>2976</v>
      </c>
      <c r="J31" s="773">
        <v>2862</v>
      </c>
      <c r="K31" s="904">
        <v>2624</v>
      </c>
      <c r="L31" s="905">
        <v>2624</v>
      </c>
      <c r="M31" s="776">
        <v>730</v>
      </c>
      <c r="N31" s="916"/>
      <c r="O31" s="723"/>
      <c r="P31" s="778"/>
      <c r="Q31" s="924">
        <f t="shared" si="0"/>
        <v>730</v>
      </c>
      <c r="R31" s="902">
        <f t="shared" si="1"/>
        <v>27.820121951219512</v>
      </c>
      <c r="S31" s="866"/>
      <c r="T31" s="879"/>
      <c r="U31" s="907"/>
      <c r="V31" s="773"/>
    </row>
    <row r="32" spans="1:22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/>
      <c r="G32" s="827"/>
      <c r="H32" s="707"/>
      <c r="I32" s="773"/>
      <c r="J32" s="773"/>
      <c r="K32" s="904"/>
      <c r="L32" s="905"/>
      <c r="M32" s="776"/>
      <c r="N32" s="916"/>
      <c r="O32" s="723"/>
      <c r="P32" s="778"/>
      <c r="Q32" s="924">
        <f t="shared" si="0"/>
        <v>0</v>
      </c>
      <c r="R32" s="902" t="e">
        <f t="shared" si="1"/>
        <v>#DIV/0!</v>
      </c>
      <c r="S32" s="866"/>
      <c r="T32" s="879"/>
      <c r="U32" s="907"/>
      <c r="V32" s="773"/>
    </row>
    <row r="33" spans="1:22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>
        <v>72</v>
      </c>
      <c r="G33" s="827">
        <v>64</v>
      </c>
      <c r="H33" s="707">
        <v>48</v>
      </c>
      <c r="I33" s="773">
        <v>57</v>
      </c>
      <c r="J33" s="773">
        <v>57</v>
      </c>
      <c r="K33" s="904"/>
      <c r="L33" s="905"/>
      <c r="M33" s="776">
        <v>14</v>
      </c>
      <c r="N33" s="916"/>
      <c r="O33" s="723"/>
      <c r="P33" s="778"/>
      <c r="Q33" s="924">
        <f t="shared" si="0"/>
        <v>14</v>
      </c>
      <c r="R33" s="902" t="e">
        <f t="shared" si="1"/>
        <v>#DIV/0!</v>
      </c>
      <c r="S33" s="866"/>
      <c r="T33" s="879"/>
      <c r="U33" s="907"/>
      <c r="V33" s="773"/>
    </row>
    <row r="34" spans="1:22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68</v>
      </c>
      <c r="G34" s="828">
        <v>58</v>
      </c>
      <c r="H34" s="676">
        <v>65</v>
      </c>
      <c r="I34" s="807">
        <v>48</v>
      </c>
      <c r="J34" s="807">
        <v>48</v>
      </c>
      <c r="K34" s="917">
        <v>92</v>
      </c>
      <c r="L34" s="918">
        <v>92</v>
      </c>
      <c r="M34" s="810">
        <v>17</v>
      </c>
      <c r="N34" s="916"/>
      <c r="O34" s="723"/>
      <c r="P34" s="811"/>
      <c r="Q34" s="924">
        <f t="shared" si="0"/>
        <v>17</v>
      </c>
      <c r="R34" s="902">
        <f t="shared" si="1"/>
        <v>18.478260869565215</v>
      </c>
      <c r="S34" s="866"/>
      <c r="T34" s="872"/>
      <c r="U34" s="919"/>
      <c r="V34" s="807"/>
    </row>
    <row r="35" spans="1:22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P35">SUM(F25:F34)</f>
        <v>12756</v>
      </c>
      <c r="G35" s="817">
        <f t="shared" si="2"/>
        <v>13601</v>
      </c>
      <c r="H35" s="817">
        <f t="shared" si="2"/>
        <v>14908</v>
      </c>
      <c r="I35" s="817">
        <f t="shared" si="2"/>
        <v>14639</v>
      </c>
      <c r="J35" s="817">
        <f>SUM(J25:J34)</f>
        <v>14660</v>
      </c>
      <c r="K35" s="920">
        <f t="shared" si="2"/>
        <v>13063</v>
      </c>
      <c r="L35" s="921">
        <f t="shared" si="2"/>
        <v>13063</v>
      </c>
      <c r="M35" s="921">
        <f t="shared" si="2"/>
        <v>3929</v>
      </c>
      <c r="N35" s="817">
        <f t="shared" si="2"/>
        <v>0</v>
      </c>
      <c r="O35" s="817">
        <f t="shared" si="2"/>
        <v>0</v>
      </c>
      <c r="P35" s="1102">
        <f t="shared" si="2"/>
        <v>0</v>
      </c>
      <c r="Q35" s="924">
        <f t="shared" si="0"/>
        <v>3929</v>
      </c>
      <c r="R35" s="902">
        <f t="shared" si="1"/>
        <v>30.077317614636762</v>
      </c>
      <c r="S35" s="866"/>
      <c r="T35" s="817">
        <f>SUM(T25:T34)</f>
        <v>0</v>
      </c>
      <c r="U35" s="922">
        <f>SUM(U25:U34)</f>
        <v>0</v>
      </c>
      <c r="V35" s="817">
        <f>SUM(V25:V34)</f>
        <v>0</v>
      </c>
    </row>
    <row r="36" spans="1:22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>
        <v>811</v>
      </c>
      <c r="G36" s="823">
        <v>932</v>
      </c>
      <c r="H36" s="708">
        <v>857</v>
      </c>
      <c r="I36" s="797">
        <v>844</v>
      </c>
      <c r="J36" s="797">
        <v>933</v>
      </c>
      <c r="K36" s="898"/>
      <c r="L36" s="899"/>
      <c r="M36" s="765">
        <v>268</v>
      </c>
      <c r="N36" s="916"/>
      <c r="O36" s="1094"/>
      <c r="P36" s="714"/>
      <c r="Q36" s="924">
        <f t="shared" si="0"/>
        <v>268</v>
      </c>
      <c r="R36" s="902" t="e">
        <f t="shared" si="1"/>
        <v>#DIV/0!</v>
      </c>
      <c r="S36" s="866"/>
      <c r="T36" s="891"/>
      <c r="U36" s="915"/>
      <c r="V36" s="797"/>
    </row>
    <row r="37" spans="1:22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278</v>
      </c>
      <c r="G37" s="827">
        <v>380</v>
      </c>
      <c r="H37" s="707">
        <v>309</v>
      </c>
      <c r="I37" s="773">
        <v>272</v>
      </c>
      <c r="J37" s="773">
        <v>69</v>
      </c>
      <c r="K37" s="904"/>
      <c r="L37" s="905"/>
      <c r="M37" s="776">
        <v>5</v>
      </c>
      <c r="N37" s="916"/>
      <c r="O37" s="1094"/>
      <c r="P37" s="714"/>
      <c r="Q37" s="924">
        <f t="shared" si="0"/>
        <v>5</v>
      </c>
      <c r="R37" s="902" t="e">
        <f t="shared" si="1"/>
        <v>#DIV/0!</v>
      </c>
      <c r="S37" s="866"/>
      <c r="T37" s="879"/>
      <c r="U37" s="907"/>
      <c r="V37" s="773"/>
    </row>
    <row r="38" spans="1:22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/>
      <c r="G38" s="827">
        <v>5</v>
      </c>
      <c r="H38" s="707"/>
      <c r="I38" s="773"/>
      <c r="J38" s="773"/>
      <c r="K38" s="904"/>
      <c r="L38" s="905"/>
      <c r="M38" s="776"/>
      <c r="N38" s="916"/>
      <c r="O38" s="1094"/>
      <c r="P38" s="714"/>
      <c r="Q38" s="924">
        <f t="shared" si="0"/>
        <v>0</v>
      </c>
      <c r="R38" s="902" t="e">
        <f t="shared" si="1"/>
        <v>#DIV/0!</v>
      </c>
      <c r="S38" s="866"/>
      <c r="T38" s="879"/>
      <c r="U38" s="907"/>
      <c r="V38" s="773"/>
    </row>
    <row r="39" spans="1:22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11310</v>
      </c>
      <c r="G39" s="827">
        <v>11943</v>
      </c>
      <c r="H39" s="707">
        <v>13364</v>
      </c>
      <c r="I39" s="773">
        <v>12980</v>
      </c>
      <c r="J39" s="773">
        <v>12991</v>
      </c>
      <c r="K39" s="904">
        <f>K35</f>
        <v>13063</v>
      </c>
      <c r="L39" s="905">
        <v>13063</v>
      </c>
      <c r="M39" s="776">
        <v>3418</v>
      </c>
      <c r="N39" s="916"/>
      <c r="O39" s="1094"/>
      <c r="P39" s="714"/>
      <c r="Q39" s="924">
        <f t="shared" si="0"/>
        <v>3418</v>
      </c>
      <c r="R39" s="902">
        <f t="shared" si="1"/>
        <v>26.165505626578888</v>
      </c>
      <c r="S39" s="866"/>
      <c r="T39" s="879"/>
      <c r="U39" s="907"/>
      <c r="V39" s="773"/>
    </row>
    <row r="40" spans="1:22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361</v>
      </c>
      <c r="G40" s="828">
        <v>369</v>
      </c>
      <c r="H40" s="676">
        <v>411</v>
      </c>
      <c r="I40" s="807">
        <v>550</v>
      </c>
      <c r="J40" s="807">
        <v>667</v>
      </c>
      <c r="K40" s="917"/>
      <c r="L40" s="918"/>
      <c r="M40" s="810">
        <v>238</v>
      </c>
      <c r="N40" s="916"/>
      <c r="O40" s="1094"/>
      <c r="P40" s="714"/>
      <c r="Q40" s="924">
        <f t="shared" si="0"/>
        <v>238</v>
      </c>
      <c r="R40" s="902" t="e">
        <f t="shared" si="1"/>
        <v>#DIV/0!</v>
      </c>
      <c r="S40" s="866"/>
      <c r="T40" s="872"/>
      <c r="U40" s="919"/>
      <c r="V40" s="807"/>
    </row>
    <row r="41" spans="1:22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P41">SUM(F36:F40)</f>
        <v>12760</v>
      </c>
      <c r="G41" s="817">
        <f t="shared" si="3"/>
        <v>13629</v>
      </c>
      <c r="H41" s="817">
        <f t="shared" si="3"/>
        <v>14941</v>
      </c>
      <c r="I41" s="817">
        <f t="shared" si="3"/>
        <v>14646</v>
      </c>
      <c r="J41" s="817">
        <f>SUM(J36:J40)</f>
        <v>14660</v>
      </c>
      <c r="K41" s="920">
        <f t="shared" si="3"/>
        <v>13063</v>
      </c>
      <c r="L41" s="921">
        <f t="shared" si="3"/>
        <v>13063</v>
      </c>
      <c r="M41" s="817">
        <f t="shared" si="3"/>
        <v>3929</v>
      </c>
      <c r="N41" s="830">
        <f t="shared" si="3"/>
        <v>0</v>
      </c>
      <c r="O41" s="817">
        <f t="shared" si="3"/>
        <v>0</v>
      </c>
      <c r="P41" s="1102">
        <f t="shared" si="3"/>
        <v>0</v>
      </c>
      <c r="Q41" s="924">
        <f t="shared" si="0"/>
        <v>3929</v>
      </c>
      <c r="R41" s="902">
        <f t="shared" si="1"/>
        <v>30.077317614636762</v>
      </c>
      <c r="S41" s="866"/>
      <c r="T41" s="817">
        <f>SUM(T36:T40)</f>
        <v>0</v>
      </c>
      <c r="U41" s="922">
        <f>SUM(U36:U40)</f>
        <v>0</v>
      </c>
      <c r="V41" s="817">
        <f>SUM(V36:V40)</f>
        <v>0</v>
      </c>
    </row>
    <row r="42" spans="1:22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835"/>
      <c r="K42" s="925"/>
      <c r="L42" s="926"/>
      <c r="M42" s="828"/>
      <c r="N42" s="927"/>
      <c r="O42" s="839">
        <f>U42-N42</f>
        <v>0</v>
      </c>
      <c r="P42" s="838"/>
      <c r="Q42" s="924">
        <f t="shared" si="0"/>
        <v>0</v>
      </c>
      <c r="R42" s="902" t="e">
        <f t="shared" si="1"/>
        <v>#DIV/0!</v>
      </c>
      <c r="S42" s="866"/>
      <c r="T42" s="928"/>
      <c r="U42" s="835"/>
      <c r="V42" s="835"/>
    </row>
    <row r="43" spans="1:22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 aca="true" t="shared" si="4" ref="F43:P43">F41-F39</f>
        <v>1450</v>
      </c>
      <c r="G43" s="817">
        <f t="shared" si="4"/>
        <v>1686</v>
      </c>
      <c r="H43" s="817">
        <f t="shared" si="4"/>
        <v>1577</v>
      </c>
      <c r="I43" s="817">
        <f>I41-I39</f>
        <v>1666</v>
      </c>
      <c r="J43" s="817">
        <f>J41-J39</f>
        <v>1669</v>
      </c>
      <c r="K43" s="817">
        <f>K41-K39</f>
        <v>0</v>
      </c>
      <c r="L43" s="822">
        <f t="shared" si="4"/>
        <v>0</v>
      </c>
      <c r="M43" s="817">
        <f t="shared" si="4"/>
        <v>511</v>
      </c>
      <c r="N43" s="830">
        <f t="shared" si="4"/>
        <v>0</v>
      </c>
      <c r="O43" s="817">
        <f t="shared" si="4"/>
        <v>0</v>
      </c>
      <c r="P43" s="922">
        <f t="shared" si="4"/>
        <v>0</v>
      </c>
      <c r="Q43" s="924">
        <f t="shared" si="0"/>
        <v>511</v>
      </c>
      <c r="R43" s="902" t="e">
        <f t="shared" si="1"/>
        <v>#DIV/0!</v>
      </c>
      <c r="S43" s="866"/>
      <c r="T43" s="817">
        <f>T41-T39</f>
        <v>0</v>
      </c>
      <c r="U43" s="922">
        <f>U41-U39</f>
        <v>0</v>
      </c>
      <c r="V43" s="817">
        <f>V41-V39</f>
        <v>0</v>
      </c>
    </row>
    <row r="44" spans="1:22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 aca="true" t="shared" si="5" ref="F44:P44">F41-F35</f>
        <v>4</v>
      </c>
      <c r="G44" s="817">
        <f t="shared" si="5"/>
        <v>28</v>
      </c>
      <c r="H44" s="817">
        <f t="shared" si="5"/>
        <v>33</v>
      </c>
      <c r="I44" s="817">
        <f>I41-I35</f>
        <v>7</v>
      </c>
      <c r="J44" s="817">
        <f>J41-J35</f>
        <v>0</v>
      </c>
      <c r="K44" s="817">
        <f>K41-K35</f>
        <v>0</v>
      </c>
      <c r="L44" s="822">
        <f t="shared" si="5"/>
        <v>0</v>
      </c>
      <c r="M44" s="817">
        <f t="shared" si="5"/>
        <v>0</v>
      </c>
      <c r="N44" s="830">
        <f t="shared" si="5"/>
        <v>0</v>
      </c>
      <c r="O44" s="817">
        <f t="shared" si="5"/>
        <v>0</v>
      </c>
      <c r="P44" s="922">
        <f t="shared" si="5"/>
        <v>0</v>
      </c>
      <c r="Q44" s="924">
        <f t="shared" si="0"/>
        <v>0</v>
      </c>
      <c r="R44" s="902" t="e">
        <f t="shared" si="1"/>
        <v>#DIV/0!</v>
      </c>
      <c r="S44" s="866"/>
      <c r="T44" s="817">
        <f>T41-T35</f>
        <v>0</v>
      </c>
      <c r="U44" s="922">
        <f>U41-U35</f>
        <v>0</v>
      </c>
      <c r="V44" s="817">
        <f>V41-V35</f>
        <v>0</v>
      </c>
    </row>
    <row r="45" spans="1:22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 aca="true" t="shared" si="6" ref="F45:P45">F44-F39</f>
        <v>-11306</v>
      </c>
      <c r="G45" s="817">
        <f t="shared" si="6"/>
        <v>-11915</v>
      </c>
      <c r="H45" s="817">
        <f t="shared" si="6"/>
        <v>-13331</v>
      </c>
      <c r="I45" s="817">
        <f t="shared" si="6"/>
        <v>-12973</v>
      </c>
      <c r="J45" s="817">
        <f>J44-J39</f>
        <v>-12991</v>
      </c>
      <c r="K45" s="817">
        <f t="shared" si="6"/>
        <v>-13063</v>
      </c>
      <c r="L45" s="822">
        <f t="shared" si="6"/>
        <v>-13063</v>
      </c>
      <c r="M45" s="817">
        <f t="shared" si="6"/>
        <v>-3418</v>
      </c>
      <c r="N45" s="830">
        <f t="shared" si="6"/>
        <v>0</v>
      </c>
      <c r="O45" s="817">
        <f t="shared" si="6"/>
        <v>0</v>
      </c>
      <c r="P45" s="922">
        <f t="shared" si="6"/>
        <v>0</v>
      </c>
      <c r="Q45" s="924">
        <f t="shared" si="0"/>
        <v>-3418</v>
      </c>
      <c r="R45" s="822">
        <f t="shared" si="1"/>
        <v>26.165505626578888</v>
      </c>
      <c r="S45" s="866"/>
      <c r="T45" s="817">
        <f>T44-T39</f>
        <v>0</v>
      </c>
      <c r="U45" s="922">
        <f>U44-U39</f>
        <v>0</v>
      </c>
      <c r="V45" s="817">
        <f>V44-V39</f>
        <v>0</v>
      </c>
    </row>
    <row r="46" ht="15">
      <c r="A46" s="854"/>
    </row>
    <row r="47" spans="1:5" ht="15">
      <c r="A47" s="1196"/>
      <c r="B47" s="1213" t="s">
        <v>218</v>
      </c>
      <c r="C47" t="s">
        <v>223</v>
      </c>
      <c r="E47" s="1199" t="s">
        <v>224</v>
      </c>
    </row>
    <row r="48" ht="15">
      <c r="A48" s="854"/>
    </row>
    <row r="49" spans="1:22" ht="15">
      <c r="A49" s="850" t="s">
        <v>191</v>
      </c>
      <c r="Q49"/>
      <c r="R49"/>
      <c r="S49"/>
      <c r="T49"/>
      <c r="U49"/>
      <c r="V49"/>
    </row>
    <row r="50" spans="1:22" ht="15">
      <c r="A50" s="851" t="s">
        <v>192</v>
      </c>
      <c r="Q50"/>
      <c r="R50"/>
      <c r="S50"/>
      <c r="T50"/>
      <c r="U50"/>
      <c r="V50"/>
    </row>
    <row r="51" spans="1:22" ht="15">
      <c r="A51" s="852" t="s">
        <v>193</v>
      </c>
      <c r="Q51"/>
      <c r="R51"/>
      <c r="S51"/>
      <c r="T51"/>
      <c r="U51"/>
      <c r="V51"/>
    </row>
    <row r="52" spans="1:22" ht="15">
      <c r="A52" s="853"/>
      <c r="Q52"/>
      <c r="R52"/>
      <c r="S52"/>
      <c r="T52"/>
      <c r="U52"/>
      <c r="V52"/>
    </row>
    <row r="53" spans="1:22" ht="15">
      <c r="A53" s="854" t="s">
        <v>194</v>
      </c>
      <c r="Q53"/>
      <c r="R53"/>
      <c r="S53"/>
      <c r="T53"/>
      <c r="U53"/>
      <c r="V53"/>
    </row>
    <row r="54" spans="1:22" ht="15">
      <c r="A54" s="854"/>
      <c r="Q54"/>
      <c r="R54"/>
      <c r="S54"/>
      <c r="T54"/>
      <c r="U54"/>
      <c r="V54"/>
    </row>
    <row r="55" spans="1:22" ht="15">
      <c r="A55" s="854" t="s">
        <v>225</v>
      </c>
      <c r="Q55"/>
      <c r="R55"/>
      <c r="S55"/>
      <c r="T55"/>
      <c r="U55"/>
      <c r="V55"/>
    </row>
    <row r="56" ht="15">
      <c r="A56" s="854"/>
    </row>
    <row r="57" ht="15">
      <c r="A57" s="854"/>
    </row>
    <row r="58" ht="15">
      <c r="A58" s="854"/>
    </row>
    <row r="59" ht="15">
      <c r="A59" s="854"/>
    </row>
    <row r="60" ht="15">
      <c r="A60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467" hidden="1" customWidth="1"/>
    <col min="7" max="8" width="11.57421875" style="467" hidden="1" customWidth="1"/>
    <col min="9" max="9" width="11.57421875" style="467" customWidth="1"/>
    <col min="10" max="11" width="11.57421875" style="866" customWidth="1"/>
    <col min="12" max="12" width="11.421875" style="866" customWidth="1"/>
    <col min="13" max="13" width="9.8515625" style="866" customWidth="1"/>
    <col min="14" max="14" width="9.140625" style="866" customWidth="1"/>
    <col min="15" max="15" width="9.28125" style="866" customWidth="1"/>
    <col min="16" max="16" width="9.140625" style="866" customWidth="1"/>
    <col min="17" max="17" width="12.00390625" style="866" customWidth="1"/>
    <col min="18" max="18" width="9.140625" style="1215" customWidth="1"/>
    <col min="19" max="19" width="3.421875" style="866" customWidth="1"/>
    <col min="20" max="20" width="12.57421875" style="866" customWidth="1"/>
    <col min="21" max="21" width="11.8515625" style="866" customWidth="1"/>
    <col min="22" max="22" width="12.421875" style="866" customWidth="1"/>
    <col min="23" max="32" width="9.140625" style="392" customWidth="1"/>
  </cols>
  <sheetData>
    <row r="1" spans="1:32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/>
      <c r="X1"/>
      <c r="Y1"/>
      <c r="Z1"/>
      <c r="AA1"/>
      <c r="AB1"/>
      <c r="AC1"/>
      <c r="AD1"/>
      <c r="AE1"/>
      <c r="AF1"/>
    </row>
    <row r="2" spans="1:13" ht="21.75" customHeight="1">
      <c r="A2" s="650" t="s">
        <v>107</v>
      </c>
      <c r="B2" s="467"/>
      <c r="L2" s="1214"/>
      <c r="M2" s="1214"/>
    </row>
    <row r="3" spans="1:13" ht="15">
      <c r="A3" s="660"/>
      <c r="L3" s="1214"/>
      <c r="M3" s="1214"/>
    </row>
    <row r="4" spans="1:13" ht="15.75" thickBot="1">
      <c r="A4" s="854"/>
      <c r="B4" s="208"/>
      <c r="C4" s="208"/>
      <c r="D4" s="208"/>
      <c r="E4" s="468"/>
      <c r="F4" s="1216"/>
      <c r="G4" s="1216"/>
      <c r="L4" s="1214"/>
      <c r="M4" s="1214"/>
    </row>
    <row r="5" spans="1:20" ht="16.5" thickBot="1">
      <c r="A5" s="652" t="s">
        <v>204</v>
      </c>
      <c r="B5" s="1217" t="s">
        <v>226</v>
      </c>
      <c r="C5" s="1172"/>
      <c r="D5" s="1172"/>
      <c r="E5" s="1173"/>
      <c r="F5" s="1172"/>
      <c r="G5" s="1174"/>
      <c r="H5" s="1172"/>
      <c r="I5" s="1172"/>
      <c r="J5" s="1218"/>
      <c r="K5" s="1218"/>
      <c r="L5" s="1219"/>
      <c r="M5" s="1219"/>
      <c r="N5" s="1220"/>
      <c r="O5" s="1220"/>
      <c r="P5" s="1220"/>
      <c r="Q5" s="1220"/>
      <c r="R5" s="1221"/>
      <c r="S5" s="1220"/>
      <c r="T5" s="1222"/>
    </row>
    <row r="6" spans="1:13" ht="23.25" customHeight="1" thickBot="1">
      <c r="A6" s="660" t="s">
        <v>4</v>
      </c>
      <c r="L6" s="1214"/>
      <c r="M6" s="1214"/>
    </row>
    <row r="7" spans="1:32" s="649" customFormat="1" ht="15.75" thickBot="1">
      <c r="A7" s="1541" t="s">
        <v>9</v>
      </c>
      <c r="B7" s="1543" t="s">
        <v>10</v>
      </c>
      <c r="C7" s="1223"/>
      <c r="D7" s="1223"/>
      <c r="E7" s="1543" t="s">
        <v>13</v>
      </c>
      <c r="F7" s="1223"/>
      <c r="G7" s="1223"/>
      <c r="H7" s="1543" t="s">
        <v>14</v>
      </c>
      <c r="I7" s="1545" t="s">
        <v>179</v>
      </c>
      <c r="J7" s="1545" t="s">
        <v>180</v>
      </c>
      <c r="K7" s="1521" t="s">
        <v>181</v>
      </c>
      <c r="L7" s="1522"/>
      <c r="M7" s="1514" t="s">
        <v>6</v>
      </c>
      <c r="N7" s="1523"/>
      <c r="O7" s="1523"/>
      <c r="P7" s="1522"/>
      <c r="Q7" s="855" t="s">
        <v>182</v>
      </c>
      <c r="R7" s="856" t="s">
        <v>8</v>
      </c>
      <c r="S7" s="1090"/>
      <c r="T7" s="1524" t="s">
        <v>183</v>
      </c>
      <c r="U7" s="1517"/>
      <c r="V7" s="1518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</row>
    <row r="8" spans="1:32" s="649" customFormat="1" ht="15.75" thickBot="1">
      <c r="A8" s="1542"/>
      <c r="B8" s="1544"/>
      <c r="C8" s="670" t="s">
        <v>11</v>
      </c>
      <c r="D8" s="670" t="s">
        <v>12</v>
      </c>
      <c r="E8" s="1544"/>
      <c r="F8" s="670" t="s">
        <v>184</v>
      </c>
      <c r="G8" s="670" t="s">
        <v>185</v>
      </c>
      <c r="H8" s="1544"/>
      <c r="I8" s="1544"/>
      <c r="J8" s="1544"/>
      <c r="K8" s="664" t="s">
        <v>186</v>
      </c>
      <c r="L8" s="664" t="s">
        <v>198</v>
      </c>
      <c r="M8" s="665" t="s">
        <v>19</v>
      </c>
      <c r="N8" s="666" t="s">
        <v>22</v>
      </c>
      <c r="O8" s="666" t="s">
        <v>25</v>
      </c>
      <c r="P8" s="667" t="s">
        <v>28</v>
      </c>
      <c r="Q8" s="857" t="s">
        <v>29</v>
      </c>
      <c r="R8" s="858" t="s">
        <v>30</v>
      </c>
      <c r="S8" s="1090"/>
      <c r="T8" s="859" t="s">
        <v>188</v>
      </c>
      <c r="U8" s="860" t="s">
        <v>189</v>
      </c>
      <c r="V8" s="860" t="s">
        <v>190</v>
      </c>
      <c r="W8" s="1090"/>
      <c r="X8" s="1090"/>
      <c r="Y8" s="1090"/>
      <c r="Z8" s="1090"/>
      <c r="AA8" s="1090"/>
      <c r="AB8" s="1090"/>
      <c r="AC8" s="1090"/>
      <c r="AD8" s="1090"/>
      <c r="AE8" s="1090"/>
      <c r="AF8" s="1090"/>
    </row>
    <row r="9" spans="1:22" ht="15">
      <c r="A9" s="1224" t="s">
        <v>31</v>
      </c>
      <c r="B9" s="1225"/>
      <c r="C9" s="1226">
        <v>104</v>
      </c>
      <c r="D9" s="1226">
        <v>104</v>
      </c>
      <c r="E9" s="1227"/>
      <c r="F9" s="1228">
        <v>78</v>
      </c>
      <c r="G9" s="1228">
        <v>75</v>
      </c>
      <c r="H9" s="1228">
        <v>74</v>
      </c>
      <c r="I9" s="1229">
        <v>77</v>
      </c>
      <c r="J9" s="1177">
        <v>75</v>
      </c>
      <c r="K9" s="1230"/>
      <c r="L9" s="1230"/>
      <c r="M9" s="1178">
        <v>75</v>
      </c>
      <c r="N9" s="1179"/>
      <c r="O9" s="1180"/>
      <c r="P9" s="1181"/>
      <c r="Q9" s="1231" t="s">
        <v>32</v>
      </c>
      <c r="R9" s="1232" t="s">
        <v>32</v>
      </c>
      <c r="S9" s="1233"/>
      <c r="T9" s="1201"/>
      <c r="U9" s="1201"/>
      <c r="V9" s="1177"/>
    </row>
    <row r="10" spans="1:22" ht="15.75" thickBot="1">
      <c r="A10" s="1234" t="s">
        <v>33</v>
      </c>
      <c r="B10" s="1235"/>
      <c r="C10" s="1236">
        <v>101</v>
      </c>
      <c r="D10" s="1236">
        <v>104</v>
      </c>
      <c r="E10" s="1237"/>
      <c r="F10" s="1238">
        <v>73</v>
      </c>
      <c r="G10" s="1238">
        <v>71</v>
      </c>
      <c r="H10" s="1238">
        <v>70</v>
      </c>
      <c r="I10" s="1239">
        <v>69</v>
      </c>
      <c r="J10" s="1182">
        <v>67</v>
      </c>
      <c r="K10" s="1210"/>
      <c r="L10" s="1210"/>
      <c r="M10" s="1183">
        <v>67</v>
      </c>
      <c r="N10" s="1184"/>
      <c r="O10" s="911"/>
      <c r="P10" s="1185"/>
      <c r="Q10" s="1240" t="s">
        <v>32</v>
      </c>
      <c r="R10" s="1241" t="s">
        <v>32</v>
      </c>
      <c r="S10" s="1233"/>
      <c r="T10" s="1202"/>
      <c r="U10" s="1202"/>
      <c r="V10" s="1182"/>
    </row>
    <row r="11" spans="1:22" ht="15">
      <c r="A11" s="1242" t="s">
        <v>34</v>
      </c>
      <c r="B11" s="1243" t="s">
        <v>35</v>
      </c>
      <c r="C11" s="1244">
        <v>37915</v>
      </c>
      <c r="D11" s="1244">
        <v>39774</v>
      </c>
      <c r="E11" s="1245" t="s">
        <v>36</v>
      </c>
      <c r="F11" s="1246">
        <v>15286</v>
      </c>
      <c r="G11" s="1246">
        <v>16458</v>
      </c>
      <c r="H11" s="1246">
        <v>15309</v>
      </c>
      <c r="I11" s="1247">
        <v>15839</v>
      </c>
      <c r="J11" s="892">
        <v>15783</v>
      </c>
      <c r="K11" s="1206" t="s">
        <v>32</v>
      </c>
      <c r="L11" s="1206" t="s">
        <v>32</v>
      </c>
      <c r="M11" s="1186">
        <v>15806</v>
      </c>
      <c r="N11" s="916"/>
      <c r="O11" s="906"/>
      <c r="P11" s="1248"/>
      <c r="Q11" s="1249" t="s">
        <v>32</v>
      </c>
      <c r="R11" s="1250" t="s">
        <v>32</v>
      </c>
      <c r="S11" s="1233"/>
      <c r="T11" s="1201"/>
      <c r="U11" s="1201"/>
      <c r="V11" s="892"/>
    </row>
    <row r="12" spans="1:22" ht="15">
      <c r="A12" s="1251" t="s">
        <v>37</v>
      </c>
      <c r="B12" s="1252" t="s">
        <v>38</v>
      </c>
      <c r="C12" s="1253">
        <v>-16164</v>
      </c>
      <c r="D12" s="1253">
        <v>-17825</v>
      </c>
      <c r="E12" s="1245" t="s">
        <v>39</v>
      </c>
      <c r="F12" s="1246">
        <v>-14113</v>
      </c>
      <c r="G12" s="1246">
        <v>-15252</v>
      </c>
      <c r="H12" s="1246">
        <v>-14434</v>
      </c>
      <c r="I12" s="1247">
        <v>15278</v>
      </c>
      <c r="J12" s="892">
        <v>15437</v>
      </c>
      <c r="K12" s="1208" t="s">
        <v>32</v>
      </c>
      <c r="L12" s="1208" t="s">
        <v>32</v>
      </c>
      <c r="M12" s="1095">
        <v>15495</v>
      </c>
      <c r="N12" s="916"/>
      <c r="O12" s="906"/>
      <c r="P12" s="1248"/>
      <c r="Q12" s="1249" t="s">
        <v>32</v>
      </c>
      <c r="R12" s="1250" t="s">
        <v>32</v>
      </c>
      <c r="S12" s="1233"/>
      <c r="T12" s="1203"/>
      <c r="U12" s="1203"/>
      <c r="V12" s="892"/>
    </row>
    <row r="13" spans="1:22" ht="15">
      <c r="A13" s="1251" t="s">
        <v>40</v>
      </c>
      <c r="B13" s="1252" t="s">
        <v>41</v>
      </c>
      <c r="C13" s="1253">
        <v>604</v>
      </c>
      <c r="D13" s="1253">
        <v>619</v>
      </c>
      <c r="E13" s="1245" t="s">
        <v>42</v>
      </c>
      <c r="F13" s="1246">
        <v>865.85</v>
      </c>
      <c r="G13" s="1246">
        <v>976.33</v>
      </c>
      <c r="H13" s="1246">
        <v>491.49</v>
      </c>
      <c r="I13" s="1247">
        <v>436</v>
      </c>
      <c r="J13" s="892">
        <v>439</v>
      </c>
      <c r="K13" s="1208" t="s">
        <v>32</v>
      </c>
      <c r="L13" s="1208" t="s">
        <v>32</v>
      </c>
      <c r="M13" s="1095">
        <v>520</v>
      </c>
      <c r="N13" s="916"/>
      <c r="O13" s="906"/>
      <c r="P13" s="1248"/>
      <c r="Q13" s="1249" t="s">
        <v>32</v>
      </c>
      <c r="R13" s="1250" t="s">
        <v>32</v>
      </c>
      <c r="S13" s="1233"/>
      <c r="T13" s="1203"/>
      <c r="U13" s="1203"/>
      <c r="V13" s="892"/>
    </row>
    <row r="14" spans="1:22" ht="15">
      <c r="A14" s="1251" t="s">
        <v>43</v>
      </c>
      <c r="B14" s="1252" t="s">
        <v>44</v>
      </c>
      <c r="C14" s="1253">
        <v>221</v>
      </c>
      <c r="D14" s="1253">
        <v>610</v>
      </c>
      <c r="E14" s="1245" t="s">
        <v>32</v>
      </c>
      <c r="F14" s="1246">
        <v>3059</v>
      </c>
      <c r="G14" s="1246">
        <v>3285</v>
      </c>
      <c r="H14" s="1246">
        <v>3261</v>
      </c>
      <c r="I14" s="1247">
        <v>3513</v>
      </c>
      <c r="J14" s="892">
        <v>2787</v>
      </c>
      <c r="K14" s="1208" t="s">
        <v>32</v>
      </c>
      <c r="L14" s="1209" t="s">
        <v>32</v>
      </c>
      <c r="M14" s="1095">
        <v>8462</v>
      </c>
      <c r="N14" s="916"/>
      <c r="O14" s="906"/>
      <c r="P14" s="1248"/>
      <c r="Q14" s="1249" t="s">
        <v>32</v>
      </c>
      <c r="R14" s="1250" t="s">
        <v>32</v>
      </c>
      <c r="S14" s="1233"/>
      <c r="T14" s="1203"/>
      <c r="U14" s="1203"/>
      <c r="V14" s="892"/>
    </row>
    <row r="15" spans="1:22" ht="15.75" thickBot="1">
      <c r="A15" s="1224" t="s">
        <v>45</v>
      </c>
      <c r="B15" s="1254" t="s">
        <v>46</v>
      </c>
      <c r="C15" s="1255">
        <v>2021</v>
      </c>
      <c r="D15" s="1255">
        <v>852</v>
      </c>
      <c r="E15" s="1256" t="s">
        <v>47</v>
      </c>
      <c r="F15" s="1257">
        <v>6163</v>
      </c>
      <c r="G15" s="1257">
        <v>5169</v>
      </c>
      <c r="H15" s="1257">
        <v>4914</v>
      </c>
      <c r="I15" s="1258">
        <v>5727</v>
      </c>
      <c r="J15" s="1113">
        <v>6338</v>
      </c>
      <c r="K15" s="1259" t="s">
        <v>32</v>
      </c>
      <c r="L15" s="1260" t="s">
        <v>32</v>
      </c>
      <c r="M15" s="1093">
        <v>8695</v>
      </c>
      <c r="N15" s="1189"/>
      <c r="O15" s="1197"/>
      <c r="P15" s="1261"/>
      <c r="Q15" s="1231" t="s">
        <v>32</v>
      </c>
      <c r="R15" s="1232" t="s">
        <v>32</v>
      </c>
      <c r="S15" s="1233"/>
      <c r="T15" s="1205"/>
      <c r="U15" s="1205"/>
      <c r="V15" s="1113"/>
    </row>
    <row r="16" spans="1:22" ht="15.75" thickBot="1">
      <c r="A16" s="1262" t="s">
        <v>48</v>
      </c>
      <c r="B16" s="1263"/>
      <c r="C16" s="1264">
        <v>24618</v>
      </c>
      <c r="D16" s="1264">
        <v>24087</v>
      </c>
      <c r="E16" s="1265"/>
      <c r="F16" s="1266">
        <v>11306</v>
      </c>
      <c r="G16" s="1266">
        <v>10667</v>
      </c>
      <c r="H16" s="1266">
        <v>9554</v>
      </c>
      <c r="I16" s="890">
        <v>10237</v>
      </c>
      <c r="J16" s="1191">
        <f>J11-J12+J13+J14+J15</f>
        <v>9910</v>
      </c>
      <c r="K16" s="887" t="s">
        <v>32</v>
      </c>
      <c r="L16" s="888" t="s">
        <v>32</v>
      </c>
      <c r="M16" s="746">
        <f>M11-M12+M13+M14+M15</f>
        <v>17988</v>
      </c>
      <c r="N16" s="746">
        <f>N11-N12+N13+N14+N15</f>
        <v>0</v>
      </c>
      <c r="O16" s="746">
        <f>O11-O12+O13+O14+O15</f>
        <v>0</v>
      </c>
      <c r="P16" s="1267">
        <f>V16-U16</f>
        <v>0</v>
      </c>
      <c r="Q16" s="746" t="s">
        <v>32</v>
      </c>
      <c r="R16" s="889" t="s">
        <v>32</v>
      </c>
      <c r="S16" s="1268"/>
      <c r="T16" s="1191">
        <f>T11-T12+T13+T14+T15</f>
        <v>0</v>
      </c>
      <c r="U16" s="1191">
        <f>U11-U12+U13+U14+U15</f>
        <v>0</v>
      </c>
      <c r="V16" s="1191">
        <f>V11-V12+V13+V14+V15</f>
        <v>0</v>
      </c>
    </row>
    <row r="17" spans="1:22" ht="15">
      <c r="A17" s="1224" t="s">
        <v>49</v>
      </c>
      <c r="B17" s="1243" t="s">
        <v>50</v>
      </c>
      <c r="C17" s="1244">
        <v>7043</v>
      </c>
      <c r="D17" s="1244">
        <v>7240</v>
      </c>
      <c r="E17" s="1256">
        <v>401</v>
      </c>
      <c r="F17" s="1257">
        <v>1189</v>
      </c>
      <c r="G17" s="1257">
        <v>1223</v>
      </c>
      <c r="H17" s="1257">
        <v>890</v>
      </c>
      <c r="I17" s="1258">
        <v>588</v>
      </c>
      <c r="J17" s="1113">
        <v>372</v>
      </c>
      <c r="K17" s="1206" t="s">
        <v>32</v>
      </c>
      <c r="L17" s="1207" t="s">
        <v>32</v>
      </c>
      <c r="M17" s="1093">
        <v>337</v>
      </c>
      <c r="N17" s="913"/>
      <c r="O17" s="1195"/>
      <c r="P17" s="1269"/>
      <c r="Q17" s="1231" t="s">
        <v>32</v>
      </c>
      <c r="R17" s="1232" t="s">
        <v>32</v>
      </c>
      <c r="S17" s="1233"/>
      <c r="T17" s="1270"/>
      <c r="U17" s="1270"/>
      <c r="V17" s="1113"/>
    </row>
    <row r="18" spans="1:22" ht="15">
      <c r="A18" s="1251" t="s">
        <v>51</v>
      </c>
      <c r="B18" s="1252" t="s">
        <v>52</v>
      </c>
      <c r="C18" s="1253">
        <v>1001</v>
      </c>
      <c r="D18" s="1253">
        <v>820</v>
      </c>
      <c r="E18" s="1245" t="s">
        <v>53</v>
      </c>
      <c r="F18" s="1246">
        <v>1816</v>
      </c>
      <c r="G18" s="1246">
        <v>2162</v>
      </c>
      <c r="H18" s="1246">
        <v>2060</v>
      </c>
      <c r="I18" s="1247">
        <v>2747</v>
      </c>
      <c r="J18" s="892">
        <v>3107</v>
      </c>
      <c r="K18" s="1208" t="s">
        <v>32</v>
      </c>
      <c r="L18" s="1209" t="s">
        <v>32</v>
      </c>
      <c r="M18" s="1095">
        <v>2971</v>
      </c>
      <c r="N18" s="916"/>
      <c r="O18" s="906"/>
      <c r="P18" s="1248"/>
      <c r="Q18" s="1249" t="s">
        <v>32</v>
      </c>
      <c r="R18" s="1250" t="s">
        <v>32</v>
      </c>
      <c r="S18" s="1233"/>
      <c r="T18" s="1203"/>
      <c r="U18" s="1203"/>
      <c r="V18" s="892"/>
    </row>
    <row r="19" spans="1:22" ht="15">
      <c r="A19" s="1251" t="s">
        <v>54</v>
      </c>
      <c r="B19" s="1252" t="s">
        <v>55</v>
      </c>
      <c r="C19" s="1253">
        <v>14718</v>
      </c>
      <c r="D19" s="1253">
        <v>14718</v>
      </c>
      <c r="E19" s="1245" t="s">
        <v>32</v>
      </c>
      <c r="F19" s="1246">
        <v>0</v>
      </c>
      <c r="G19" s="1246">
        <v>0</v>
      </c>
      <c r="H19" s="1246">
        <v>0</v>
      </c>
      <c r="I19" s="1247">
        <v>0</v>
      </c>
      <c r="J19" s="892">
        <v>0</v>
      </c>
      <c r="K19" s="1208" t="s">
        <v>32</v>
      </c>
      <c r="L19" s="1209" t="s">
        <v>32</v>
      </c>
      <c r="M19" s="1095">
        <v>0</v>
      </c>
      <c r="N19" s="916"/>
      <c r="O19" s="906"/>
      <c r="P19" s="1248"/>
      <c r="Q19" s="1249" t="s">
        <v>32</v>
      </c>
      <c r="R19" s="1250" t="s">
        <v>32</v>
      </c>
      <c r="S19" s="1233"/>
      <c r="T19" s="1203"/>
      <c r="U19" s="1203"/>
      <c r="V19" s="892"/>
    </row>
    <row r="20" spans="1:22" ht="15">
      <c r="A20" s="1251" t="s">
        <v>56</v>
      </c>
      <c r="B20" s="1252" t="s">
        <v>57</v>
      </c>
      <c r="C20" s="1253">
        <v>1758</v>
      </c>
      <c r="D20" s="1253">
        <v>1762</v>
      </c>
      <c r="E20" s="1245" t="s">
        <v>32</v>
      </c>
      <c r="F20" s="1246">
        <v>3966</v>
      </c>
      <c r="G20" s="1246">
        <v>3634</v>
      </c>
      <c r="H20" s="1246">
        <v>3171</v>
      </c>
      <c r="I20" s="1247">
        <v>6758</v>
      </c>
      <c r="J20" s="892">
        <v>6354</v>
      </c>
      <c r="K20" s="1208" t="s">
        <v>32</v>
      </c>
      <c r="L20" s="1209" t="s">
        <v>32</v>
      </c>
      <c r="M20" s="1095">
        <v>14543</v>
      </c>
      <c r="N20" s="916"/>
      <c r="O20" s="906"/>
      <c r="P20" s="1248"/>
      <c r="Q20" s="1249" t="s">
        <v>32</v>
      </c>
      <c r="R20" s="1250" t="s">
        <v>32</v>
      </c>
      <c r="S20" s="1233"/>
      <c r="T20" s="1203"/>
      <c r="U20" s="1203"/>
      <c r="V20" s="892"/>
    </row>
    <row r="21" spans="1:22" ht="15.75" thickBot="1">
      <c r="A21" s="1234" t="s">
        <v>58</v>
      </c>
      <c r="B21" s="1271" t="s">
        <v>59</v>
      </c>
      <c r="C21" s="1272">
        <v>0</v>
      </c>
      <c r="D21" s="1272">
        <v>0</v>
      </c>
      <c r="E21" s="1273" t="s">
        <v>32</v>
      </c>
      <c r="F21" s="1246">
        <v>0</v>
      </c>
      <c r="G21" s="1246">
        <v>0</v>
      </c>
      <c r="H21" s="1246">
        <v>0</v>
      </c>
      <c r="I21" s="1239">
        <v>0</v>
      </c>
      <c r="J21" s="896">
        <v>0</v>
      </c>
      <c r="K21" s="1210" t="s">
        <v>32</v>
      </c>
      <c r="L21" s="1211" t="s">
        <v>32</v>
      </c>
      <c r="M21" s="1096">
        <v>0</v>
      </c>
      <c r="N21" s="1189"/>
      <c r="O21" s="1197"/>
      <c r="P21" s="1261"/>
      <c r="Q21" s="1274" t="s">
        <v>32</v>
      </c>
      <c r="R21" s="1275" t="s">
        <v>32</v>
      </c>
      <c r="S21" s="1233"/>
      <c r="T21" s="1202"/>
      <c r="U21" s="1202"/>
      <c r="V21" s="896"/>
    </row>
    <row r="22" spans="1:22" ht="15.75" thickBot="1">
      <c r="A22" s="1276" t="s">
        <v>60</v>
      </c>
      <c r="B22" s="1243" t="s">
        <v>61</v>
      </c>
      <c r="C22" s="1244">
        <v>12472</v>
      </c>
      <c r="D22" s="1244">
        <v>13728</v>
      </c>
      <c r="E22" s="1277" t="s">
        <v>32</v>
      </c>
      <c r="F22" s="1278">
        <v>34038</v>
      </c>
      <c r="G22" s="1278">
        <v>33242</v>
      </c>
      <c r="H22" s="1278">
        <v>33404</v>
      </c>
      <c r="I22" s="1279">
        <v>32231</v>
      </c>
      <c r="J22" s="762">
        <v>31385</v>
      </c>
      <c r="K22" s="1280">
        <f>K35</f>
        <v>29812</v>
      </c>
      <c r="L22" s="1281">
        <v>29812</v>
      </c>
      <c r="M22" s="765">
        <v>7653</v>
      </c>
      <c r="N22" s="900"/>
      <c r="O22" s="900"/>
      <c r="P22" s="1187"/>
      <c r="Q22" s="1282">
        <f>SUM(M22:P22)</f>
        <v>7653</v>
      </c>
      <c r="R22" s="1283">
        <f>(Q22/L22)*100</f>
        <v>25.670870790285793</v>
      </c>
      <c r="S22" s="1233"/>
      <c r="T22" s="1201"/>
      <c r="U22" s="1201"/>
      <c r="V22" s="762"/>
    </row>
    <row r="23" spans="1:22" ht="15.75" thickBot="1">
      <c r="A23" s="1251" t="s">
        <v>62</v>
      </c>
      <c r="B23" s="1252" t="s">
        <v>63</v>
      </c>
      <c r="C23" s="1253">
        <v>0</v>
      </c>
      <c r="D23" s="1253">
        <v>0</v>
      </c>
      <c r="E23" s="1284" t="s">
        <v>32</v>
      </c>
      <c r="F23" s="1246">
        <v>230</v>
      </c>
      <c r="G23" s="1246">
        <v>0</v>
      </c>
      <c r="H23" s="1246"/>
      <c r="I23" s="1247"/>
      <c r="J23" s="773">
        <v>0</v>
      </c>
      <c r="K23" s="1285"/>
      <c r="L23" s="1286"/>
      <c r="M23" s="776"/>
      <c r="N23" s="906"/>
      <c r="O23" s="906"/>
      <c r="P23" s="1188"/>
      <c r="Q23" s="1282">
        <f aca="true" t="shared" si="0" ref="Q23:Q45">SUM(M23:P23)</f>
        <v>0</v>
      </c>
      <c r="R23" s="1283" t="e">
        <f aca="true" t="shared" si="1" ref="R23:R45">(Q23/L23)*100</f>
        <v>#DIV/0!</v>
      </c>
      <c r="S23" s="1233"/>
      <c r="T23" s="1203"/>
      <c r="U23" s="1203"/>
      <c r="V23" s="773"/>
    </row>
    <row r="24" spans="1:22" ht="15.75" thickBot="1">
      <c r="A24" s="1234" t="s">
        <v>65</v>
      </c>
      <c r="B24" s="1271" t="s">
        <v>63</v>
      </c>
      <c r="C24" s="1272">
        <v>0</v>
      </c>
      <c r="D24" s="1272">
        <v>1215</v>
      </c>
      <c r="E24" s="1287">
        <v>672</v>
      </c>
      <c r="F24" s="1288">
        <v>10265</v>
      </c>
      <c r="G24" s="1288">
        <v>11176</v>
      </c>
      <c r="H24" s="1288">
        <v>10817</v>
      </c>
      <c r="I24" s="1239">
        <v>10900</v>
      </c>
      <c r="J24" s="786">
        <v>9850</v>
      </c>
      <c r="K24" s="1289">
        <f>K25+K26+K27+K28+K29</f>
        <v>8800</v>
      </c>
      <c r="L24" s="1290">
        <v>8800</v>
      </c>
      <c r="M24" s="789">
        <v>2199</v>
      </c>
      <c r="N24" s="911"/>
      <c r="O24" s="911"/>
      <c r="P24" s="1190"/>
      <c r="Q24" s="1282">
        <f t="shared" si="0"/>
        <v>2199</v>
      </c>
      <c r="R24" s="1283">
        <f t="shared" si="1"/>
        <v>24.988636363636363</v>
      </c>
      <c r="S24" s="1233"/>
      <c r="T24" s="1205"/>
      <c r="U24" s="1205"/>
      <c r="V24" s="786"/>
    </row>
    <row r="25" spans="1:22" ht="15.75" thickBot="1">
      <c r="A25" s="1242" t="s">
        <v>66</v>
      </c>
      <c r="B25" s="1243" t="s">
        <v>67</v>
      </c>
      <c r="C25" s="1244">
        <v>6341</v>
      </c>
      <c r="D25" s="1244">
        <v>6960</v>
      </c>
      <c r="E25" s="1277">
        <v>501</v>
      </c>
      <c r="F25" s="1246">
        <v>5346</v>
      </c>
      <c r="G25" s="1246">
        <v>6445</v>
      </c>
      <c r="H25" s="1246">
        <v>6094</v>
      </c>
      <c r="I25" s="1270">
        <v>5295</v>
      </c>
      <c r="J25" s="797">
        <v>5297</v>
      </c>
      <c r="K25" s="1280">
        <v>2500</v>
      </c>
      <c r="L25" s="1281">
        <v>2500</v>
      </c>
      <c r="M25" s="800">
        <v>1164</v>
      </c>
      <c r="N25" s="913"/>
      <c r="O25" s="1195"/>
      <c r="P25" s="1269"/>
      <c r="Q25" s="1282">
        <f t="shared" si="0"/>
        <v>1164</v>
      </c>
      <c r="R25" s="1283">
        <f t="shared" si="1"/>
        <v>46.56</v>
      </c>
      <c r="S25" s="1233"/>
      <c r="T25" s="1291"/>
      <c r="U25" s="1291"/>
      <c r="V25" s="797"/>
    </row>
    <row r="26" spans="1:22" ht="15.75" thickBot="1">
      <c r="A26" s="1251" t="s">
        <v>68</v>
      </c>
      <c r="B26" s="1252" t="s">
        <v>69</v>
      </c>
      <c r="C26" s="1253">
        <v>1745</v>
      </c>
      <c r="D26" s="1253">
        <v>2223</v>
      </c>
      <c r="E26" s="1284">
        <v>502</v>
      </c>
      <c r="F26" s="1246">
        <v>3410</v>
      </c>
      <c r="G26" s="1246">
        <v>3650</v>
      </c>
      <c r="H26" s="1246">
        <v>3802</v>
      </c>
      <c r="I26" s="1247">
        <v>3536</v>
      </c>
      <c r="J26" s="773">
        <v>4465</v>
      </c>
      <c r="K26" s="1285">
        <v>3800</v>
      </c>
      <c r="L26" s="1286">
        <v>3800</v>
      </c>
      <c r="M26" s="776">
        <v>1397</v>
      </c>
      <c r="N26" s="916"/>
      <c r="O26" s="906"/>
      <c r="P26" s="1248"/>
      <c r="Q26" s="1282">
        <f t="shared" si="0"/>
        <v>1397</v>
      </c>
      <c r="R26" s="1283">
        <f t="shared" si="1"/>
        <v>36.76315789473684</v>
      </c>
      <c r="S26" s="1233"/>
      <c r="T26" s="1203"/>
      <c r="U26" s="1203"/>
      <c r="V26" s="773"/>
    </row>
    <row r="27" spans="1:22" ht="15.75" thickBot="1">
      <c r="A27" s="1251" t="s">
        <v>70</v>
      </c>
      <c r="B27" s="1252" t="s">
        <v>71</v>
      </c>
      <c r="C27" s="1253">
        <v>0</v>
      </c>
      <c r="D27" s="1253">
        <v>0</v>
      </c>
      <c r="E27" s="1284">
        <v>504</v>
      </c>
      <c r="F27" s="1246">
        <v>320</v>
      </c>
      <c r="G27" s="1246">
        <v>253.75</v>
      </c>
      <c r="H27" s="1246">
        <v>184</v>
      </c>
      <c r="I27" s="1247">
        <v>155</v>
      </c>
      <c r="J27" s="773">
        <v>189</v>
      </c>
      <c r="K27" s="1285"/>
      <c r="L27" s="1286"/>
      <c r="M27" s="776">
        <v>49</v>
      </c>
      <c r="N27" s="916"/>
      <c r="O27" s="906"/>
      <c r="P27" s="1248"/>
      <c r="Q27" s="1282">
        <f t="shared" si="0"/>
        <v>49</v>
      </c>
      <c r="R27" s="1283" t="e">
        <f t="shared" si="1"/>
        <v>#DIV/0!</v>
      </c>
      <c r="S27" s="1233"/>
      <c r="T27" s="1203"/>
      <c r="U27" s="1203"/>
      <c r="V27" s="773"/>
    </row>
    <row r="28" spans="1:22" ht="15.75" thickBot="1">
      <c r="A28" s="1251" t="s">
        <v>72</v>
      </c>
      <c r="B28" s="1252" t="s">
        <v>73</v>
      </c>
      <c r="C28" s="1253">
        <v>428</v>
      </c>
      <c r="D28" s="1253">
        <v>253</v>
      </c>
      <c r="E28" s="1284">
        <v>511</v>
      </c>
      <c r="F28" s="1246">
        <v>698</v>
      </c>
      <c r="G28" s="1246">
        <v>1404</v>
      </c>
      <c r="H28" s="1246">
        <v>568</v>
      </c>
      <c r="I28" s="1247">
        <v>1119</v>
      </c>
      <c r="J28" s="773">
        <v>1050</v>
      </c>
      <c r="K28" s="1285">
        <v>900</v>
      </c>
      <c r="L28" s="1286">
        <v>900</v>
      </c>
      <c r="M28" s="776">
        <v>151</v>
      </c>
      <c r="N28" s="916"/>
      <c r="O28" s="906"/>
      <c r="P28" s="1248"/>
      <c r="Q28" s="1282">
        <f t="shared" si="0"/>
        <v>151</v>
      </c>
      <c r="R28" s="1283">
        <f t="shared" si="1"/>
        <v>16.77777777777778</v>
      </c>
      <c r="S28" s="1233"/>
      <c r="T28" s="1203"/>
      <c r="U28" s="1203"/>
      <c r="V28" s="773"/>
    </row>
    <row r="29" spans="1:22" ht="15.75" thickBot="1">
      <c r="A29" s="1251" t="s">
        <v>74</v>
      </c>
      <c r="B29" s="1252" t="s">
        <v>75</v>
      </c>
      <c r="C29" s="1253">
        <v>1057</v>
      </c>
      <c r="D29" s="1253">
        <v>1451</v>
      </c>
      <c r="E29" s="1284">
        <v>518</v>
      </c>
      <c r="F29" s="1246">
        <v>2744</v>
      </c>
      <c r="G29" s="1246">
        <v>2465</v>
      </c>
      <c r="H29" s="1246">
        <v>3548</v>
      </c>
      <c r="I29" s="1247">
        <v>3195</v>
      </c>
      <c r="J29" s="773">
        <v>1832</v>
      </c>
      <c r="K29" s="1285">
        <v>1600</v>
      </c>
      <c r="L29" s="1286">
        <v>1600</v>
      </c>
      <c r="M29" s="776">
        <v>212</v>
      </c>
      <c r="N29" s="916"/>
      <c r="O29" s="906"/>
      <c r="P29" s="1248"/>
      <c r="Q29" s="1282">
        <f t="shared" si="0"/>
        <v>212</v>
      </c>
      <c r="R29" s="1283">
        <f t="shared" si="1"/>
        <v>13.25</v>
      </c>
      <c r="S29" s="1233"/>
      <c r="T29" s="1203"/>
      <c r="U29" s="1203"/>
      <c r="V29" s="773"/>
    </row>
    <row r="30" spans="1:22" ht="15.75" thickBot="1">
      <c r="A30" s="1251" t="s">
        <v>76</v>
      </c>
      <c r="B30" s="1252" t="s">
        <v>77</v>
      </c>
      <c r="C30" s="1253">
        <v>10408</v>
      </c>
      <c r="D30" s="1253">
        <v>11792</v>
      </c>
      <c r="E30" s="1284">
        <v>521</v>
      </c>
      <c r="F30" s="1246">
        <v>17448</v>
      </c>
      <c r="G30" s="1246">
        <v>17077</v>
      </c>
      <c r="H30" s="1246">
        <v>16713</v>
      </c>
      <c r="I30" s="1247">
        <v>16245</v>
      </c>
      <c r="J30" s="773">
        <v>16486</v>
      </c>
      <c r="K30" s="1285">
        <v>15409</v>
      </c>
      <c r="L30" s="1286">
        <v>15409</v>
      </c>
      <c r="M30" s="776">
        <v>4107</v>
      </c>
      <c r="N30" s="916"/>
      <c r="O30" s="906"/>
      <c r="P30" s="1248"/>
      <c r="Q30" s="1282">
        <f t="shared" si="0"/>
        <v>4107</v>
      </c>
      <c r="R30" s="1283">
        <f t="shared" si="1"/>
        <v>26.653254591472514</v>
      </c>
      <c r="S30" s="1233"/>
      <c r="T30" s="1203"/>
      <c r="U30" s="1203"/>
      <c r="V30" s="773"/>
    </row>
    <row r="31" spans="1:22" ht="15.75" thickBot="1">
      <c r="A31" s="1251" t="s">
        <v>78</v>
      </c>
      <c r="B31" s="1252" t="s">
        <v>79</v>
      </c>
      <c r="C31" s="1253">
        <v>3640</v>
      </c>
      <c r="D31" s="1253">
        <v>4174</v>
      </c>
      <c r="E31" s="1284" t="s">
        <v>80</v>
      </c>
      <c r="F31" s="1246">
        <v>6393</v>
      </c>
      <c r="G31" s="1246">
        <v>6173</v>
      </c>
      <c r="H31" s="1246">
        <v>5777</v>
      </c>
      <c r="I31" s="1247">
        <v>5864</v>
      </c>
      <c r="J31" s="773">
        <v>5751</v>
      </c>
      <c r="K31" s="1285">
        <v>5393</v>
      </c>
      <c r="L31" s="1286">
        <v>5393</v>
      </c>
      <c r="M31" s="776">
        <v>1373</v>
      </c>
      <c r="N31" s="916"/>
      <c r="O31" s="906"/>
      <c r="P31" s="1248"/>
      <c r="Q31" s="1282">
        <f t="shared" si="0"/>
        <v>1373</v>
      </c>
      <c r="R31" s="1283">
        <f t="shared" si="1"/>
        <v>25.45892824031151</v>
      </c>
      <c r="S31" s="1233"/>
      <c r="T31" s="1203"/>
      <c r="U31" s="1203"/>
      <c r="V31" s="773"/>
    </row>
    <row r="32" spans="1:22" ht="15.75" thickBot="1">
      <c r="A32" s="1251" t="s">
        <v>81</v>
      </c>
      <c r="B32" s="1252" t="s">
        <v>82</v>
      </c>
      <c r="C32" s="1253">
        <v>0</v>
      </c>
      <c r="D32" s="1253">
        <v>0</v>
      </c>
      <c r="E32" s="1284">
        <v>557</v>
      </c>
      <c r="F32" s="1246">
        <v>0</v>
      </c>
      <c r="G32" s="1246">
        <v>0</v>
      </c>
      <c r="H32" s="1246">
        <v>7</v>
      </c>
      <c r="I32" s="1247">
        <v>0</v>
      </c>
      <c r="J32" s="773">
        <v>0</v>
      </c>
      <c r="K32" s="1285"/>
      <c r="L32" s="1286"/>
      <c r="M32" s="776">
        <v>0</v>
      </c>
      <c r="N32" s="916"/>
      <c r="O32" s="906"/>
      <c r="P32" s="1248"/>
      <c r="Q32" s="1282">
        <f t="shared" si="0"/>
        <v>0</v>
      </c>
      <c r="R32" s="1283" t="e">
        <f t="shared" si="1"/>
        <v>#DIV/0!</v>
      </c>
      <c r="S32" s="1233"/>
      <c r="T32" s="1203"/>
      <c r="U32" s="1203"/>
      <c r="V32" s="773"/>
    </row>
    <row r="33" spans="1:22" ht="15.75" thickBot="1">
      <c r="A33" s="1251" t="s">
        <v>83</v>
      </c>
      <c r="B33" s="1252" t="s">
        <v>84</v>
      </c>
      <c r="C33" s="1253">
        <v>1711</v>
      </c>
      <c r="D33" s="1253">
        <v>1801</v>
      </c>
      <c r="E33" s="1284">
        <v>551</v>
      </c>
      <c r="F33" s="1246">
        <v>367</v>
      </c>
      <c r="G33" s="1246">
        <v>377</v>
      </c>
      <c r="H33" s="1246">
        <v>441</v>
      </c>
      <c r="I33" s="1247">
        <v>313</v>
      </c>
      <c r="J33" s="773">
        <v>215</v>
      </c>
      <c r="K33" s="1285"/>
      <c r="L33" s="1286"/>
      <c r="M33" s="776">
        <v>36</v>
      </c>
      <c r="N33" s="916"/>
      <c r="O33" s="906"/>
      <c r="P33" s="714"/>
      <c r="Q33" s="924">
        <f t="shared" si="0"/>
        <v>36</v>
      </c>
      <c r="R33" s="1283" t="e">
        <f t="shared" si="1"/>
        <v>#DIV/0!</v>
      </c>
      <c r="T33" s="879"/>
      <c r="U33" s="879"/>
      <c r="V33" s="773"/>
    </row>
    <row r="34" spans="1:22" ht="15.75" thickBot="1">
      <c r="A34" s="1224" t="s">
        <v>85</v>
      </c>
      <c r="B34" s="1254"/>
      <c r="C34" s="1255">
        <v>569</v>
      </c>
      <c r="D34" s="1255">
        <v>614</v>
      </c>
      <c r="E34" s="1292" t="s">
        <v>86</v>
      </c>
      <c r="F34" s="1257">
        <v>655</v>
      </c>
      <c r="G34" s="1257">
        <v>138</v>
      </c>
      <c r="H34" s="1257">
        <v>309</v>
      </c>
      <c r="I34" s="1293">
        <v>154</v>
      </c>
      <c r="J34" s="807">
        <v>438</v>
      </c>
      <c r="K34" s="1294">
        <v>210</v>
      </c>
      <c r="L34" s="1295">
        <v>210</v>
      </c>
      <c r="M34" s="810">
        <v>136</v>
      </c>
      <c r="N34" s="916"/>
      <c r="O34" s="906"/>
      <c r="P34" s="714"/>
      <c r="Q34" s="924">
        <f t="shared" si="0"/>
        <v>136</v>
      </c>
      <c r="R34" s="1283">
        <f t="shared" si="1"/>
        <v>64.76190476190476</v>
      </c>
      <c r="T34" s="872"/>
      <c r="U34" s="872"/>
      <c r="V34" s="807"/>
    </row>
    <row r="35" spans="1:22" ht="15.75" thickBot="1">
      <c r="A35" s="1262" t="s">
        <v>87</v>
      </c>
      <c r="B35" s="1263" t="s">
        <v>88</v>
      </c>
      <c r="C35" s="1264">
        <f>SUM(C25:C34)</f>
        <v>25899</v>
      </c>
      <c r="D35" s="1264">
        <f>SUM(D25:D34)</f>
        <v>29268</v>
      </c>
      <c r="E35" s="1296"/>
      <c r="F35" s="890">
        <f aca="true" t="shared" si="2" ref="F35:P35">SUM(F25:F34)</f>
        <v>37381</v>
      </c>
      <c r="G35" s="890">
        <f t="shared" si="2"/>
        <v>37982.75</v>
      </c>
      <c r="H35" s="890">
        <f t="shared" si="2"/>
        <v>37443</v>
      </c>
      <c r="I35" s="890">
        <f t="shared" si="2"/>
        <v>35876</v>
      </c>
      <c r="J35" s="817">
        <f>SUM(J25:J34)</f>
        <v>35723</v>
      </c>
      <c r="K35" s="1297">
        <f t="shared" si="2"/>
        <v>29812</v>
      </c>
      <c r="L35" s="1298">
        <f t="shared" si="2"/>
        <v>29812</v>
      </c>
      <c r="M35" s="817">
        <f t="shared" si="2"/>
        <v>8625</v>
      </c>
      <c r="N35" s="817">
        <f t="shared" si="2"/>
        <v>0</v>
      </c>
      <c r="O35" s="817">
        <f t="shared" si="2"/>
        <v>0</v>
      </c>
      <c r="P35" s="1102">
        <f t="shared" si="2"/>
        <v>0</v>
      </c>
      <c r="Q35" s="924">
        <f t="shared" si="0"/>
        <v>8625</v>
      </c>
      <c r="R35" s="1283">
        <f t="shared" si="1"/>
        <v>28.931302831074735</v>
      </c>
      <c r="T35" s="817">
        <f>SUM(T25:T34)</f>
        <v>0</v>
      </c>
      <c r="U35" s="817">
        <f>SUM(U25:U34)</f>
        <v>0</v>
      </c>
      <c r="V35" s="817">
        <f>SUM(V25:V34)</f>
        <v>0</v>
      </c>
    </row>
    <row r="36" spans="1:22" ht="15.75" thickBot="1">
      <c r="A36" s="1242" t="s">
        <v>89</v>
      </c>
      <c r="B36" s="1243" t="s">
        <v>90</v>
      </c>
      <c r="C36" s="1244">
        <v>0</v>
      </c>
      <c r="D36" s="1244">
        <v>0</v>
      </c>
      <c r="E36" s="1277">
        <v>601</v>
      </c>
      <c r="F36" s="1299">
        <v>2877</v>
      </c>
      <c r="G36" s="1299">
        <v>3123</v>
      </c>
      <c r="H36" s="1299">
        <v>3105</v>
      </c>
      <c r="I36" s="1270">
        <v>2093</v>
      </c>
      <c r="J36" s="797">
        <v>1973</v>
      </c>
      <c r="K36" s="1280"/>
      <c r="L36" s="1281"/>
      <c r="M36" s="765">
        <v>444</v>
      </c>
      <c r="N36" s="900"/>
      <c r="O36" s="1094"/>
      <c r="P36" s="714"/>
      <c r="Q36" s="924">
        <f t="shared" si="0"/>
        <v>444</v>
      </c>
      <c r="R36" s="1283" t="e">
        <f t="shared" si="1"/>
        <v>#DIV/0!</v>
      </c>
      <c r="T36" s="891"/>
      <c r="U36" s="891"/>
      <c r="V36" s="797"/>
    </row>
    <row r="37" spans="1:22" ht="15.75" thickBot="1">
      <c r="A37" s="1251" t="s">
        <v>91</v>
      </c>
      <c r="B37" s="1252" t="s">
        <v>92</v>
      </c>
      <c r="C37" s="1253">
        <v>1190</v>
      </c>
      <c r="D37" s="1253">
        <v>1857</v>
      </c>
      <c r="E37" s="1284">
        <v>602</v>
      </c>
      <c r="F37" s="1246">
        <v>763</v>
      </c>
      <c r="G37" s="1246">
        <v>489</v>
      </c>
      <c r="H37" s="1246">
        <v>687</v>
      </c>
      <c r="I37" s="1247">
        <v>1081</v>
      </c>
      <c r="J37" s="773">
        <v>1393</v>
      </c>
      <c r="K37" s="1285"/>
      <c r="L37" s="1286"/>
      <c r="M37" s="776">
        <v>550</v>
      </c>
      <c r="N37" s="906"/>
      <c r="O37" s="1094"/>
      <c r="P37" s="714"/>
      <c r="Q37" s="924">
        <f t="shared" si="0"/>
        <v>550</v>
      </c>
      <c r="R37" s="1283" t="e">
        <f t="shared" si="1"/>
        <v>#DIV/0!</v>
      </c>
      <c r="T37" s="879"/>
      <c r="U37" s="879"/>
      <c r="V37" s="773"/>
    </row>
    <row r="38" spans="1:22" ht="15.75" thickBot="1">
      <c r="A38" s="1251" t="s">
        <v>93</v>
      </c>
      <c r="B38" s="1252" t="s">
        <v>94</v>
      </c>
      <c r="C38" s="1253">
        <v>0</v>
      </c>
      <c r="D38" s="1253">
        <v>0</v>
      </c>
      <c r="E38" s="1284">
        <v>604</v>
      </c>
      <c r="F38" s="1246">
        <v>405.61</v>
      </c>
      <c r="G38" s="1246">
        <v>342.28</v>
      </c>
      <c r="H38" s="1246">
        <v>251</v>
      </c>
      <c r="I38" s="1247">
        <v>205</v>
      </c>
      <c r="J38" s="773">
        <v>255</v>
      </c>
      <c r="K38" s="1285"/>
      <c r="L38" s="1286"/>
      <c r="M38" s="776">
        <v>63</v>
      </c>
      <c r="N38" s="906"/>
      <c r="O38" s="1094"/>
      <c r="P38" s="714"/>
      <c r="Q38" s="924">
        <f t="shared" si="0"/>
        <v>63</v>
      </c>
      <c r="R38" s="1283" t="e">
        <f t="shared" si="1"/>
        <v>#DIV/0!</v>
      </c>
      <c r="T38" s="879"/>
      <c r="U38" s="879"/>
      <c r="V38" s="773"/>
    </row>
    <row r="39" spans="1:22" ht="15.75" thickBot="1">
      <c r="A39" s="1251" t="s">
        <v>95</v>
      </c>
      <c r="B39" s="1252" t="s">
        <v>96</v>
      </c>
      <c r="C39" s="1253">
        <v>12472</v>
      </c>
      <c r="D39" s="1253">
        <v>13728</v>
      </c>
      <c r="E39" s="1284" t="s">
        <v>97</v>
      </c>
      <c r="F39" s="1246">
        <v>33807</v>
      </c>
      <c r="G39" s="1246">
        <v>33241</v>
      </c>
      <c r="H39" s="1246">
        <v>33404</v>
      </c>
      <c r="I39" s="1247">
        <v>32231</v>
      </c>
      <c r="J39" s="773">
        <v>31385</v>
      </c>
      <c r="K39" s="1285">
        <f>K35</f>
        <v>29812</v>
      </c>
      <c r="L39" s="1286">
        <v>29812</v>
      </c>
      <c r="M39" s="776">
        <v>7653</v>
      </c>
      <c r="N39" s="906"/>
      <c r="O39" s="1094"/>
      <c r="P39" s="714"/>
      <c r="Q39" s="924">
        <f t="shared" si="0"/>
        <v>7653</v>
      </c>
      <c r="R39" s="1283">
        <f t="shared" si="1"/>
        <v>25.670870790285793</v>
      </c>
      <c r="T39" s="879"/>
      <c r="U39" s="879"/>
      <c r="V39" s="773"/>
    </row>
    <row r="40" spans="1:22" ht="15.75" thickBot="1">
      <c r="A40" s="1224" t="s">
        <v>98</v>
      </c>
      <c r="B40" s="1254"/>
      <c r="C40" s="1255">
        <v>12330</v>
      </c>
      <c r="D40" s="1255">
        <v>13218</v>
      </c>
      <c r="E40" s="1292" t="s">
        <v>99</v>
      </c>
      <c r="F40" s="1257">
        <v>171</v>
      </c>
      <c r="G40" s="1257">
        <v>876</v>
      </c>
      <c r="H40" s="1257">
        <v>313</v>
      </c>
      <c r="I40" s="1293">
        <v>410</v>
      </c>
      <c r="J40" s="807">
        <v>794</v>
      </c>
      <c r="K40" s="1294"/>
      <c r="L40" s="1295"/>
      <c r="M40" s="810">
        <v>53</v>
      </c>
      <c r="N40" s="906"/>
      <c r="O40" s="1094"/>
      <c r="P40" s="714"/>
      <c r="Q40" s="924">
        <f t="shared" si="0"/>
        <v>53</v>
      </c>
      <c r="R40" s="1283" t="e">
        <f t="shared" si="1"/>
        <v>#DIV/0!</v>
      </c>
      <c r="T40" s="872"/>
      <c r="U40" s="872"/>
      <c r="V40" s="807"/>
    </row>
    <row r="41" spans="1:22" ht="15.75" thickBot="1">
      <c r="A41" s="1262" t="s">
        <v>100</v>
      </c>
      <c r="B41" s="1263" t="s">
        <v>101</v>
      </c>
      <c r="C41" s="1264">
        <f>SUM(C36:C40)</f>
        <v>25992</v>
      </c>
      <c r="D41" s="1264">
        <f>SUM(D36:D40)</f>
        <v>28803</v>
      </c>
      <c r="E41" s="1296" t="s">
        <v>32</v>
      </c>
      <c r="F41" s="890">
        <f aca="true" t="shared" si="3" ref="F41:P41">SUM(F36:F40)</f>
        <v>38023.61</v>
      </c>
      <c r="G41" s="890">
        <f t="shared" si="3"/>
        <v>38071.28</v>
      </c>
      <c r="H41" s="890">
        <f t="shared" si="3"/>
        <v>37760</v>
      </c>
      <c r="I41" s="890">
        <f t="shared" si="3"/>
        <v>36020</v>
      </c>
      <c r="J41" s="817">
        <f>SUM(J36:J40)</f>
        <v>35800</v>
      </c>
      <c r="K41" s="1297">
        <f t="shared" si="3"/>
        <v>29812</v>
      </c>
      <c r="L41" s="1298">
        <f t="shared" si="3"/>
        <v>29812</v>
      </c>
      <c r="M41" s="817">
        <f t="shared" si="3"/>
        <v>8763</v>
      </c>
      <c r="N41" s="831">
        <f>SUM(N36:N40)</f>
        <v>0</v>
      </c>
      <c r="O41" s="817">
        <f t="shared" si="3"/>
        <v>0</v>
      </c>
      <c r="P41" s="1102">
        <f t="shared" si="3"/>
        <v>0</v>
      </c>
      <c r="Q41" s="924">
        <f t="shared" si="0"/>
        <v>8763</v>
      </c>
      <c r="R41" s="1283">
        <f t="shared" si="1"/>
        <v>29.394203676371934</v>
      </c>
      <c r="T41" s="817">
        <f>SUM(T36:T40)</f>
        <v>0</v>
      </c>
      <c r="U41" s="817">
        <f>SUM(U36:U40)</f>
        <v>0</v>
      </c>
      <c r="V41" s="817">
        <f>SUM(V36:V40)</f>
        <v>0</v>
      </c>
    </row>
    <row r="42" spans="1:22" ht="6.75" customHeight="1" thickBot="1">
      <c r="A42" s="1224"/>
      <c r="B42" s="1300"/>
      <c r="C42" s="1301"/>
      <c r="D42" s="1301"/>
      <c r="E42" s="1302"/>
      <c r="F42" s="1257"/>
      <c r="G42" s="1257"/>
      <c r="H42" s="1257"/>
      <c r="I42" s="1303"/>
      <c r="J42" s="835"/>
      <c r="K42" s="1304"/>
      <c r="L42" s="1305"/>
      <c r="M42" s="828"/>
      <c r="N42" s="838"/>
      <c r="O42" s="839">
        <f>U42-N42</f>
        <v>0</v>
      </c>
      <c r="P42" s="838"/>
      <c r="Q42" s="924">
        <f t="shared" si="0"/>
        <v>0</v>
      </c>
      <c r="R42" s="1283" t="e">
        <f t="shared" si="1"/>
        <v>#DIV/0!</v>
      </c>
      <c r="T42" s="928"/>
      <c r="U42" s="928"/>
      <c r="V42" s="835"/>
    </row>
    <row r="43" spans="1:22" ht="15.75" thickBot="1">
      <c r="A43" s="1306" t="s">
        <v>102</v>
      </c>
      <c r="B43" s="1263" t="s">
        <v>63</v>
      </c>
      <c r="C43" s="1264">
        <f>+C41-C39</f>
        <v>13520</v>
      </c>
      <c r="D43" s="1264">
        <f>+D41-D39</f>
        <v>15075</v>
      </c>
      <c r="E43" s="1296" t="s">
        <v>32</v>
      </c>
      <c r="F43" s="890">
        <f aca="true" t="shared" si="4" ref="F43:P43">F41-F39</f>
        <v>4216.610000000001</v>
      </c>
      <c r="G43" s="890">
        <f t="shared" si="4"/>
        <v>4830.279999999999</v>
      </c>
      <c r="H43" s="890">
        <f t="shared" si="4"/>
        <v>4356</v>
      </c>
      <c r="I43" s="890">
        <f>I41-I39</f>
        <v>3789</v>
      </c>
      <c r="J43" s="817">
        <f>J41-J39</f>
        <v>4415</v>
      </c>
      <c r="K43" s="746">
        <f>K41-K39</f>
        <v>0</v>
      </c>
      <c r="L43" s="1307">
        <f t="shared" si="4"/>
        <v>0</v>
      </c>
      <c r="M43" s="817">
        <f t="shared" si="4"/>
        <v>1110</v>
      </c>
      <c r="N43" s="830">
        <f t="shared" si="4"/>
        <v>0</v>
      </c>
      <c r="O43" s="817">
        <f t="shared" si="4"/>
        <v>0</v>
      </c>
      <c r="P43" s="922">
        <f t="shared" si="4"/>
        <v>0</v>
      </c>
      <c r="Q43" s="924">
        <f t="shared" si="0"/>
        <v>1110</v>
      </c>
      <c r="R43" s="1283" t="e">
        <f t="shared" si="1"/>
        <v>#DIV/0!</v>
      </c>
      <c r="T43" s="817">
        <f>T41-T39</f>
        <v>0</v>
      </c>
      <c r="U43" s="817">
        <f>U41-U39</f>
        <v>0</v>
      </c>
      <c r="V43" s="817">
        <f>V41-V39</f>
        <v>0</v>
      </c>
    </row>
    <row r="44" spans="1:22" ht="15.75" thickBot="1">
      <c r="A44" s="1262" t="s">
        <v>103</v>
      </c>
      <c r="B44" s="1263" t="s">
        <v>104</v>
      </c>
      <c r="C44" s="1264">
        <f>+C41-C35</f>
        <v>93</v>
      </c>
      <c r="D44" s="1264">
        <f>+D41-D35</f>
        <v>-465</v>
      </c>
      <c r="E44" s="1296" t="s">
        <v>32</v>
      </c>
      <c r="F44" s="890">
        <f aca="true" t="shared" si="5" ref="F44:P44">F41-F35</f>
        <v>642.6100000000006</v>
      </c>
      <c r="G44" s="890">
        <f t="shared" si="5"/>
        <v>88.52999999999884</v>
      </c>
      <c r="H44" s="890">
        <f t="shared" si="5"/>
        <v>317</v>
      </c>
      <c r="I44" s="890">
        <f>I41-I35</f>
        <v>144</v>
      </c>
      <c r="J44" s="817">
        <f>J41-J35</f>
        <v>77</v>
      </c>
      <c r="K44" s="746">
        <f>K41-K35</f>
        <v>0</v>
      </c>
      <c r="L44" s="1307">
        <f t="shared" si="5"/>
        <v>0</v>
      </c>
      <c r="M44" s="817">
        <f t="shared" si="5"/>
        <v>138</v>
      </c>
      <c r="N44" s="830">
        <f t="shared" si="5"/>
        <v>0</v>
      </c>
      <c r="O44" s="817">
        <f t="shared" si="5"/>
        <v>0</v>
      </c>
      <c r="P44" s="922">
        <f t="shared" si="5"/>
        <v>0</v>
      </c>
      <c r="Q44" s="924">
        <f t="shared" si="0"/>
        <v>138</v>
      </c>
      <c r="R44" s="1283" t="e">
        <f t="shared" si="1"/>
        <v>#DIV/0!</v>
      </c>
      <c r="T44" s="817">
        <f>T41-T35</f>
        <v>0</v>
      </c>
      <c r="U44" s="817">
        <f>U41-U35</f>
        <v>0</v>
      </c>
      <c r="V44" s="817">
        <f>V41-V35</f>
        <v>0</v>
      </c>
    </row>
    <row r="45" spans="1:22" ht="15.75" thickBot="1">
      <c r="A45" s="1308" t="s">
        <v>105</v>
      </c>
      <c r="B45" s="1309" t="s">
        <v>63</v>
      </c>
      <c r="C45" s="1310">
        <f>+C44-C39</f>
        <v>-12379</v>
      </c>
      <c r="D45" s="1310">
        <f>+D44-D39</f>
        <v>-14193</v>
      </c>
      <c r="E45" s="1311" t="s">
        <v>32</v>
      </c>
      <c r="F45" s="890">
        <f aca="true" t="shared" si="6" ref="F45:P45">F44-F39</f>
        <v>-33164.39</v>
      </c>
      <c r="G45" s="890">
        <f t="shared" si="6"/>
        <v>-33152.47</v>
      </c>
      <c r="H45" s="890">
        <f t="shared" si="6"/>
        <v>-33087</v>
      </c>
      <c r="I45" s="890">
        <f t="shared" si="6"/>
        <v>-32087</v>
      </c>
      <c r="J45" s="817">
        <f>J44-J39</f>
        <v>-31308</v>
      </c>
      <c r="K45" s="746">
        <f t="shared" si="6"/>
        <v>-29812</v>
      </c>
      <c r="L45" s="1307">
        <f t="shared" si="6"/>
        <v>-29812</v>
      </c>
      <c r="M45" s="817">
        <f t="shared" si="6"/>
        <v>-7515</v>
      </c>
      <c r="N45" s="830">
        <f t="shared" si="6"/>
        <v>0</v>
      </c>
      <c r="O45" s="817">
        <f t="shared" si="6"/>
        <v>0</v>
      </c>
      <c r="P45" s="922">
        <f t="shared" si="6"/>
        <v>0</v>
      </c>
      <c r="Q45" s="924">
        <f t="shared" si="0"/>
        <v>-7515</v>
      </c>
      <c r="R45" s="822">
        <f t="shared" si="1"/>
        <v>25.207969944988594</v>
      </c>
      <c r="T45" s="817">
        <f>T44-T39</f>
        <v>0</v>
      </c>
      <c r="U45" s="817">
        <f>U44-U39</f>
        <v>0</v>
      </c>
      <c r="V45" s="817">
        <f>V44-V39</f>
        <v>0</v>
      </c>
    </row>
    <row r="46" ht="15">
      <c r="A46" s="854"/>
    </row>
    <row r="47" spans="1:5" ht="15">
      <c r="A47" s="1196"/>
      <c r="B47" s="1213" t="s">
        <v>218</v>
      </c>
      <c r="C47" t="s">
        <v>224</v>
      </c>
      <c r="E47" s="1199" t="s">
        <v>227</v>
      </c>
    </row>
    <row r="48" ht="15">
      <c r="A48" s="854"/>
    </row>
    <row r="49" spans="1:32" ht="15">
      <c r="A49" s="850" t="s">
        <v>191</v>
      </c>
      <c r="F49"/>
      <c r="G49"/>
      <c r="H49"/>
      <c r="I49"/>
      <c r="J49" s="392"/>
      <c r="K49" s="392"/>
      <c r="L49" s="392"/>
      <c r="M49" s="392"/>
      <c r="N49" s="392"/>
      <c r="O49" s="392"/>
      <c r="P49" s="39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>
      <c r="A50" s="851" t="s">
        <v>192</v>
      </c>
      <c r="F50"/>
      <c r="G50"/>
      <c r="H50"/>
      <c r="I50"/>
      <c r="J50" s="392"/>
      <c r="K50" s="392"/>
      <c r="L50" s="392"/>
      <c r="M50" s="392"/>
      <c r="N50" s="392"/>
      <c r="O50" s="392"/>
      <c r="P50" s="39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>
      <c r="A51" s="852" t="s">
        <v>193</v>
      </c>
      <c r="F51"/>
      <c r="G51"/>
      <c r="H51"/>
      <c r="I51"/>
      <c r="J51" s="392"/>
      <c r="K51" s="392"/>
      <c r="L51" s="392"/>
      <c r="M51" s="392"/>
      <c r="N51" s="392"/>
      <c r="O51" s="392"/>
      <c r="P51" s="39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>
      <c r="A52" s="853"/>
      <c r="F52"/>
      <c r="G52"/>
      <c r="H52"/>
      <c r="I52"/>
      <c r="J52" s="392"/>
      <c r="K52" s="392"/>
      <c r="L52" s="392"/>
      <c r="M52" s="392"/>
      <c r="N52" s="392"/>
      <c r="O52" s="392"/>
      <c r="P52" s="39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>
      <c r="A53" s="854" t="s">
        <v>228</v>
      </c>
      <c r="F53"/>
      <c r="G53"/>
      <c r="H53"/>
      <c r="I53"/>
      <c r="J53" s="392"/>
      <c r="K53" s="392"/>
      <c r="L53" s="392"/>
      <c r="M53" s="392"/>
      <c r="N53" s="392"/>
      <c r="O53" s="392"/>
      <c r="P53" s="39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>
      <c r="A54" s="854"/>
      <c r="F54"/>
      <c r="G54"/>
      <c r="H54"/>
      <c r="I54"/>
      <c r="J54" s="392"/>
      <c r="K54" s="392"/>
      <c r="L54" s="392"/>
      <c r="M54" s="392"/>
      <c r="N54" s="392"/>
      <c r="O54" s="392"/>
      <c r="P54" s="39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>
      <c r="A55" s="854" t="s">
        <v>229</v>
      </c>
      <c r="F55"/>
      <c r="G55"/>
      <c r="H55"/>
      <c r="I55"/>
      <c r="J55" s="392"/>
      <c r="K55" s="392"/>
      <c r="L55" s="392"/>
      <c r="M55" s="392"/>
      <c r="N55" s="392"/>
      <c r="O55" s="392"/>
      <c r="P55" s="39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ht="15">
      <c r="A56" s="854" t="s">
        <v>217</v>
      </c>
    </row>
    <row r="57" ht="15">
      <c r="A57" s="854"/>
    </row>
    <row r="58" ht="15">
      <c r="A58" s="854"/>
    </row>
    <row r="59" ht="15">
      <c r="A59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92" customWidth="1"/>
    <col min="12" max="12" width="11.421875" style="392" customWidth="1"/>
    <col min="13" max="13" width="9.8515625" style="392" customWidth="1"/>
    <col min="14" max="14" width="9.140625" style="392" customWidth="1"/>
    <col min="15" max="15" width="9.28125" style="392" customWidth="1"/>
    <col min="16" max="16" width="9.140625" style="392" customWidth="1"/>
    <col min="17" max="17" width="12.00390625" style="392" customWidth="1"/>
    <col min="18" max="18" width="9.140625" style="372" customWidth="1"/>
    <col min="19" max="19" width="3.421875" style="392" customWidth="1"/>
    <col min="20" max="20" width="12.57421875" style="392" customWidth="1"/>
    <col min="21" max="21" width="11.8515625" style="392" customWidth="1"/>
    <col min="22" max="22" width="12.00390625" style="392" customWidth="1"/>
  </cols>
  <sheetData>
    <row r="1" spans="1:22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</row>
    <row r="2" spans="1:13" ht="21.75" customHeight="1">
      <c r="A2" s="650" t="s">
        <v>107</v>
      </c>
      <c r="B2" s="467"/>
      <c r="L2" s="651"/>
      <c r="M2" s="651"/>
    </row>
    <row r="3" spans="1:13" ht="15">
      <c r="A3" s="660"/>
      <c r="L3" s="651"/>
      <c r="M3" s="651"/>
    </row>
    <row r="4" spans="1:13" ht="15.75" thickBot="1">
      <c r="A4" s="854"/>
      <c r="B4" s="208"/>
      <c r="C4" s="208"/>
      <c r="D4" s="208"/>
      <c r="E4" s="468"/>
      <c r="F4" s="208"/>
      <c r="G4" s="208"/>
      <c r="L4" s="651"/>
      <c r="M4" s="651"/>
    </row>
    <row r="5" spans="1:13" ht="16.5" thickBot="1">
      <c r="A5" s="652" t="s">
        <v>204</v>
      </c>
      <c r="B5" s="653" t="s">
        <v>230</v>
      </c>
      <c r="C5" s="1172"/>
      <c r="D5" s="1172"/>
      <c r="E5" s="1173"/>
      <c r="F5" s="1172"/>
      <c r="G5" s="1174"/>
      <c r="H5" s="1172"/>
      <c r="I5" s="1172"/>
      <c r="J5" s="1175"/>
      <c r="K5" s="658"/>
      <c r="L5" s="659"/>
      <c r="M5" s="659"/>
    </row>
    <row r="6" spans="1:13" ht="23.25" customHeight="1" thickBot="1">
      <c r="A6" s="660" t="s">
        <v>4</v>
      </c>
      <c r="L6" s="651"/>
      <c r="M6" s="651"/>
    </row>
    <row r="7" spans="1:22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231</v>
      </c>
      <c r="I7" s="1511" t="s">
        <v>179</v>
      </c>
      <c r="J7" s="1511" t="s">
        <v>180</v>
      </c>
      <c r="K7" s="1521" t="s">
        <v>181</v>
      </c>
      <c r="L7" s="1522"/>
      <c r="M7" s="1514" t="s">
        <v>6</v>
      </c>
      <c r="N7" s="1523"/>
      <c r="O7" s="1523"/>
      <c r="P7" s="1522"/>
      <c r="Q7" s="855" t="s">
        <v>182</v>
      </c>
      <c r="R7" s="856" t="s">
        <v>8</v>
      </c>
      <c r="T7" s="1524" t="s">
        <v>183</v>
      </c>
      <c r="U7" s="1517"/>
      <c r="V7" s="1518"/>
    </row>
    <row r="8" spans="1:22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1509"/>
      <c r="K8" s="664" t="s">
        <v>186</v>
      </c>
      <c r="L8" s="664" t="s">
        <v>198</v>
      </c>
      <c r="M8" s="665" t="s">
        <v>19</v>
      </c>
      <c r="N8" s="666" t="s">
        <v>22</v>
      </c>
      <c r="O8" s="666" t="s">
        <v>25</v>
      </c>
      <c r="P8" s="667" t="s">
        <v>28</v>
      </c>
      <c r="Q8" s="857" t="s">
        <v>29</v>
      </c>
      <c r="R8" s="858" t="s">
        <v>30</v>
      </c>
      <c r="T8" s="859" t="s">
        <v>188</v>
      </c>
      <c r="U8" s="860" t="s">
        <v>189</v>
      </c>
      <c r="V8" s="860" t="s">
        <v>190</v>
      </c>
    </row>
    <row r="9" spans="1:22" ht="15">
      <c r="A9" s="671" t="s">
        <v>31</v>
      </c>
      <c r="B9" s="672"/>
      <c r="C9" s="673">
        <v>104</v>
      </c>
      <c r="D9" s="673">
        <v>104</v>
      </c>
      <c r="E9" s="674"/>
      <c r="F9" s="861">
        <v>36</v>
      </c>
      <c r="G9" s="861">
        <v>33</v>
      </c>
      <c r="H9" s="861">
        <v>32</v>
      </c>
      <c r="I9" s="678">
        <v>32</v>
      </c>
      <c r="J9" s="1177">
        <v>35</v>
      </c>
      <c r="K9" s="862"/>
      <c r="L9" s="862"/>
      <c r="M9" s="680">
        <v>34</v>
      </c>
      <c r="N9" s="681"/>
      <c r="O9" s="682"/>
      <c r="P9" s="863"/>
      <c r="Q9" s="864" t="s">
        <v>32</v>
      </c>
      <c r="R9" s="865" t="s">
        <v>32</v>
      </c>
      <c r="S9" s="866"/>
      <c r="T9" s="1201"/>
      <c r="U9" s="1201"/>
      <c r="V9" s="1177"/>
    </row>
    <row r="10" spans="1:22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36</v>
      </c>
      <c r="G10" s="868">
        <v>33</v>
      </c>
      <c r="H10" s="868">
        <v>32</v>
      </c>
      <c r="I10" s="694">
        <v>32</v>
      </c>
      <c r="J10" s="1182">
        <v>34</v>
      </c>
      <c r="K10" s="869"/>
      <c r="L10" s="869"/>
      <c r="M10" s="696">
        <v>33.19</v>
      </c>
      <c r="N10" s="697"/>
      <c r="O10" s="698"/>
      <c r="P10" s="1091"/>
      <c r="Q10" s="735" t="s">
        <v>32</v>
      </c>
      <c r="R10" s="871" t="s">
        <v>32</v>
      </c>
      <c r="S10" s="866"/>
      <c r="T10" s="1202"/>
      <c r="U10" s="1202"/>
      <c r="V10" s="1182"/>
    </row>
    <row r="11" spans="1:22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9128</v>
      </c>
      <c r="G11" s="827">
        <v>9847</v>
      </c>
      <c r="H11" s="827">
        <v>10246</v>
      </c>
      <c r="I11" s="710">
        <v>9923</v>
      </c>
      <c r="J11" s="892">
        <v>10193</v>
      </c>
      <c r="K11" s="873" t="s">
        <v>32</v>
      </c>
      <c r="L11" s="873" t="s">
        <v>32</v>
      </c>
      <c r="M11" s="711">
        <v>10193</v>
      </c>
      <c r="N11" s="712"/>
      <c r="O11" s="723"/>
      <c r="P11" s="767"/>
      <c r="Q11" s="724" t="s">
        <v>32</v>
      </c>
      <c r="R11" s="876" t="s">
        <v>32</v>
      </c>
      <c r="S11" s="866"/>
      <c r="T11" s="1201"/>
      <c r="U11" s="1201"/>
      <c r="V11" s="892"/>
    </row>
    <row r="12" spans="1:22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-8254</v>
      </c>
      <c r="G12" s="827">
        <v>-9049</v>
      </c>
      <c r="H12" s="827">
        <v>-9430</v>
      </c>
      <c r="I12" s="710">
        <v>8973</v>
      </c>
      <c r="J12" s="892">
        <v>9341</v>
      </c>
      <c r="K12" s="877" t="s">
        <v>32</v>
      </c>
      <c r="L12" s="877" t="s">
        <v>32</v>
      </c>
      <c r="M12" s="722">
        <v>9363</v>
      </c>
      <c r="N12" s="712"/>
      <c r="O12" s="723"/>
      <c r="P12" s="778"/>
      <c r="Q12" s="724" t="s">
        <v>32</v>
      </c>
      <c r="R12" s="876" t="s">
        <v>32</v>
      </c>
      <c r="S12" s="866"/>
      <c r="T12" s="1203"/>
      <c r="U12" s="1203"/>
      <c r="V12" s="892"/>
    </row>
    <row r="13" spans="1:22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>
        <v>155</v>
      </c>
      <c r="G13" s="827">
        <v>171</v>
      </c>
      <c r="H13" s="827">
        <v>231</v>
      </c>
      <c r="I13" s="710">
        <v>222</v>
      </c>
      <c r="J13" s="892">
        <v>127</v>
      </c>
      <c r="K13" s="877" t="s">
        <v>32</v>
      </c>
      <c r="L13" s="877" t="s">
        <v>32</v>
      </c>
      <c r="M13" s="722">
        <v>136</v>
      </c>
      <c r="N13" s="712"/>
      <c r="O13" s="723"/>
      <c r="P13" s="778"/>
      <c r="Q13" s="724" t="s">
        <v>32</v>
      </c>
      <c r="R13" s="876" t="s">
        <v>32</v>
      </c>
      <c r="S13" s="866"/>
      <c r="T13" s="1203"/>
      <c r="U13" s="1203"/>
      <c r="V13" s="892"/>
    </row>
    <row r="14" spans="1:22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1778</v>
      </c>
      <c r="G14" s="827">
        <v>1611</v>
      </c>
      <c r="H14" s="827">
        <v>1677</v>
      </c>
      <c r="I14" s="710">
        <v>1597</v>
      </c>
      <c r="J14" s="892">
        <v>1651</v>
      </c>
      <c r="K14" s="877" t="s">
        <v>32</v>
      </c>
      <c r="L14" s="877" t="s">
        <v>32</v>
      </c>
      <c r="M14" s="722">
        <v>4062</v>
      </c>
      <c r="N14" s="712"/>
      <c r="O14" s="723"/>
      <c r="P14" s="778"/>
      <c r="Q14" s="724" t="s">
        <v>32</v>
      </c>
      <c r="R14" s="876" t="s">
        <v>32</v>
      </c>
      <c r="S14" s="866"/>
      <c r="T14" s="1203"/>
      <c r="U14" s="1203"/>
      <c r="V14" s="892"/>
    </row>
    <row r="15" spans="1:22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2151</v>
      </c>
      <c r="G15" s="828">
        <v>1665</v>
      </c>
      <c r="H15" s="828">
        <v>1411</v>
      </c>
      <c r="I15" s="730">
        <v>1629</v>
      </c>
      <c r="J15" s="1113">
        <v>2235</v>
      </c>
      <c r="K15" s="880" t="s">
        <v>32</v>
      </c>
      <c r="L15" s="880" t="s">
        <v>32</v>
      </c>
      <c r="M15" s="732">
        <v>3265</v>
      </c>
      <c r="N15" s="733"/>
      <c r="O15" s="1092"/>
      <c r="P15" s="811"/>
      <c r="Q15" s="864" t="s">
        <v>32</v>
      </c>
      <c r="R15" s="865" t="s">
        <v>32</v>
      </c>
      <c r="S15" s="866"/>
      <c r="T15" s="1205"/>
      <c r="U15" s="1205"/>
      <c r="V15" s="1113"/>
    </row>
    <row r="16" spans="1:22" ht="15.75" thickBot="1">
      <c r="A16" s="739" t="s">
        <v>48</v>
      </c>
      <c r="B16" s="740"/>
      <c r="C16" s="405">
        <v>24618</v>
      </c>
      <c r="D16" s="405">
        <v>24087</v>
      </c>
      <c r="E16" s="741"/>
      <c r="F16" s="885">
        <v>4978</v>
      </c>
      <c r="G16" s="885">
        <v>4288</v>
      </c>
      <c r="H16" s="885">
        <v>4157</v>
      </c>
      <c r="I16" s="746">
        <v>4398</v>
      </c>
      <c r="J16" s="890">
        <f>J11-J12+J13+J14+J15</f>
        <v>4865</v>
      </c>
      <c r="K16" s="887" t="s">
        <v>32</v>
      </c>
      <c r="L16" s="887" t="s">
        <v>32</v>
      </c>
      <c r="M16" s="746">
        <f>M11-M12+M13+M14+M15</f>
        <v>8293</v>
      </c>
      <c r="N16" s="746">
        <f>N11-N12+N13+N14+N15</f>
        <v>0</v>
      </c>
      <c r="O16" s="746">
        <f>O11-O12+O13+O14+O15</f>
        <v>0</v>
      </c>
      <c r="P16" s="746">
        <f>P11-P12+P13+P14+P15</f>
        <v>0</v>
      </c>
      <c r="Q16" s="746" t="s">
        <v>32</v>
      </c>
      <c r="R16" s="889" t="s">
        <v>32</v>
      </c>
      <c r="S16" s="866"/>
      <c r="T16" s="890">
        <f>T11-T12+T13+T14+T15</f>
        <v>0</v>
      </c>
      <c r="U16" s="890">
        <f>U11-U12+U13+U14+U15</f>
        <v>0</v>
      </c>
      <c r="V16" s="890">
        <f>V11-V12+V13+V14+V15</f>
        <v>0</v>
      </c>
    </row>
    <row r="17" spans="1:22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>
        <v>919</v>
      </c>
      <c r="G17" s="828">
        <v>843</v>
      </c>
      <c r="H17" s="828">
        <v>861</v>
      </c>
      <c r="I17" s="730">
        <v>994</v>
      </c>
      <c r="J17" s="1113">
        <v>897</v>
      </c>
      <c r="K17" s="873" t="s">
        <v>32</v>
      </c>
      <c r="L17" s="873" t="s">
        <v>32</v>
      </c>
      <c r="M17" s="732">
        <v>875</v>
      </c>
      <c r="N17" s="749"/>
      <c r="O17" s="1094"/>
      <c r="P17" s="767"/>
      <c r="Q17" s="864" t="s">
        <v>32</v>
      </c>
      <c r="R17" s="865" t="s">
        <v>32</v>
      </c>
      <c r="S17" s="866"/>
      <c r="T17" s="1291"/>
      <c r="U17" s="1291"/>
      <c r="V17" s="1113"/>
    </row>
    <row r="18" spans="1:22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366</v>
      </c>
      <c r="G18" s="827">
        <v>428</v>
      </c>
      <c r="H18" s="827">
        <v>383</v>
      </c>
      <c r="I18" s="710">
        <v>285</v>
      </c>
      <c r="J18" s="892">
        <v>736</v>
      </c>
      <c r="K18" s="877" t="s">
        <v>32</v>
      </c>
      <c r="L18" s="877" t="s">
        <v>32</v>
      </c>
      <c r="M18" s="722">
        <v>697</v>
      </c>
      <c r="N18" s="712"/>
      <c r="O18" s="723"/>
      <c r="P18" s="778"/>
      <c r="Q18" s="724" t="s">
        <v>32</v>
      </c>
      <c r="R18" s="876" t="s">
        <v>32</v>
      </c>
      <c r="S18" s="866"/>
      <c r="T18" s="1203"/>
      <c r="U18" s="1203"/>
      <c r="V18" s="892"/>
    </row>
    <row r="19" spans="1:22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>
        <v>0</v>
      </c>
      <c r="G19" s="827">
        <v>0</v>
      </c>
      <c r="H19" s="827">
        <v>0</v>
      </c>
      <c r="I19" s="710">
        <v>0</v>
      </c>
      <c r="J19" s="892">
        <v>0</v>
      </c>
      <c r="K19" s="877" t="s">
        <v>32</v>
      </c>
      <c r="L19" s="877" t="s">
        <v>32</v>
      </c>
      <c r="M19" s="722">
        <v>0</v>
      </c>
      <c r="N19" s="712"/>
      <c r="O19" s="723"/>
      <c r="P19" s="778"/>
      <c r="Q19" s="724" t="s">
        <v>32</v>
      </c>
      <c r="R19" s="876" t="s">
        <v>32</v>
      </c>
      <c r="S19" s="866"/>
      <c r="T19" s="1203"/>
      <c r="U19" s="1203"/>
      <c r="V19" s="892"/>
    </row>
    <row r="20" spans="1:22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2121</v>
      </c>
      <c r="G20" s="827">
        <v>1263</v>
      </c>
      <c r="H20" s="827">
        <v>1314</v>
      </c>
      <c r="I20" s="710">
        <v>3005</v>
      </c>
      <c r="J20" s="892">
        <v>3165</v>
      </c>
      <c r="K20" s="877" t="s">
        <v>32</v>
      </c>
      <c r="L20" s="877" t="s">
        <v>32</v>
      </c>
      <c r="M20" s="722">
        <v>6696</v>
      </c>
      <c r="N20" s="712"/>
      <c r="O20" s="723"/>
      <c r="P20" s="778"/>
      <c r="Q20" s="724" t="s">
        <v>32</v>
      </c>
      <c r="R20" s="876" t="s">
        <v>32</v>
      </c>
      <c r="S20" s="866"/>
      <c r="T20" s="1203"/>
      <c r="U20" s="1203"/>
      <c r="V20" s="892"/>
    </row>
    <row r="21" spans="1:22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>
        <v>0</v>
      </c>
      <c r="G21" s="827">
        <v>0</v>
      </c>
      <c r="H21" s="827">
        <v>0</v>
      </c>
      <c r="I21" s="694">
        <v>0</v>
      </c>
      <c r="J21" s="896">
        <v>0</v>
      </c>
      <c r="K21" s="869" t="s">
        <v>32</v>
      </c>
      <c r="L21" s="869" t="s">
        <v>32</v>
      </c>
      <c r="M21" s="755">
        <v>0</v>
      </c>
      <c r="N21" s="733"/>
      <c r="O21" s="1092"/>
      <c r="P21" s="811"/>
      <c r="Q21" s="734" t="s">
        <v>32</v>
      </c>
      <c r="R21" s="895" t="s">
        <v>32</v>
      </c>
      <c r="S21" s="866"/>
      <c r="T21" s="1202"/>
      <c r="U21" s="1202"/>
      <c r="V21" s="896"/>
    </row>
    <row r="22" spans="1:23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16044</v>
      </c>
      <c r="G22" s="897">
        <v>16453</v>
      </c>
      <c r="H22" s="897">
        <v>15723</v>
      </c>
      <c r="I22" s="762">
        <v>15041</v>
      </c>
      <c r="J22" s="762">
        <v>15699</v>
      </c>
      <c r="K22" s="898">
        <f>K35</f>
        <v>16189</v>
      </c>
      <c r="L22" s="899">
        <v>16189</v>
      </c>
      <c r="M22" s="765">
        <v>3997</v>
      </c>
      <c r="N22" s="713"/>
      <c r="O22" s="713"/>
      <c r="P22" s="767"/>
      <c r="Q22" s="924">
        <f>SUM(M22:P22)</f>
        <v>3997</v>
      </c>
      <c r="R22" s="902">
        <f>(Q22/L22)*100</f>
        <v>24.689604052134165</v>
      </c>
      <c r="S22" s="866"/>
      <c r="T22" s="1201"/>
      <c r="U22" s="1201"/>
      <c r="V22" s="762"/>
      <c r="W22" s="1196"/>
    </row>
    <row r="23" spans="1:22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>
        <v>0</v>
      </c>
      <c r="G23" s="827">
        <v>0</v>
      </c>
      <c r="H23" s="827">
        <v>0</v>
      </c>
      <c r="I23" s="773">
        <v>0</v>
      </c>
      <c r="J23" s="773">
        <v>0</v>
      </c>
      <c r="K23" s="904"/>
      <c r="L23" s="905"/>
      <c r="M23" s="776">
        <v>0</v>
      </c>
      <c r="N23" s="723"/>
      <c r="O23" s="723"/>
      <c r="P23" s="778"/>
      <c r="Q23" s="924">
        <f aca="true" t="shared" si="0" ref="Q23:Q45">SUM(M23:P23)</f>
        <v>0</v>
      </c>
      <c r="R23" s="902" t="e">
        <f aca="true" t="shared" si="1" ref="R23:R45">(Q23/L23)*100</f>
        <v>#DIV/0!</v>
      </c>
      <c r="S23" s="866"/>
      <c r="T23" s="1203"/>
      <c r="U23" s="1203"/>
      <c r="V23" s="773"/>
    </row>
    <row r="24" spans="1:22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4494</v>
      </c>
      <c r="G24" s="908">
        <v>5315</v>
      </c>
      <c r="H24" s="908">
        <v>4983</v>
      </c>
      <c r="I24" s="786">
        <v>4700</v>
      </c>
      <c r="J24" s="786">
        <v>4400</v>
      </c>
      <c r="K24" s="909">
        <f>K25+K26+K27+K28+K29</f>
        <v>4500</v>
      </c>
      <c r="L24" s="910">
        <v>4500</v>
      </c>
      <c r="M24" s="789">
        <v>1125</v>
      </c>
      <c r="N24" s="698"/>
      <c r="O24" s="698"/>
      <c r="P24" s="811"/>
      <c r="Q24" s="924">
        <f t="shared" si="0"/>
        <v>1125</v>
      </c>
      <c r="R24" s="902">
        <f t="shared" si="1"/>
        <v>25</v>
      </c>
      <c r="S24" s="866"/>
      <c r="T24" s="1205"/>
      <c r="U24" s="1205"/>
      <c r="V24" s="786"/>
    </row>
    <row r="25" spans="1:22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2712</v>
      </c>
      <c r="G25" s="827">
        <v>3239</v>
      </c>
      <c r="H25" s="827">
        <v>2518</v>
      </c>
      <c r="I25" s="797">
        <v>2062</v>
      </c>
      <c r="J25" s="797">
        <v>2587</v>
      </c>
      <c r="K25" s="898">
        <v>780</v>
      </c>
      <c r="L25" s="899">
        <v>780</v>
      </c>
      <c r="M25" s="800">
        <v>543</v>
      </c>
      <c r="N25" s="749"/>
      <c r="O25" s="1094"/>
      <c r="P25" s="767"/>
      <c r="Q25" s="924">
        <f t="shared" si="0"/>
        <v>543</v>
      </c>
      <c r="R25" s="902">
        <f t="shared" si="1"/>
        <v>69.61538461538461</v>
      </c>
      <c r="S25" s="866"/>
      <c r="T25" s="1291"/>
      <c r="U25" s="1291"/>
      <c r="V25" s="797"/>
    </row>
    <row r="26" spans="1:22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1777</v>
      </c>
      <c r="G26" s="827">
        <v>1284</v>
      </c>
      <c r="H26" s="827">
        <v>1847</v>
      </c>
      <c r="I26" s="773">
        <v>1950</v>
      </c>
      <c r="J26" s="773">
        <v>1731</v>
      </c>
      <c r="K26" s="904">
        <v>2100</v>
      </c>
      <c r="L26" s="905">
        <v>2100</v>
      </c>
      <c r="M26" s="776">
        <v>681</v>
      </c>
      <c r="N26" s="712"/>
      <c r="O26" s="723"/>
      <c r="P26" s="778"/>
      <c r="Q26" s="924">
        <f t="shared" si="0"/>
        <v>681</v>
      </c>
      <c r="R26" s="902">
        <f t="shared" si="1"/>
        <v>32.42857142857143</v>
      </c>
      <c r="S26" s="866"/>
      <c r="T26" s="1203"/>
      <c r="U26" s="1203"/>
      <c r="V26" s="773"/>
    </row>
    <row r="27" spans="1:22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>
        <v>173</v>
      </c>
      <c r="G27" s="827">
        <v>145</v>
      </c>
      <c r="H27" s="827">
        <v>109</v>
      </c>
      <c r="I27" s="773">
        <v>108</v>
      </c>
      <c r="J27" s="773">
        <v>12</v>
      </c>
      <c r="K27" s="904"/>
      <c r="L27" s="905"/>
      <c r="M27" s="776">
        <v>0</v>
      </c>
      <c r="N27" s="712"/>
      <c r="O27" s="723"/>
      <c r="P27" s="778"/>
      <c r="Q27" s="924">
        <f t="shared" si="0"/>
        <v>0</v>
      </c>
      <c r="R27" s="902" t="e">
        <f t="shared" si="1"/>
        <v>#DIV/0!</v>
      </c>
      <c r="S27" s="866"/>
      <c r="T27" s="1203"/>
      <c r="U27" s="1203"/>
      <c r="V27" s="773"/>
    </row>
    <row r="28" spans="1:22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1044</v>
      </c>
      <c r="G28" s="827">
        <v>1388</v>
      </c>
      <c r="H28" s="827">
        <v>2056</v>
      </c>
      <c r="I28" s="773">
        <v>1213</v>
      </c>
      <c r="J28" s="773">
        <v>985</v>
      </c>
      <c r="K28" s="904">
        <v>760</v>
      </c>
      <c r="L28" s="905">
        <v>760</v>
      </c>
      <c r="M28" s="776">
        <v>74</v>
      </c>
      <c r="N28" s="712"/>
      <c r="O28" s="723"/>
      <c r="P28" s="778"/>
      <c r="Q28" s="924">
        <f t="shared" si="0"/>
        <v>74</v>
      </c>
      <c r="R28" s="902">
        <f t="shared" si="1"/>
        <v>9.736842105263158</v>
      </c>
      <c r="S28" s="866"/>
      <c r="T28" s="1203"/>
      <c r="U28" s="1203"/>
      <c r="V28" s="773"/>
    </row>
    <row r="29" spans="1:22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589</v>
      </c>
      <c r="G29" s="827">
        <v>715</v>
      </c>
      <c r="H29" s="827">
        <v>566</v>
      </c>
      <c r="I29" s="773">
        <v>630</v>
      </c>
      <c r="J29" s="773">
        <v>716</v>
      </c>
      <c r="K29" s="904">
        <v>860</v>
      </c>
      <c r="L29" s="905">
        <v>860</v>
      </c>
      <c r="M29" s="776">
        <v>228</v>
      </c>
      <c r="N29" s="712"/>
      <c r="O29" s="723"/>
      <c r="P29" s="778"/>
      <c r="Q29" s="924">
        <f t="shared" si="0"/>
        <v>228</v>
      </c>
      <c r="R29" s="902">
        <f t="shared" si="1"/>
        <v>26.51162790697674</v>
      </c>
      <c r="S29" s="866"/>
      <c r="T29" s="1203"/>
      <c r="U29" s="1203"/>
      <c r="V29" s="773"/>
    </row>
    <row r="30" spans="1:22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8361</v>
      </c>
      <c r="G30" s="827">
        <v>8126</v>
      </c>
      <c r="H30" s="827">
        <v>7842</v>
      </c>
      <c r="I30" s="773">
        <v>7812</v>
      </c>
      <c r="J30" s="773">
        <v>8393</v>
      </c>
      <c r="K30" s="904">
        <v>8565</v>
      </c>
      <c r="L30" s="905">
        <v>8565</v>
      </c>
      <c r="M30" s="776">
        <v>2184</v>
      </c>
      <c r="N30" s="712"/>
      <c r="O30" s="723"/>
      <c r="P30" s="778"/>
      <c r="Q30" s="924">
        <f t="shared" si="0"/>
        <v>2184</v>
      </c>
      <c r="R30" s="902">
        <f t="shared" si="1"/>
        <v>25.499124343257446</v>
      </c>
      <c r="S30" s="866"/>
      <c r="T30" s="1203"/>
      <c r="U30" s="1203"/>
      <c r="V30" s="773"/>
    </row>
    <row r="31" spans="1:22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3075</v>
      </c>
      <c r="G31" s="827">
        <v>2969</v>
      </c>
      <c r="H31" s="827">
        <v>2737</v>
      </c>
      <c r="I31" s="773">
        <v>2860</v>
      </c>
      <c r="J31" s="773">
        <v>2965</v>
      </c>
      <c r="K31" s="904">
        <v>2998</v>
      </c>
      <c r="L31" s="905">
        <v>2998</v>
      </c>
      <c r="M31" s="776">
        <v>749</v>
      </c>
      <c r="N31" s="712"/>
      <c r="O31" s="723"/>
      <c r="P31" s="778"/>
      <c r="Q31" s="924">
        <f t="shared" si="0"/>
        <v>749</v>
      </c>
      <c r="R31" s="902">
        <f t="shared" si="1"/>
        <v>24.98332221480987</v>
      </c>
      <c r="S31" s="866"/>
      <c r="T31" s="1203"/>
      <c r="U31" s="1203"/>
      <c r="V31" s="773"/>
    </row>
    <row r="32" spans="1:22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>
        <v>0</v>
      </c>
      <c r="G32" s="827">
        <v>0</v>
      </c>
      <c r="H32" s="827">
        <v>0</v>
      </c>
      <c r="I32" s="773">
        <v>0</v>
      </c>
      <c r="J32" s="773">
        <v>0</v>
      </c>
      <c r="K32" s="904"/>
      <c r="L32" s="905"/>
      <c r="M32" s="776">
        <v>0</v>
      </c>
      <c r="N32" s="712"/>
      <c r="O32" s="723"/>
      <c r="P32" s="778"/>
      <c r="Q32" s="924">
        <f t="shared" si="0"/>
        <v>0</v>
      </c>
      <c r="R32" s="902" t="e">
        <f t="shared" si="1"/>
        <v>#DIV/0!</v>
      </c>
      <c r="S32" s="866"/>
      <c r="T32" s="1203"/>
      <c r="U32" s="1203"/>
      <c r="V32" s="773"/>
    </row>
    <row r="33" spans="1:22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>
        <v>80</v>
      </c>
      <c r="G33" s="827">
        <v>73</v>
      </c>
      <c r="H33" s="827">
        <v>95</v>
      </c>
      <c r="I33" s="773">
        <v>97</v>
      </c>
      <c r="J33" s="773">
        <v>97</v>
      </c>
      <c r="K33" s="904"/>
      <c r="L33" s="905"/>
      <c r="M33" s="776">
        <v>23</v>
      </c>
      <c r="N33" s="712"/>
      <c r="O33" s="723"/>
      <c r="P33" s="778"/>
      <c r="Q33" s="924">
        <f t="shared" si="0"/>
        <v>23</v>
      </c>
      <c r="R33" s="902" t="e">
        <f t="shared" si="1"/>
        <v>#DIV/0!</v>
      </c>
      <c r="S33" s="866"/>
      <c r="T33" s="1203"/>
      <c r="U33" s="1203"/>
      <c r="V33" s="773"/>
    </row>
    <row r="34" spans="1:22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88</v>
      </c>
      <c r="G34" s="828">
        <v>138</v>
      </c>
      <c r="H34" s="828">
        <v>106</v>
      </c>
      <c r="I34" s="807">
        <v>37</v>
      </c>
      <c r="J34" s="807">
        <v>46</v>
      </c>
      <c r="K34" s="917">
        <v>126</v>
      </c>
      <c r="L34" s="918">
        <v>126</v>
      </c>
      <c r="M34" s="810">
        <v>34</v>
      </c>
      <c r="N34" s="712"/>
      <c r="O34" s="723"/>
      <c r="P34" s="811"/>
      <c r="Q34" s="924">
        <f t="shared" si="0"/>
        <v>34</v>
      </c>
      <c r="R34" s="902">
        <f t="shared" si="1"/>
        <v>26.984126984126984</v>
      </c>
      <c r="S34" s="866"/>
      <c r="T34" s="1202"/>
      <c r="U34" s="1202"/>
      <c r="V34" s="807"/>
    </row>
    <row r="35" spans="1:22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>SUM(F25:F34)</f>
        <v>17899</v>
      </c>
      <c r="G35" s="817">
        <f>SUM(G25:G34)</f>
        <v>18077</v>
      </c>
      <c r="H35" s="817">
        <f>SUM(H25:H34)</f>
        <v>17876</v>
      </c>
      <c r="I35" s="817">
        <v>16769</v>
      </c>
      <c r="J35" s="817">
        <f>SUM(J25:J34)</f>
        <v>17532</v>
      </c>
      <c r="K35" s="920">
        <f aca="true" t="shared" si="2" ref="K35:P35">SUM(K25:K34)</f>
        <v>16189</v>
      </c>
      <c r="L35" s="921">
        <f t="shared" si="2"/>
        <v>16189</v>
      </c>
      <c r="M35" s="817">
        <f t="shared" si="2"/>
        <v>4516</v>
      </c>
      <c r="N35" s="817">
        <f t="shared" si="2"/>
        <v>0</v>
      </c>
      <c r="O35" s="817">
        <f t="shared" si="2"/>
        <v>0</v>
      </c>
      <c r="P35" s="817">
        <f t="shared" si="2"/>
        <v>0</v>
      </c>
      <c r="Q35" s="924">
        <f t="shared" si="0"/>
        <v>4516</v>
      </c>
      <c r="R35" s="902">
        <f t="shared" si="1"/>
        <v>27.8954845883007</v>
      </c>
      <c r="S35" s="866"/>
      <c r="T35" s="817">
        <f>SUM(T25:T34)</f>
        <v>0</v>
      </c>
      <c r="U35" s="817">
        <f>SUM(U25:U34)</f>
        <v>0</v>
      </c>
      <c r="V35" s="817">
        <f>SUM(V25:V34)</f>
        <v>0</v>
      </c>
    </row>
    <row r="36" spans="1:22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>
        <v>0</v>
      </c>
      <c r="G36" s="823">
        <v>0</v>
      </c>
      <c r="H36" s="823">
        <v>0</v>
      </c>
      <c r="I36" s="797">
        <v>0</v>
      </c>
      <c r="J36" s="797">
        <v>0</v>
      </c>
      <c r="K36" s="898"/>
      <c r="L36" s="899"/>
      <c r="M36" s="765">
        <v>0</v>
      </c>
      <c r="N36" s="712"/>
      <c r="O36" s="1094"/>
      <c r="P36" s="767"/>
      <c r="Q36" s="924">
        <f t="shared" si="0"/>
        <v>0</v>
      </c>
      <c r="R36" s="902" t="e">
        <f t="shared" si="1"/>
        <v>#DIV/0!</v>
      </c>
      <c r="S36" s="866"/>
      <c r="T36" s="891"/>
      <c r="U36" s="891"/>
      <c r="V36" s="797"/>
    </row>
    <row r="37" spans="1:22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1507</v>
      </c>
      <c r="G37" s="827">
        <v>1622</v>
      </c>
      <c r="H37" s="827">
        <v>1604</v>
      </c>
      <c r="I37" s="773">
        <v>1461</v>
      </c>
      <c r="J37" s="773">
        <v>1519</v>
      </c>
      <c r="K37" s="904"/>
      <c r="L37" s="905"/>
      <c r="M37" s="776">
        <v>515</v>
      </c>
      <c r="N37" s="712"/>
      <c r="O37" s="1094"/>
      <c r="P37" s="778"/>
      <c r="Q37" s="924">
        <f t="shared" si="0"/>
        <v>515</v>
      </c>
      <c r="R37" s="902" t="e">
        <f t="shared" si="1"/>
        <v>#DIV/0!</v>
      </c>
      <c r="S37" s="866"/>
      <c r="T37" s="879"/>
      <c r="U37" s="879"/>
      <c r="V37" s="773"/>
    </row>
    <row r="38" spans="1:22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>
        <v>193</v>
      </c>
      <c r="G38" s="827">
        <v>163</v>
      </c>
      <c r="H38" s="827">
        <v>124</v>
      </c>
      <c r="I38" s="773">
        <v>124</v>
      </c>
      <c r="J38" s="773">
        <v>14</v>
      </c>
      <c r="K38" s="904"/>
      <c r="L38" s="905"/>
      <c r="M38" s="776">
        <v>0</v>
      </c>
      <c r="N38" s="712"/>
      <c r="O38" s="1094"/>
      <c r="P38" s="778"/>
      <c r="Q38" s="924">
        <f t="shared" si="0"/>
        <v>0</v>
      </c>
      <c r="R38" s="902" t="e">
        <f t="shared" si="1"/>
        <v>#DIV/0!</v>
      </c>
      <c r="S38" s="866"/>
      <c r="T38" s="879"/>
      <c r="U38" s="879"/>
      <c r="V38" s="773"/>
    </row>
    <row r="39" spans="1:22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16044</v>
      </c>
      <c r="G39" s="827">
        <v>16453</v>
      </c>
      <c r="H39" s="827">
        <v>15723</v>
      </c>
      <c r="I39" s="773">
        <v>15041</v>
      </c>
      <c r="J39" s="773">
        <v>15699</v>
      </c>
      <c r="K39" s="904">
        <f>K35</f>
        <v>16189</v>
      </c>
      <c r="L39" s="905">
        <v>16189</v>
      </c>
      <c r="M39" s="776">
        <v>3997</v>
      </c>
      <c r="N39" s="712"/>
      <c r="O39" s="1094"/>
      <c r="P39" s="778"/>
      <c r="Q39" s="924">
        <f t="shared" si="0"/>
        <v>3997</v>
      </c>
      <c r="R39" s="902">
        <f t="shared" si="1"/>
        <v>24.689604052134165</v>
      </c>
      <c r="S39" s="866"/>
      <c r="T39" s="879"/>
      <c r="U39" s="879"/>
      <c r="V39" s="773"/>
    </row>
    <row r="40" spans="1:22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198</v>
      </c>
      <c r="G40" s="828">
        <v>138</v>
      </c>
      <c r="H40" s="828">
        <v>452</v>
      </c>
      <c r="I40" s="807">
        <v>257</v>
      </c>
      <c r="J40" s="807">
        <v>366</v>
      </c>
      <c r="K40" s="917"/>
      <c r="L40" s="918"/>
      <c r="M40" s="810">
        <v>29</v>
      </c>
      <c r="N40" s="712"/>
      <c r="O40" s="1094"/>
      <c r="P40" s="811"/>
      <c r="Q40" s="924">
        <f t="shared" si="0"/>
        <v>29</v>
      </c>
      <c r="R40" s="902" t="e">
        <f t="shared" si="1"/>
        <v>#DIV/0!</v>
      </c>
      <c r="S40" s="866"/>
      <c r="T40" s="872"/>
      <c r="U40" s="872"/>
      <c r="V40" s="807"/>
    </row>
    <row r="41" spans="1:22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P41">SUM(F36:F40)</f>
        <v>17942</v>
      </c>
      <c r="G41" s="817">
        <f t="shared" si="3"/>
        <v>18376</v>
      </c>
      <c r="H41" s="817">
        <f t="shared" si="3"/>
        <v>17903</v>
      </c>
      <c r="I41" s="817">
        <f t="shared" si="3"/>
        <v>16883</v>
      </c>
      <c r="J41" s="817">
        <f>SUM(J36:J40)</f>
        <v>17598</v>
      </c>
      <c r="K41" s="920">
        <f t="shared" si="3"/>
        <v>16189</v>
      </c>
      <c r="L41" s="921">
        <f t="shared" si="3"/>
        <v>16189</v>
      </c>
      <c r="M41" s="817">
        <f t="shared" si="3"/>
        <v>4541</v>
      </c>
      <c r="N41" s="830">
        <f>SUM(N36:N40)</f>
        <v>0</v>
      </c>
      <c r="O41" s="817">
        <f t="shared" si="3"/>
        <v>0</v>
      </c>
      <c r="P41" s="1102">
        <f t="shared" si="3"/>
        <v>0</v>
      </c>
      <c r="Q41" s="924">
        <f t="shared" si="0"/>
        <v>4541</v>
      </c>
      <c r="R41" s="902">
        <f t="shared" si="1"/>
        <v>28.049910433010066</v>
      </c>
      <c r="S41" s="866"/>
      <c r="T41" s="817">
        <f>SUM(T36:T40)</f>
        <v>0</v>
      </c>
      <c r="U41" s="817">
        <f>SUM(U36:U40)</f>
        <v>0</v>
      </c>
      <c r="V41" s="817">
        <f>SUM(V36:V40)</f>
        <v>0</v>
      </c>
    </row>
    <row r="42" spans="1:22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835"/>
      <c r="K42" s="925"/>
      <c r="L42" s="926"/>
      <c r="M42" s="828"/>
      <c r="N42" s="838"/>
      <c r="O42" s="839"/>
      <c r="P42" s="838"/>
      <c r="Q42" s="924"/>
      <c r="R42" s="902"/>
      <c r="S42" s="866"/>
      <c r="T42" s="928"/>
      <c r="U42" s="928"/>
      <c r="V42" s="835"/>
    </row>
    <row r="43" spans="1:22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22">
        <f aca="true" t="shared" si="4" ref="F43:P43">F41-F39</f>
        <v>1898</v>
      </c>
      <c r="G43" s="822">
        <f t="shared" si="4"/>
        <v>1923</v>
      </c>
      <c r="H43" s="822">
        <f t="shared" si="4"/>
        <v>2180</v>
      </c>
      <c r="I43" s="817">
        <f>I41-I39</f>
        <v>1842</v>
      </c>
      <c r="J43" s="817">
        <f>J41-J39</f>
        <v>1899</v>
      </c>
      <c r="K43" s="817">
        <f>K41-K39</f>
        <v>0</v>
      </c>
      <c r="L43" s="822">
        <f t="shared" si="4"/>
        <v>0</v>
      </c>
      <c r="M43" s="817">
        <f t="shared" si="4"/>
        <v>544</v>
      </c>
      <c r="N43" s="830">
        <f t="shared" si="4"/>
        <v>0</v>
      </c>
      <c r="O43" s="817">
        <f t="shared" si="4"/>
        <v>0</v>
      </c>
      <c r="P43" s="922">
        <f t="shared" si="4"/>
        <v>0</v>
      </c>
      <c r="Q43" s="924">
        <f t="shared" si="0"/>
        <v>544</v>
      </c>
      <c r="R43" s="902" t="e">
        <f t="shared" si="1"/>
        <v>#DIV/0!</v>
      </c>
      <c r="S43" s="866"/>
      <c r="T43" s="817">
        <f>T41-T39</f>
        <v>0</v>
      </c>
      <c r="U43" s="817">
        <f>U41-U39</f>
        <v>0</v>
      </c>
      <c r="V43" s="817">
        <f>V41-V39</f>
        <v>0</v>
      </c>
    </row>
    <row r="44" spans="1:22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22">
        <f aca="true" t="shared" si="5" ref="F44:P44">F41-F35</f>
        <v>43</v>
      </c>
      <c r="G44" s="822">
        <f t="shared" si="5"/>
        <v>299</v>
      </c>
      <c r="H44" s="822">
        <f t="shared" si="5"/>
        <v>27</v>
      </c>
      <c r="I44" s="817">
        <f>I41-I35</f>
        <v>114</v>
      </c>
      <c r="J44" s="817">
        <f>J41-J35</f>
        <v>66</v>
      </c>
      <c r="K44" s="817">
        <f>K41-K35</f>
        <v>0</v>
      </c>
      <c r="L44" s="822">
        <f t="shared" si="5"/>
        <v>0</v>
      </c>
      <c r="M44" s="817">
        <f t="shared" si="5"/>
        <v>25</v>
      </c>
      <c r="N44" s="830">
        <f t="shared" si="5"/>
        <v>0</v>
      </c>
      <c r="O44" s="817">
        <f t="shared" si="5"/>
        <v>0</v>
      </c>
      <c r="P44" s="922">
        <f t="shared" si="5"/>
        <v>0</v>
      </c>
      <c r="Q44" s="924">
        <f t="shared" si="0"/>
        <v>25</v>
      </c>
      <c r="R44" s="902" t="e">
        <f t="shared" si="1"/>
        <v>#DIV/0!</v>
      </c>
      <c r="S44" s="866"/>
      <c r="T44" s="817">
        <f>T41-T35</f>
        <v>0</v>
      </c>
      <c r="U44" s="817">
        <f>U41-U35</f>
        <v>0</v>
      </c>
      <c r="V44" s="817">
        <f>V41-V35</f>
        <v>0</v>
      </c>
    </row>
    <row r="45" spans="1:22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22">
        <f aca="true" t="shared" si="6" ref="F45:P45">F44-F39</f>
        <v>-16001</v>
      </c>
      <c r="G45" s="822">
        <f t="shared" si="6"/>
        <v>-16154</v>
      </c>
      <c r="H45" s="822">
        <f t="shared" si="6"/>
        <v>-15696</v>
      </c>
      <c r="I45" s="817">
        <f t="shared" si="6"/>
        <v>-14927</v>
      </c>
      <c r="J45" s="817">
        <f>J44-J39</f>
        <v>-15633</v>
      </c>
      <c r="K45" s="817">
        <f t="shared" si="6"/>
        <v>-16189</v>
      </c>
      <c r="L45" s="822">
        <f t="shared" si="6"/>
        <v>-16189</v>
      </c>
      <c r="M45" s="817">
        <f t="shared" si="6"/>
        <v>-3972</v>
      </c>
      <c r="N45" s="830">
        <f t="shared" si="6"/>
        <v>0</v>
      </c>
      <c r="O45" s="817">
        <f t="shared" si="6"/>
        <v>0</v>
      </c>
      <c r="P45" s="922">
        <f t="shared" si="6"/>
        <v>0</v>
      </c>
      <c r="Q45" s="924">
        <f t="shared" si="0"/>
        <v>-3972</v>
      </c>
      <c r="R45" s="822">
        <f t="shared" si="1"/>
        <v>24.535178207424796</v>
      </c>
      <c r="S45" s="866"/>
      <c r="T45" s="817">
        <f>T44-T39</f>
        <v>0</v>
      </c>
      <c r="U45" s="817">
        <f>U44-U39</f>
        <v>0</v>
      </c>
      <c r="V45" s="817">
        <f>V44-V39</f>
        <v>0</v>
      </c>
    </row>
    <row r="46" ht="15">
      <c r="A46" s="854"/>
    </row>
    <row r="47" spans="1:5" ht="15">
      <c r="A47" s="1196"/>
      <c r="B47" s="1213" t="s">
        <v>232</v>
      </c>
      <c r="E47" s="1199" t="s">
        <v>233</v>
      </c>
    </row>
    <row r="48" ht="15">
      <c r="A48" s="854"/>
    </row>
    <row r="49" spans="1:22" ht="15">
      <c r="A49" s="850" t="s">
        <v>191</v>
      </c>
      <c r="Q49"/>
      <c r="R49"/>
      <c r="S49"/>
      <c r="T49"/>
      <c r="U49"/>
      <c r="V49"/>
    </row>
    <row r="50" spans="1:22" ht="15">
      <c r="A50" s="851" t="s">
        <v>192</v>
      </c>
      <c r="Q50"/>
      <c r="R50"/>
      <c r="S50"/>
      <c r="T50"/>
      <c r="U50"/>
      <c r="V50"/>
    </row>
    <row r="51" spans="1:22" ht="15">
      <c r="A51" s="852" t="s">
        <v>193</v>
      </c>
      <c r="Q51"/>
      <c r="R51"/>
      <c r="S51"/>
      <c r="T51"/>
      <c r="U51"/>
      <c r="V51"/>
    </row>
    <row r="52" spans="1:22" ht="15">
      <c r="A52" s="853"/>
      <c r="Q52"/>
      <c r="R52"/>
      <c r="S52"/>
      <c r="T52"/>
      <c r="U52"/>
      <c r="V52"/>
    </row>
    <row r="53" spans="1:22" ht="15">
      <c r="A53" s="854" t="s">
        <v>234</v>
      </c>
      <c r="Q53"/>
      <c r="R53"/>
      <c r="S53"/>
      <c r="T53"/>
      <c r="U53"/>
      <c r="V53"/>
    </row>
    <row r="54" spans="1:22" ht="15">
      <c r="A54" s="854"/>
      <c r="Q54"/>
      <c r="R54"/>
      <c r="S54"/>
      <c r="T54"/>
      <c r="U54"/>
      <c r="V54"/>
    </row>
    <row r="55" spans="1:22" ht="15">
      <c r="A55" s="854" t="s">
        <v>235</v>
      </c>
      <c r="Q55"/>
      <c r="R55"/>
      <c r="S55"/>
      <c r="T55"/>
      <c r="U55"/>
      <c r="V55"/>
    </row>
    <row r="56" ht="15">
      <c r="A56" s="854"/>
    </row>
    <row r="57" ht="15">
      <c r="A57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6">
      <selection activeCell="M27" sqref="M27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92" customWidth="1"/>
    <col min="12" max="12" width="11.421875" style="392" customWidth="1"/>
    <col min="13" max="13" width="9.8515625" style="392" customWidth="1"/>
    <col min="14" max="14" width="9.140625" style="392" customWidth="1"/>
    <col min="15" max="15" width="9.28125" style="392" customWidth="1"/>
    <col min="16" max="16" width="9.140625" style="392" customWidth="1"/>
    <col min="17" max="17" width="12.00390625" style="392" customWidth="1"/>
    <col min="18" max="18" width="9.140625" style="372" customWidth="1"/>
    <col min="19" max="19" width="3.421875" style="392" customWidth="1"/>
    <col min="20" max="20" width="12.57421875" style="392" customWidth="1"/>
    <col min="21" max="21" width="11.8515625" style="392" customWidth="1"/>
    <col min="22" max="22" width="12.00390625" style="392" customWidth="1"/>
  </cols>
  <sheetData>
    <row r="1" spans="1:22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</row>
    <row r="2" spans="1:13" ht="21.75" customHeight="1">
      <c r="A2" s="650" t="s">
        <v>107</v>
      </c>
      <c r="B2" s="467"/>
      <c r="L2" s="651"/>
      <c r="M2" s="651"/>
    </row>
    <row r="3" spans="1:13" ht="15">
      <c r="A3" s="660"/>
      <c r="L3" s="651"/>
      <c r="M3" s="651"/>
    </row>
    <row r="4" spans="1:13" ht="15.75" thickBot="1">
      <c r="A4" s="854"/>
      <c r="B4" s="208"/>
      <c r="C4" s="208"/>
      <c r="D4" s="208"/>
      <c r="E4" s="468"/>
      <c r="F4" s="208"/>
      <c r="G4" s="208"/>
      <c r="L4" s="651"/>
      <c r="M4" s="651"/>
    </row>
    <row r="5" spans="1:13" ht="16.5" thickBot="1">
      <c r="A5" s="652" t="s">
        <v>204</v>
      </c>
      <c r="B5" s="653" t="s">
        <v>236</v>
      </c>
      <c r="C5" s="1172"/>
      <c r="D5" s="1172"/>
      <c r="E5" s="1173"/>
      <c r="F5" s="1172"/>
      <c r="G5" s="1174"/>
      <c r="H5" s="1172"/>
      <c r="I5" s="1172"/>
      <c r="J5" s="1175"/>
      <c r="K5" s="658"/>
      <c r="L5" s="659"/>
      <c r="M5" s="659"/>
    </row>
    <row r="6" spans="1:13" ht="23.25" customHeight="1" thickBot="1">
      <c r="A6" s="660" t="s">
        <v>4</v>
      </c>
      <c r="L6" s="651"/>
      <c r="M6" s="651"/>
    </row>
    <row r="7" spans="1:22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231</v>
      </c>
      <c r="I7" s="1511" t="s">
        <v>179</v>
      </c>
      <c r="J7" s="1511" t="s">
        <v>180</v>
      </c>
      <c r="K7" s="1521" t="s">
        <v>181</v>
      </c>
      <c r="L7" s="1522"/>
      <c r="M7" s="1514" t="s">
        <v>6</v>
      </c>
      <c r="N7" s="1515"/>
      <c r="O7" s="1515"/>
      <c r="P7" s="1534"/>
      <c r="Q7" s="855" t="s">
        <v>182</v>
      </c>
      <c r="R7" s="856" t="s">
        <v>8</v>
      </c>
      <c r="T7" s="1524" t="s">
        <v>183</v>
      </c>
      <c r="U7" s="1517"/>
      <c r="V7" s="1518"/>
    </row>
    <row r="8" spans="1:22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1509"/>
      <c r="K8" s="664" t="s">
        <v>186</v>
      </c>
      <c r="L8" s="664" t="s">
        <v>198</v>
      </c>
      <c r="M8" s="665" t="s">
        <v>19</v>
      </c>
      <c r="N8" s="666" t="s">
        <v>22</v>
      </c>
      <c r="O8" s="666" t="s">
        <v>25</v>
      </c>
      <c r="P8" s="667" t="s">
        <v>28</v>
      </c>
      <c r="Q8" s="857" t="s">
        <v>29</v>
      </c>
      <c r="R8" s="858" t="s">
        <v>30</v>
      </c>
      <c r="T8" s="859" t="s">
        <v>188</v>
      </c>
      <c r="U8" s="860" t="s">
        <v>189</v>
      </c>
      <c r="V8" s="860" t="s">
        <v>190</v>
      </c>
    </row>
    <row r="9" spans="1:22" ht="15">
      <c r="A9" s="671" t="s">
        <v>31</v>
      </c>
      <c r="B9" s="672"/>
      <c r="C9" s="673">
        <v>104</v>
      </c>
      <c r="D9" s="673">
        <v>104</v>
      </c>
      <c r="E9" s="674"/>
      <c r="F9" s="861">
        <v>84</v>
      </c>
      <c r="G9" s="861">
        <v>84</v>
      </c>
      <c r="H9" s="861">
        <v>89</v>
      </c>
      <c r="I9" s="1177">
        <v>73</v>
      </c>
      <c r="J9" s="1177">
        <v>72</v>
      </c>
      <c r="K9" s="1312"/>
      <c r="L9" s="1312"/>
      <c r="M9" s="1178">
        <v>72</v>
      </c>
      <c r="N9" s="1179"/>
      <c r="O9" s="682"/>
      <c r="P9" s="863"/>
      <c r="Q9" s="1313" t="s">
        <v>32</v>
      </c>
      <c r="R9" s="1314" t="s">
        <v>32</v>
      </c>
      <c r="S9" s="1315"/>
      <c r="T9" s="1201"/>
      <c r="U9" s="1177"/>
      <c r="V9" s="1177"/>
    </row>
    <row r="10" spans="1:22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64</v>
      </c>
      <c r="G10" s="868">
        <v>65</v>
      </c>
      <c r="H10" s="868">
        <v>65</v>
      </c>
      <c r="I10" s="1182">
        <v>67.4</v>
      </c>
      <c r="J10" s="1182">
        <v>68</v>
      </c>
      <c r="K10" s="1316"/>
      <c r="L10" s="1316"/>
      <c r="M10" s="1183">
        <v>70</v>
      </c>
      <c r="N10" s="1184"/>
      <c r="O10" s="698"/>
      <c r="P10" s="697"/>
      <c r="Q10" s="1316" t="s">
        <v>32</v>
      </c>
      <c r="R10" s="1108" t="s">
        <v>32</v>
      </c>
      <c r="S10" s="1315"/>
      <c r="T10" s="1202"/>
      <c r="U10" s="1182"/>
      <c r="V10" s="1182"/>
    </row>
    <row r="11" spans="1:22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18212</v>
      </c>
      <c r="G11" s="827">
        <v>18633</v>
      </c>
      <c r="H11" s="827">
        <v>19883</v>
      </c>
      <c r="I11" s="1317">
        <v>20972</v>
      </c>
      <c r="J11" s="892">
        <v>20786</v>
      </c>
      <c r="K11" s="1318" t="s">
        <v>32</v>
      </c>
      <c r="L11" s="1318" t="s">
        <v>32</v>
      </c>
      <c r="M11" s="1186">
        <v>20885</v>
      </c>
      <c r="N11" s="916"/>
      <c r="O11" s="723"/>
      <c r="P11" s="713"/>
      <c r="Q11" s="1319" t="s">
        <v>32</v>
      </c>
      <c r="R11" s="1320" t="s">
        <v>32</v>
      </c>
      <c r="S11" s="1315"/>
      <c r="T11" s="1201"/>
      <c r="U11" s="892"/>
      <c r="V11" s="892"/>
    </row>
    <row r="12" spans="1:22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-14504</v>
      </c>
      <c r="G12" s="827">
        <v>-15065</v>
      </c>
      <c r="H12" s="827">
        <v>-16622</v>
      </c>
      <c r="I12" s="710">
        <v>17548</v>
      </c>
      <c r="J12" s="892">
        <v>17222</v>
      </c>
      <c r="K12" s="1319" t="s">
        <v>32</v>
      </c>
      <c r="L12" s="1319" t="s">
        <v>32</v>
      </c>
      <c r="M12" s="1095">
        <v>17381</v>
      </c>
      <c r="N12" s="916"/>
      <c r="O12" s="723"/>
      <c r="P12" s="723"/>
      <c r="Q12" s="1319" t="s">
        <v>32</v>
      </c>
      <c r="R12" s="1320" t="s">
        <v>32</v>
      </c>
      <c r="S12" s="1315"/>
      <c r="T12" s="1203"/>
      <c r="U12" s="892"/>
      <c r="V12" s="892"/>
    </row>
    <row r="13" spans="1:22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>
        <v>365</v>
      </c>
      <c r="G13" s="827">
        <v>465</v>
      </c>
      <c r="H13" s="827">
        <v>413</v>
      </c>
      <c r="I13" s="710">
        <v>323</v>
      </c>
      <c r="J13" s="892">
        <v>236</v>
      </c>
      <c r="K13" s="1319" t="s">
        <v>32</v>
      </c>
      <c r="L13" s="1319" t="s">
        <v>32</v>
      </c>
      <c r="M13" s="1095">
        <v>244</v>
      </c>
      <c r="N13" s="916"/>
      <c r="O13" s="723"/>
      <c r="P13" s="723"/>
      <c r="Q13" s="1319" t="s">
        <v>32</v>
      </c>
      <c r="R13" s="1320" t="s">
        <v>32</v>
      </c>
      <c r="S13" s="1315"/>
      <c r="T13" s="1203"/>
      <c r="U13" s="892"/>
      <c r="V13" s="892"/>
    </row>
    <row r="14" spans="1:22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677</v>
      </c>
      <c r="G14" s="827">
        <v>2368</v>
      </c>
      <c r="H14" s="827">
        <v>751</v>
      </c>
      <c r="I14" s="710">
        <v>5507</v>
      </c>
      <c r="J14" s="892">
        <v>2614</v>
      </c>
      <c r="K14" s="1319" t="s">
        <v>32</v>
      </c>
      <c r="L14" s="1319" t="s">
        <v>32</v>
      </c>
      <c r="M14" s="1095">
        <v>8191</v>
      </c>
      <c r="N14" s="916"/>
      <c r="O14" s="723"/>
      <c r="P14" s="723"/>
      <c r="Q14" s="1319" t="s">
        <v>32</v>
      </c>
      <c r="R14" s="1320" t="s">
        <v>32</v>
      </c>
      <c r="S14" s="1315"/>
      <c r="T14" s="1203"/>
      <c r="U14" s="892"/>
      <c r="V14" s="892"/>
    </row>
    <row r="15" spans="1:22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3986</v>
      </c>
      <c r="G15" s="828">
        <v>4614</v>
      </c>
      <c r="H15" s="828">
        <v>5607</v>
      </c>
      <c r="I15" s="730">
        <v>4827</v>
      </c>
      <c r="J15" s="1113">
        <v>7399</v>
      </c>
      <c r="K15" s="1321" t="s">
        <v>32</v>
      </c>
      <c r="L15" s="1321" t="s">
        <v>32</v>
      </c>
      <c r="M15" s="1093">
        <v>10293</v>
      </c>
      <c r="N15" s="1189"/>
      <c r="O15" s="1092"/>
      <c r="P15" s="698"/>
      <c r="Q15" s="1313" t="s">
        <v>32</v>
      </c>
      <c r="R15" s="1314" t="s">
        <v>32</v>
      </c>
      <c r="S15" s="1315"/>
      <c r="T15" s="1205"/>
      <c r="U15" s="1113"/>
      <c r="V15" s="1113"/>
    </row>
    <row r="16" spans="1:22" ht="15.75" thickBot="1">
      <c r="A16" s="739" t="s">
        <v>48</v>
      </c>
      <c r="B16" s="740"/>
      <c r="C16" s="405">
        <v>24618</v>
      </c>
      <c r="D16" s="405">
        <v>24087</v>
      </c>
      <c r="E16" s="741"/>
      <c r="F16" s="817">
        <v>8777</v>
      </c>
      <c r="G16" s="817">
        <v>11030</v>
      </c>
      <c r="H16" s="817">
        <v>10110</v>
      </c>
      <c r="I16" s="746">
        <v>11494</v>
      </c>
      <c r="J16" s="890">
        <f>J11-J12+J13+J14+J15</f>
        <v>13813</v>
      </c>
      <c r="K16" s="1322" t="s">
        <v>32</v>
      </c>
      <c r="L16" s="1322" t="s">
        <v>32</v>
      </c>
      <c r="M16" s="746">
        <f>M11-M12+M13+M14+M15</f>
        <v>22232</v>
      </c>
      <c r="N16" s="746">
        <f>N11-N12+N13+N14+N15</f>
        <v>0</v>
      </c>
      <c r="O16" s="746">
        <f>O11-O12+O13+O14+O15</f>
        <v>0</v>
      </c>
      <c r="P16" s="746">
        <f>P11-P12+P13+P14+P15</f>
        <v>0</v>
      </c>
      <c r="Q16" s="746" t="s">
        <v>32</v>
      </c>
      <c r="R16" s="889" t="s">
        <v>32</v>
      </c>
      <c r="S16" s="866"/>
      <c r="T16" s="1323">
        <f>T11-T12+T13+T14+T15</f>
        <v>0</v>
      </c>
      <c r="U16" s="1323">
        <f>U11-U12+U13+U14+U15</f>
        <v>0</v>
      </c>
      <c r="V16" s="1323">
        <f>V11-V12+V13+V14+V15</f>
        <v>0</v>
      </c>
    </row>
    <row r="17" spans="1:22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>
        <v>3708</v>
      </c>
      <c r="G17" s="828">
        <v>3568</v>
      </c>
      <c r="H17" s="676">
        <v>3261</v>
      </c>
      <c r="I17" s="730">
        <v>3424</v>
      </c>
      <c r="J17" s="1113">
        <v>3564</v>
      </c>
      <c r="K17" s="1324" t="s">
        <v>32</v>
      </c>
      <c r="L17" s="1324" t="s">
        <v>32</v>
      </c>
      <c r="M17" s="1093">
        <v>3504</v>
      </c>
      <c r="N17" s="913"/>
      <c r="O17" s="1195"/>
      <c r="P17" s="713"/>
      <c r="Q17" s="1313" t="s">
        <v>32</v>
      </c>
      <c r="R17" s="1314" t="s">
        <v>32</v>
      </c>
      <c r="S17" s="1315"/>
      <c r="T17" s="1291"/>
      <c r="U17" s="1113"/>
      <c r="V17" s="1113"/>
    </row>
    <row r="18" spans="1:22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1446</v>
      </c>
      <c r="G18" s="827">
        <v>1406</v>
      </c>
      <c r="H18" s="707">
        <v>1723</v>
      </c>
      <c r="I18" s="710">
        <v>1691</v>
      </c>
      <c r="J18" s="892">
        <v>3304</v>
      </c>
      <c r="K18" s="710" t="s">
        <v>32</v>
      </c>
      <c r="L18" s="710" t="s">
        <v>32</v>
      </c>
      <c r="M18" s="1095">
        <v>3445</v>
      </c>
      <c r="N18" s="916"/>
      <c r="O18" s="906"/>
      <c r="P18" s="723"/>
      <c r="Q18" s="1319" t="s">
        <v>32</v>
      </c>
      <c r="R18" s="1320" t="s">
        <v>32</v>
      </c>
      <c r="S18" s="1315"/>
      <c r="T18" s="1203"/>
      <c r="U18" s="892"/>
      <c r="V18" s="892"/>
    </row>
    <row r="19" spans="1:22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>
        <v>0</v>
      </c>
      <c r="G19" s="827">
        <v>0</v>
      </c>
      <c r="H19" s="707">
        <v>0</v>
      </c>
      <c r="I19" s="710">
        <v>0</v>
      </c>
      <c r="J19" s="892">
        <v>0</v>
      </c>
      <c r="K19" s="710" t="s">
        <v>32</v>
      </c>
      <c r="L19" s="710" t="s">
        <v>32</v>
      </c>
      <c r="M19" s="1095">
        <v>0</v>
      </c>
      <c r="N19" s="916"/>
      <c r="O19" s="906"/>
      <c r="P19" s="723"/>
      <c r="Q19" s="1319" t="s">
        <v>32</v>
      </c>
      <c r="R19" s="1320" t="s">
        <v>32</v>
      </c>
      <c r="S19" s="1315"/>
      <c r="T19" s="1203"/>
      <c r="U19" s="892"/>
      <c r="V19" s="892"/>
    </row>
    <row r="20" spans="1:22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2986</v>
      </c>
      <c r="G20" s="827">
        <v>3621</v>
      </c>
      <c r="H20" s="707">
        <v>4335</v>
      </c>
      <c r="I20" s="710">
        <v>6129</v>
      </c>
      <c r="J20" s="892">
        <v>6779</v>
      </c>
      <c r="K20" s="710" t="s">
        <v>32</v>
      </c>
      <c r="L20" s="710" t="s">
        <v>32</v>
      </c>
      <c r="M20" s="1095">
        <v>15282</v>
      </c>
      <c r="N20" s="916"/>
      <c r="O20" s="906"/>
      <c r="P20" s="723"/>
      <c r="Q20" s="1319" t="s">
        <v>32</v>
      </c>
      <c r="R20" s="1320" t="s">
        <v>32</v>
      </c>
      <c r="S20" s="1315"/>
      <c r="T20" s="1203"/>
      <c r="U20" s="892"/>
      <c r="V20" s="892"/>
    </row>
    <row r="21" spans="1:22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>
        <v>0</v>
      </c>
      <c r="G21" s="827">
        <v>0</v>
      </c>
      <c r="H21" s="707">
        <v>0</v>
      </c>
      <c r="I21" s="694">
        <v>0</v>
      </c>
      <c r="J21" s="896">
        <v>0</v>
      </c>
      <c r="K21" s="694" t="s">
        <v>32</v>
      </c>
      <c r="L21" s="694" t="s">
        <v>32</v>
      </c>
      <c r="M21" s="1096">
        <v>0</v>
      </c>
      <c r="N21" s="1189"/>
      <c r="O21" s="1197"/>
      <c r="P21" s="698"/>
      <c r="Q21" s="1321" t="s">
        <v>32</v>
      </c>
      <c r="R21" s="1325" t="s">
        <v>32</v>
      </c>
      <c r="S21" s="1315"/>
      <c r="T21" s="1202"/>
      <c r="U21" s="896"/>
      <c r="V21" s="896"/>
    </row>
    <row r="22" spans="1:23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29448</v>
      </c>
      <c r="G22" s="897">
        <v>31500.443</v>
      </c>
      <c r="H22" s="760">
        <v>34304</v>
      </c>
      <c r="I22" s="762">
        <v>34233</v>
      </c>
      <c r="J22" s="771">
        <v>33458.5</v>
      </c>
      <c r="K22" s="1326">
        <f>K35</f>
        <v>34229</v>
      </c>
      <c r="L22" s="1327">
        <v>34229</v>
      </c>
      <c r="M22" s="765">
        <v>7719</v>
      </c>
      <c r="N22" s="900"/>
      <c r="O22" s="900"/>
      <c r="P22" s="713"/>
      <c r="Q22" s="1328">
        <f>SUM(M22:P22)</f>
        <v>7719</v>
      </c>
      <c r="R22" s="1329">
        <f>(Q22/L22)*100</f>
        <v>22.551053200502498</v>
      </c>
      <c r="S22" s="1315"/>
      <c r="T22" s="1201"/>
      <c r="U22" s="903"/>
      <c r="V22" s="771"/>
      <c r="W22" s="1196"/>
    </row>
    <row r="23" spans="1:22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>
        <v>0</v>
      </c>
      <c r="G23" s="827">
        <v>0</v>
      </c>
      <c r="H23" s="707">
        <v>0</v>
      </c>
      <c r="I23" s="773">
        <v>0</v>
      </c>
      <c r="J23" s="773">
        <v>0</v>
      </c>
      <c r="K23" s="1330"/>
      <c r="L23" s="1330"/>
      <c r="M23" s="776"/>
      <c r="N23" s="906"/>
      <c r="O23" s="906"/>
      <c r="P23" s="723"/>
      <c r="Q23" s="1328">
        <f aca="true" t="shared" si="0" ref="Q23:Q45">SUM(M23:P23)</f>
        <v>0</v>
      </c>
      <c r="R23" s="1329" t="e">
        <f aca="true" t="shared" si="1" ref="R23:R45">(Q23/L23)*100</f>
        <v>#DIV/0!</v>
      </c>
      <c r="S23" s="1315"/>
      <c r="T23" s="1203"/>
      <c r="U23" s="907"/>
      <c r="V23" s="773"/>
    </row>
    <row r="24" spans="1:22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6343</v>
      </c>
      <c r="G24" s="908">
        <v>7266.443</v>
      </c>
      <c r="H24" s="784">
        <v>8793</v>
      </c>
      <c r="I24" s="786">
        <v>9520</v>
      </c>
      <c r="J24" s="786">
        <v>8500</v>
      </c>
      <c r="K24" s="1331">
        <f>K25+K26+K28+K29</f>
        <v>8700</v>
      </c>
      <c r="L24" s="1332">
        <v>8700</v>
      </c>
      <c r="M24" s="789">
        <v>2175</v>
      </c>
      <c r="N24" s="911"/>
      <c r="O24" s="911"/>
      <c r="P24" s="698"/>
      <c r="Q24" s="1328">
        <f t="shared" si="0"/>
        <v>2175</v>
      </c>
      <c r="R24" s="1329">
        <f t="shared" si="1"/>
        <v>25</v>
      </c>
      <c r="S24" s="1315"/>
      <c r="T24" s="1205"/>
      <c r="U24" s="912"/>
      <c r="V24" s="786"/>
    </row>
    <row r="25" spans="1:22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4283</v>
      </c>
      <c r="G25" s="827">
        <v>3784</v>
      </c>
      <c r="H25" s="707">
        <v>5008</v>
      </c>
      <c r="I25" s="797">
        <v>4722</v>
      </c>
      <c r="J25" s="797">
        <v>4771</v>
      </c>
      <c r="K25" s="1326">
        <v>1800</v>
      </c>
      <c r="L25" s="1327">
        <v>1800</v>
      </c>
      <c r="M25" s="800">
        <v>983</v>
      </c>
      <c r="N25" s="913"/>
      <c r="O25" s="1195"/>
      <c r="P25" s="713"/>
      <c r="Q25" s="1328">
        <f t="shared" si="0"/>
        <v>983</v>
      </c>
      <c r="R25" s="1329">
        <f t="shared" si="1"/>
        <v>54.61111111111111</v>
      </c>
      <c r="S25" s="1315"/>
      <c r="T25" s="1291"/>
      <c r="U25" s="915"/>
      <c r="V25" s="797"/>
    </row>
    <row r="26" spans="1:22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2338</v>
      </c>
      <c r="G26" s="827">
        <v>2512</v>
      </c>
      <c r="H26" s="707">
        <v>2824</v>
      </c>
      <c r="I26" s="773">
        <v>2774</v>
      </c>
      <c r="J26" s="773">
        <v>3399</v>
      </c>
      <c r="K26" s="1330">
        <v>2800</v>
      </c>
      <c r="L26" s="1333">
        <v>2800</v>
      </c>
      <c r="M26" s="776">
        <v>757</v>
      </c>
      <c r="N26" s="916"/>
      <c r="O26" s="906"/>
      <c r="P26" s="723"/>
      <c r="Q26" s="1328">
        <f t="shared" si="0"/>
        <v>757</v>
      </c>
      <c r="R26" s="1329">
        <f t="shared" si="1"/>
        <v>27.035714285714285</v>
      </c>
      <c r="S26" s="1315"/>
      <c r="T26" s="1203"/>
      <c r="U26" s="907"/>
      <c r="V26" s="773"/>
    </row>
    <row r="27" spans="1:22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>
        <v>723</v>
      </c>
      <c r="G27" s="827">
        <v>701</v>
      </c>
      <c r="H27" s="707">
        <v>656</v>
      </c>
      <c r="I27" s="773">
        <v>708</v>
      </c>
      <c r="J27" s="773">
        <v>627</v>
      </c>
      <c r="K27" s="1330"/>
      <c r="L27" s="1333"/>
      <c r="M27" s="776">
        <v>146</v>
      </c>
      <c r="N27" s="916"/>
      <c r="O27" s="906"/>
      <c r="P27" s="723"/>
      <c r="Q27" s="1328">
        <f t="shared" si="0"/>
        <v>146</v>
      </c>
      <c r="R27" s="1329" t="e">
        <f t="shared" si="1"/>
        <v>#DIV/0!</v>
      </c>
      <c r="S27" s="1315"/>
      <c r="T27" s="1203"/>
      <c r="U27" s="907"/>
      <c r="V27" s="773"/>
    </row>
    <row r="28" spans="1:22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1225</v>
      </c>
      <c r="G28" s="827">
        <v>1363</v>
      </c>
      <c r="H28" s="707">
        <v>1724</v>
      </c>
      <c r="I28" s="773">
        <v>2384</v>
      </c>
      <c r="J28" s="773">
        <v>1531</v>
      </c>
      <c r="K28" s="1330">
        <v>1550</v>
      </c>
      <c r="L28" s="1333">
        <v>1550</v>
      </c>
      <c r="M28" s="776">
        <v>237</v>
      </c>
      <c r="N28" s="916"/>
      <c r="O28" s="906"/>
      <c r="P28" s="723"/>
      <c r="Q28" s="1328">
        <f t="shared" si="0"/>
        <v>237</v>
      </c>
      <c r="R28" s="1329">
        <f t="shared" si="1"/>
        <v>15.29032258064516</v>
      </c>
      <c r="S28" s="1315"/>
      <c r="T28" s="1203"/>
      <c r="U28" s="907"/>
      <c r="V28" s="773"/>
    </row>
    <row r="29" spans="1:22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1299</v>
      </c>
      <c r="G29" s="827">
        <v>2398</v>
      </c>
      <c r="H29" s="707">
        <v>2068</v>
      </c>
      <c r="I29" s="773">
        <v>2099</v>
      </c>
      <c r="J29" s="773">
        <v>1556</v>
      </c>
      <c r="K29" s="1330">
        <v>2550</v>
      </c>
      <c r="L29" s="1333">
        <v>2550</v>
      </c>
      <c r="M29" s="776">
        <v>354</v>
      </c>
      <c r="N29" s="916"/>
      <c r="O29" s="906"/>
      <c r="P29" s="723"/>
      <c r="Q29" s="1328">
        <f t="shared" si="0"/>
        <v>354</v>
      </c>
      <c r="R29" s="1329">
        <f t="shared" si="1"/>
        <v>13.882352941176471</v>
      </c>
      <c r="S29" s="1315"/>
      <c r="T29" s="1203"/>
      <c r="U29" s="907"/>
      <c r="V29" s="773"/>
    </row>
    <row r="30" spans="1:22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16440</v>
      </c>
      <c r="G30" s="827">
        <v>17442</v>
      </c>
      <c r="H30" s="707">
        <v>18411</v>
      </c>
      <c r="I30" s="773">
        <v>18226</v>
      </c>
      <c r="J30" s="773">
        <v>18656</v>
      </c>
      <c r="K30" s="1330">
        <v>18673</v>
      </c>
      <c r="L30" s="1333">
        <v>18673</v>
      </c>
      <c r="M30" s="776">
        <v>4919</v>
      </c>
      <c r="N30" s="916"/>
      <c r="O30" s="906"/>
      <c r="P30" s="723"/>
      <c r="Q30" s="1328">
        <f t="shared" si="0"/>
        <v>4919</v>
      </c>
      <c r="R30" s="1329">
        <f t="shared" si="1"/>
        <v>26.342847962298503</v>
      </c>
      <c r="S30" s="1315"/>
      <c r="T30" s="1203"/>
      <c r="U30" s="907"/>
      <c r="V30" s="773"/>
    </row>
    <row r="31" spans="1:22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6157</v>
      </c>
      <c r="G31" s="827">
        <v>6485</v>
      </c>
      <c r="H31" s="707">
        <v>6549</v>
      </c>
      <c r="I31" s="773">
        <v>6762</v>
      </c>
      <c r="J31" s="773">
        <v>6647</v>
      </c>
      <c r="K31" s="1330">
        <v>6535</v>
      </c>
      <c r="L31" s="1333">
        <v>6535</v>
      </c>
      <c r="M31" s="776">
        <v>1672</v>
      </c>
      <c r="N31" s="916"/>
      <c r="O31" s="906"/>
      <c r="P31" s="723"/>
      <c r="Q31" s="1328">
        <f t="shared" si="0"/>
        <v>1672</v>
      </c>
      <c r="R31" s="1329">
        <f t="shared" si="1"/>
        <v>25.585309869931137</v>
      </c>
      <c r="S31" s="1315"/>
      <c r="T31" s="1203"/>
      <c r="U31" s="907"/>
      <c r="V31" s="773"/>
    </row>
    <row r="32" spans="1:22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>
        <v>0</v>
      </c>
      <c r="G32" s="827">
        <v>0</v>
      </c>
      <c r="H32" s="707">
        <v>26</v>
      </c>
      <c r="I32" s="773">
        <v>0</v>
      </c>
      <c r="J32" s="773">
        <v>3</v>
      </c>
      <c r="K32" s="1330"/>
      <c r="L32" s="1333"/>
      <c r="M32" s="776">
        <v>0</v>
      </c>
      <c r="N32" s="916"/>
      <c r="O32" s="906"/>
      <c r="P32" s="723"/>
      <c r="Q32" s="1328">
        <f t="shared" si="0"/>
        <v>0</v>
      </c>
      <c r="R32" s="1329" t="e">
        <f t="shared" si="1"/>
        <v>#DIV/0!</v>
      </c>
      <c r="S32" s="1315"/>
      <c r="T32" s="1203"/>
      <c r="U32" s="907"/>
      <c r="V32" s="773"/>
    </row>
    <row r="33" spans="1:22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>
        <v>284</v>
      </c>
      <c r="G33" s="827">
        <v>325</v>
      </c>
      <c r="H33" s="707">
        <v>307</v>
      </c>
      <c r="I33" s="773">
        <v>274</v>
      </c>
      <c r="J33" s="773">
        <v>281</v>
      </c>
      <c r="K33" s="1330"/>
      <c r="L33" s="1333"/>
      <c r="M33" s="776">
        <v>60</v>
      </c>
      <c r="N33" s="916"/>
      <c r="O33" s="906"/>
      <c r="P33" s="723"/>
      <c r="Q33" s="1328">
        <f t="shared" si="0"/>
        <v>60</v>
      </c>
      <c r="R33" s="1329" t="e">
        <f t="shared" si="1"/>
        <v>#DIV/0!</v>
      </c>
      <c r="S33" s="1315"/>
      <c r="T33" s="1203"/>
      <c r="U33" s="907"/>
      <c r="V33" s="773"/>
    </row>
    <row r="34" spans="1:22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830</v>
      </c>
      <c r="G34" s="828">
        <v>1054</v>
      </c>
      <c r="H34" s="676">
        <v>598</v>
      </c>
      <c r="I34" s="807">
        <v>849</v>
      </c>
      <c r="J34" s="807">
        <v>452</v>
      </c>
      <c r="K34" s="1334">
        <v>321</v>
      </c>
      <c r="L34" s="1335">
        <v>321</v>
      </c>
      <c r="M34" s="810">
        <v>232</v>
      </c>
      <c r="N34" s="916"/>
      <c r="O34" s="1197"/>
      <c r="P34" s="698"/>
      <c r="Q34" s="1328">
        <f t="shared" si="0"/>
        <v>232</v>
      </c>
      <c r="R34" s="1329">
        <f t="shared" si="1"/>
        <v>72.27414330218068</v>
      </c>
      <c r="S34" s="1315"/>
      <c r="T34" s="1202"/>
      <c r="U34" s="919"/>
      <c r="V34" s="807"/>
    </row>
    <row r="35" spans="1:22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P35">SUM(F25:F34)</f>
        <v>33579</v>
      </c>
      <c r="G35" s="817">
        <f t="shared" si="2"/>
        <v>36064</v>
      </c>
      <c r="H35" s="817">
        <f t="shared" si="2"/>
        <v>38171</v>
      </c>
      <c r="I35" s="817">
        <f t="shared" si="2"/>
        <v>38798</v>
      </c>
      <c r="J35" s="817">
        <f>SUM(J25:J34)</f>
        <v>37923</v>
      </c>
      <c r="K35" s="920">
        <f t="shared" si="2"/>
        <v>34229</v>
      </c>
      <c r="L35" s="921">
        <f t="shared" si="2"/>
        <v>34229</v>
      </c>
      <c r="M35" s="817">
        <f t="shared" si="2"/>
        <v>9360</v>
      </c>
      <c r="N35" s="817">
        <f>SUM(N25:N34)</f>
        <v>0</v>
      </c>
      <c r="O35" s="817">
        <f t="shared" si="2"/>
        <v>0</v>
      </c>
      <c r="P35" s="817">
        <f t="shared" si="2"/>
        <v>0</v>
      </c>
      <c r="Q35" s="924">
        <f t="shared" si="0"/>
        <v>9360</v>
      </c>
      <c r="R35" s="902">
        <f t="shared" si="1"/>
        <v>27.34523357387011</v>
      </c>
      <c r="S35" s="866"/>
      <c r="T35" s="817">
        <f>SUM(T25:T34)</f>
        <v>0</v>
      </c>
      <c r="U35" s="922">
        <f>SUM(U25:U34)</f>
        <v>0</v>
      </c>
      <c r="V35" s="817">
        <f>SUM(V25:V34)</f>
        <v>0</v>
      </c>
    </row>
    <row r="36" spans="1:22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>
        <v>2142</v>
      </c>
      <c r="G36" s="823">
        <v>2321</v>
      </c>
      <c r="H36" s="708">
        <v>2334</v>
      </c>
      <c r="I36" s="797">
        <v>2667</v>
      </c>
      <c r="J36" s="797">
        <v>3032</v>
      </c>
      <c r="K36" s="1326"/>
      <c r="L36" s="1326"/>
      <c r="M36" s="765">
        <v>905</v>
      </c>
      <c r="N36" s="916"/>
      <c r="O36" s="1195"/>
      <c r="P36" s="712"/>
      <c r="Q36" s="1328">
        <f t="shared" si="0"/>
        <v>905</v>
      </c>
      <c r="R36" s="1329" t="e">
        <f t="shared" si="1"/>
        <v>#DIV/0!</v>
      </c>
      <c r="S36" s="1315"/>
      <c r="T36" s="891"/>
      <c r="U36" s="915"/>
      <c r="V36" s="797"/>
    </row>
    <row r="37" spans="1:22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380</v>
      </c>
      <c r="G37" s="827">
        <v>367</v>
      </c>
      <c r="H37" s="707">
        <v>359</v>
      </c>
      <c r="I37" s="773">
        <v>111</v>
      </c>
      <c r="J37" s="773">
        <v>97</v>
      </c>
      <c r="K37" s="1330"/>
      <c r="L37" s="1330"/>
      <c r="M37" s="776">
        <v>75.1</v>
      </c>
      <c r="N37" s="916"/>
      <c r="O37" s="1195"/>
      <c r="P37" s="712"/>
      <c r="Q37" s="1328">
        <f t="shared" si="0"/>
        <v>75.1</v>
      </c>
      <c r="R37" s="1329" t="e">
        <f t="shared" si="1"/>
        <v>#DIV/0!</v>
      </c>
      <c r="S37" s="1315"/>
      <c r="T37" s="879"/>
      <c r="U37" s="907"/>
      <c r="V37" s="773"/>
    </row>
    <row r="38" spans="1:22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>
        <v>813</v>
      </c>
      <c r="G38" s="827">
        <v>799</v>
      </c>
      <c r="H38" s="707">
        <v>658</v>
      </c>
      <c r="I38" s="773">
        <v>712</v>
      </c>
      <c r="J38" s="773">
        <v>636</v>
      </c>
      <c r="K38" s="1330"/>
      <c r="L38" s="1330"/>
      <c r="M38" s="776">
        <v>137</v>
      </c>
      <c r="N38" s="916"/>
      <c r="O38" s="1195"/>
      <c r="P38" s="712"/>
      <c r="Q38" s="1328">
        <f t="shared" si="0"/>
        <v>137</v>
      </c>
      <c r="R38" s="1329" t="e">
        <f t="shared" si="1"/>
        <v>#DIV/0!</v>
      </c>
      <c r="S38" s="1315"/>
      <c r="T38" s="879"/>
      <c r="U38" s="907"/>
      <c r="V38" s="773"/>
    </row>
    <row r="39" spans="1:22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29448</v>
      </c>
      <c r="G39" s="827">
        <v>31500</v>
      </c>
      <c r="H39" s="707">
        <v>34304</v>
      </c>
      <c r="I39" s="773">
        <v>34233</v>
      </c>
      <c r="J39" s="782">
        <v>33458.5</v>
      </c>
      <c r="K39" s="1330">
        <f>K35</f>
        <v>34229</v>
      </c>
      <c r="L39" s="1333">
        <v>34229</v>
      </c>
      <c r="M39" s="776">
        <v>7719</v>
      </c>
      <c r="N39" s="916"/>
      <c r="O39" s="1195"/>
      <c r="P39" s="712"/>
      <c r="Q39" s="1328">
        <f t="shared" si="0"/>
        <v>7719</v>
      </c>
      <c r="R39" s="1329">
        <f t="shared" si="1"/>
        <v>22.551053200502498</v>
      </c>
      <c r="S39" s="1315"/>
      <c r="T39" s="879"/>
      <c r="U39" s="907"/>
      <c r="V39" s="782"/>
    </row>
    <row r="40" spans="1:22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925.58</v>
      </c>
      <c r="G40" s="828">
        <v>1078</v>
      </c>
      <c r="H40" s="676">
        <v>689</v>
      </c>
      <c r="I40" s="807">
        <v>1325</v>
      </c>
      <c r="J40" s="807">
        <v>864</v>
      </c>
      <c r="K40" s="1334"/>
      <c r="L40" s="1334"/>
      <c r="M40" s="810">
        <v>524</v>
      </c>
      <c r="N40" s="916"/>
      <c r="O40" s="1195"/>
      <c r="P40" s="712"/>
      <c r="Q40" s="1328">
        <f t="shared" si="0"/>
        <v>524</v>
      </c>
      <c r="R40" s="1329" t="e">
        <f t="shared" si="1"/>
        <v>#DIV/0!</v>
      </c>
      <c r="S40" s="1315"/>
      <c r="T40" s="872"/>
      <c r="U40" s="919"/>
      <c r="V40" s="807"/>
    </row>
    <row r="41" spans="1:22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>SUM(F36:F40)</f>
        <v>33708.58</v>
      </c>
      <c r="G41" s="817">
        <f>SUM(G36:G40)</f>
        <v>36065</v>
      </c>
      <c r="H41" s="817">
        <v>38344</v>
      </c>
      <c r="I41" s="817">
        <f aca="true" t="shared" si="3" ref="I41:P41">SUM(I36:I40)</f>
        <v>39048</v>
      </c>
      <c r="J41" s="817">
        <f>SUM(J36:J40)</f>
        <v>38087.5</v>
      </c>
      <c r="K41" s="920">
        <f t="shared" si="3"/>
        <v>34229</v>
      </c>
      <c r="L41" s="921">
        <f t="shared" si="3"/>
        <v>34229</v>
      </c>
      <c r="M41" s="817">
        <f t="shared" si="3"/>
        <v>9360.1</v>
      </c>
      <c r="N41" s="830">
        <f t="shared" si="3"/>
        <v>0</v>
      </c>
      <c r="O41" s="817">
        <f t="shared" si="3"/>
        <v>0</v>
      </c>
      <c r="P41" s="1102">
        <f t="shared" si="3"/>
        <v>0</v>
      </c>
      <c r="Q41" s="924">
        <f t="shared" si="0"/>
        <v>9360.1</v>
      </c>
      <c r="R41" s="902">
        <f t="shared" si="1"/>
        <v>27.345525723801455</v>
      </c>
      <c r="S41" s="866"/>
      <c r="T41" s="817">
        <f>SUM(T36:T40)</f>
        <v>0</v>
      </c>
      <c r="U41" s="922">
        <f>SUM(U36:U40)</f>
        <v>0</v>
      </c>
      <c r="V41" s="817">
        <f>SUM(V36:V40)</f>
        <v>0</v>
      </c>
    </row>
    <row r="42" spans="1:22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835"/>
      <c r="K42" s="925"/>
      <c r="L42" s="925"/>
      <c r="M42" s="828"/>
      <c r="N42" s="927"/>
      <c r="O42" s="839">
        <f>U42-N42</f>
        <v>0</v>
      </c>
      <c r="P42" s="838"/>
      <c r="Q42" s="924">
        <f t="shared" si="0"/>
        <v>0</v>
      </c>
      <c r="R42" s="902" t="e">
        <f t="shared" si="1"/>
        <v>#DIV/0!</v>
      </c>
      <c r="S42" s="866"/>
      <c r="T42" s="928"/>
      <c r="U42" s="835"/>
      <c r="V42" s="835"/>
    </row>
    <row r="43" spans="1:22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22">
        <f aca="true" t="shared" si="4" ref="F43:P43">F41-F39</f>
        <v>4260.580000000002</v>
      </c>
      <c r="G43" s="822">
        <f t="shared" si="4"/>
        <v>4565</v>
      </c>
      <c r="H43" s="822">
        <f t="shared" si="4"/>
        <v>4040</v>
      </c>
      <c r="I43" s="817">
        <f>I41-I39</f>
        <v>4815</v>
      </c>
      <c r="J43" s="817">
        <f>J41-J39</f>
        <v>4629</v>
      </c>
      <c r="K43" s="817">
        <f>K41-K39</f>
        <v>0</v>
      </c>
      <c r="L43" s="822">
        <f t="shared" si="4"/>
        <v>0</v>
      </c>
      <c r="M43" s="817">
        <f t="shared" si="4"/>
        <v>1641.1000000000004</v>
      </c>
      <c r="N43" s="830">
        <f t="shared" si="4"/>
        <v>0</v>
      </c>
      <c r="O43" s="817">
        <f t="shared" si="4"/>
        <v>0</v>
      </c>
      <c r="P43" s="922">
        <f t="shared" si="4"/>
        <v>0</v>
      </c>
      <c r="Q43" s="924">
        <f t="shared" si="0"/>
        <v>1641.1000000000004</v>
      </c>
      <c r="R43" s="902" t="e">
        <f t="shared" si="1"/>
        <v>#DIV/0!</v>
      </c>
      <c r="S43" s="866"/>
      <c r="T43" s="817">
        <f>T41-T39</f>
        <v>0</v>
      </c>
      <c r="U43" s="922">
        <f>U41-U39</f>
        <v>0</v>
      </c>
      <c r="V43" s="817">
        <f>V41-V39</f>
        <v>0</v>
      </c>
    </row>
    <row r="44" spans="1:22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22">
        <f aca="true" t="shared" si="5" ref="F44:P44">F41-F35</f>
        <v>129.58000000000175</v>
      </c>
      <c r="G44" s="822">
        <f t="shared" si="5"/>
        <v>1</v>
      </c>
      <c r="H44" s="822">
        <f t="shared" si="5"/>
        <v>173</v>
      </c>
      <c r="I44" s="817">
        <f>I41-I35</f>
        <v>250</v>
      </c>
      <c r="J44" s="817">
        <f>J41-J35</f>
        <v>164.5</v>
      </c>
      <c r="K44" s="817">
        <f>K41-K35</f>
        <v>0</v>
      </c>
      <c r="L44" s="822">
        <f t="shared" si="5"/>
        <v>0</v>
      </c>
      <c r="M44" s="817">
        <f t="shared" si="5"/>
        <v>0.1000000000003638</v>
      </c>
      <c r="N44" s="830">
        <f t="shared" si="5"/>
        <v>0</v>
      </c>
      <c r="O44" s="817">
        <f t="shared" si="5"/>
        <v>0</v>
      </c>
      <c r="P44" s="922">
        <f t="shared" si="5"/>
        <v>0</v>
      </c>
      <c r="Q44" s="924">
        <f t="shared" si="0"/>
        <v>0.1000000000003638</v>
      </c>
      <c r="R44" s="902" t="e">
        <f t="shared" si="1"/>
        <v>#DIV/0!</v>
      </c>
      <c r="S44" s="866"/>
      <c r="T44" s="817">
        <f>T41-T35</f>
        <v>0</v>
      </c>
      <c r="U44" s="922">
        <f>U41-U35</f>
        <v>0</v>
      </c>
      <c r="V44" s="817">
        <f>V41-V35</f>
        <v>0</v>
      </c>
    </row>
    <row r="45" spans="1:22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22">
        <f aca="true" t="shared" si="6" ref="F45:P45">F44-F39</f>
        <v>-29318.42</v>
      </c>
      <c r="G45" s="822">
        <f t="shared" si="6"/>
        <v>-31499</v>
      </c>
      <c r="H45" s="822">
        <f t="shared" si="6"/>
        <v>-34131</v>
      </c>
      <c r="I45" s="817">
        <f t="shared" si="6"/>
        <v>-33983</v>
      </c>
      <c r="J45" s="817">
        <f>J44-J39</f>
        <v>-33294</v>
      </c>
      <c r="K45" s="817">
        <f t="shared" si="6"/>
        <v>-34229</v>
      </c>
      <c r="L45" s="822">
        <f t="shared" si="6"/>
        <v>-34229</v>
      </c>
      <c r="M45" s="817">
        <f t="shared" si="6"/>
        <v>-7718.9</v>
      </c>
      <c r="N45" s="830">
        <f t="shared" si="6"/>
        <v>0</v>
      </c>
      <c r="O45" s="817">
        <f t="shared" si="6"/>
        <v>0</v>
      </c>
      <c r="P45" s="922">
        <f t="shared" si="6"/>
        <v>0</v>
      </c>
      <c r="Q45" s="924">
        <f t="shared" si="0"/>
        <v>-7718.9</v>
      </c>
      <c r="R45" s="822">
        <f t="shared" si="1"/>
        <v>22.550761050571154</v>
      </c>
      <c r="S45" s="866"/>
      <c r="T45" s="817">
        <f>T44-T39</f>
        <v>0</v>
      </c>
      <c r="U45" s="922">
        <f>U44-U39</f>
        <v>0</v>
      </c>
      <c r="V45" s="817">
        <f>V44-V39</f>
        <v>0</v>
      </c>
    </row>
    <row r="46" ht="15">
      <c r="A46" s="854"/>
    </row>
    <row r="47" spans="1:5" ht="15">
      <c r="A47" s="1196"/>
      <c r="B47" s="1213" t="s">
        <v>232</v>
      </c>
      <c r="E47" s="1199" t="s">
        <v>237</v>
      </c>
    </row>
    <row r="48" ht="15">
      <c r="A48" s="854"/>
    </row>
    <row r="49" spans="1:22" ht="15">
      <c r="A49" s="850" t="s">
        <v>191</v>
      </c>
      <c r="Q49"/>
      <c r="R49"/>
      <c r="S49"/>
      <c r="T49"/>
      <c r="U49"/>
      <c r="V49"/>
    </row>
    <row r="50" spans="1:22" ht="15">
      <c r="A50" s="851" t="s">
        <v>192</v>
      </c>
      <c r="Q50"/>
      <c r="R50"/>
      <c r="S50"/>
      <c r="T50"/>
      <c r="U50"/>
      <c r="V50"/>
    </row>
    <row r="51" spans="1:22" ht="15">
      <c r="A51" s="852" t="s">
        <v>193</v>
      </c>
      <c r="Q51"/>
      <c r="R51"/>
      <c r="S51"/>
      <c r="T51"/>
      <c r="U51"/>
      <c r="V51"/>
    </row>
    <row r="52" spans="1:22" ht="15">
      <c r="A52" s="853"/>
      <c r="Q52"/>
      <c r="R52"/>
      <c r="S52"/>
      <c r="T52"/>
      <c r="U52"/>
      <c r="V52"/>
    </row>
    <row r="53" spans="1:22" ht="15">
      <c r="A53" s="854" t="s">
        <v>238</v>
      </c>
      <c r="Q53"/>
      <c r="R53"/>
      <c r="S53"/>
      <c r="T53"/>
      <c r="U53"/>
      <c r="V53"/>
    </row>
    <row r="54" spans="1:22" ht="15">
      <c r="A54" s="854"/>
      <c r="Q54"/>
      <c r="R54"/>
      <c r="S54"/>
      <c r="T54"/>
      <c r="U54"/>
      <c r="V54"/>
    </row>
    <row r="55" spans="1:22" ht="15">
      <c r="A55" s="854" t="s">
        <v>239</v>
      </c>
      <c r="Q55"/>
      <c r="R55"/>
      <c r="S55"/>
      <c r="T55"/>
      <c r="U55"/>
      <c r="V55"/>
    </row>
    <row r="56" ht="15">
      <c r="A56" s="854"/>
    </row>
    <row r="57" ht="15">
      <c r="A57" s="854"/>
    </row>
    <row r="58" ht="15">
      <c r="A58" s="854"/>
    </row>
    <row r="59" ht="15">
      <c r="A59" s="854"/>
    </row>
    <row r="60" ht="15">
      <c r="A60" s="854"/>
    </row>
    <row r="61" ht="15">
      <c r="A61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6">
      <selection activeCell="Q34" sqref="Q3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49" customWidth="1"/>
    <col min="6" max="8" width="0" style="0" hidden="1" customWidth="1"/>
    <col min="9" max="9" width="11.57421875" style="0" customWidth="1"/>
    <col min="10" max="11" width="11.57421875" style="392" customWidth="1"/>
    <col min="12" max="12" width="11.421875" style="392" customWidth="1"/>
    <col min="13" max="13" width="9.8515625" style="392" customWidth="1"/>
    <col min="14" max="14" width="9.140625" style="392" customWidth="1"/>
    <col min="15" max="15" width="9.28125" style="392" customWidth="1"/>
    <col min="16" max="16" width="9.140625" style="392" customWidth="1"/>
    <col min="17" max="17" width="12.00390625" style="392" customWidth="1"/>
    <col min="18" max="18" width="9.140625" style="372" customWidth="1"/>
    <col min="19" max="19" width="3.421875" style="392" customWidth="1"/>
    <col min="20" max="20" width="12.57421875" style="392" customWidth="1"/>
    <col min="21" max="21" width="11.8515625" style="392" customWidth="1"/>
    <col min="22" max="22" width="12.00390625" style="392" customWidth="1"/>
  </cols>
  <sheetData>
    <row r="1" spans="1:22" ht="26.25">
      <c r="A1" s="1532" t="s">
        <v>177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1532"/>
    </row>
    <row r="2" spans="1:13" ht="21.75" customHeight="1">
      <c r="A2" s="929" t="s">
        <v>107</v>
      </c>
      <c r="B2" s="467"/>
      <c r="L2" s="651"/>
      <c r="M2" s="651"/>
    </row>
    <row r="3" spans="1:13" ht="15">
      <c r="A3" s="660"/>
      <c r="L3" s="651"/>
      <c r="M3" s="651"/>
    </row>
    <row r="4" spans="1:13" ht="15.75" thickBot="1">
      <c r="A4" s="854"/>
      <c r="B4" s="208"/>
      <c r="C4" s="208"/>
      <c r="D4" s="208"/>
      <c r="E4" s="468"/>
      <c r="F4" s="208"/>
      <c r="G4" s="208"/>
      <c r="L4" s="651"/>
      <c r="M4" s="651"/>
    </row>
    <row r="5" spans="1:13" ht="16.5" thickBot="1">
      <c r="A5" s="930" t="s">
        <v>204</v>
      </c>
      <c r="B5" s="931" t="s">
        <v>240</v>
      </c>
      <c r="C5" s="1149"/>
      <c r="D5" s="1149"/>
      <c r="E5" s="1150"/>
      <c r="F5" s="1149"/>
      <c r="G5" s="1149"/>
      <c r="H5" s="1149"/>
      <c r="I5" s="1149"/>
      <c r="J5" s="1336"/>
      <c r="K5" s="658"/>
      <c r="L5" s="659"/>
      <c r="M5" s="659"/>
    </row>
    <row r="6" spans="1:13" ht="23.25" customHeight="1" thickBot="1">
      <c r="A6" s="660" t="s">
        <v>4</v>
      </c>
      <c r="L6" s="651"/>
      <c r="M6" s="651"/>
    </row>
    <row r="7" spans="1:22" ht="15.75" thickBot="1">
      <c r="A7" s="1546" t="s">
        <v>9</v>
      </c>
      <c r="B7" s="1527" t="s">
        <v>10</v>
      </c>
      <c r="C7" s="937"/>
      <c r="D7" s="937"/>
      <c r="E7" s="1527" t="s">
        <v>13</v>
      </c>
      <c r="F7" s="937"/>
      <c r="G7" s="937"/>
      <c r="H7" s="1527" t="s">
        <v>231</v>
      </c>
      <c r="I7" s="1547" t="s">
        <v>179</v>
      </c>
      <c r="J7" s="1528" t="s">
        <v>180</v>
      </c>
      <c r="K7" s="1529" t="s">
        <v>181</v>
      </c>
      <c r="L7" s="1529"/>
      <c r="M7" s="1533" t="s">
        <v>6</v>
      </c>
      <c r="N7" s="1533"/>
      <c r="O7" s="1533"/>
      <c r="P7" s="1533"/>
      <c r="Q7" s="938" t="s">
        <v>182</v>
      </c>
      <c r="R7" s="939" t="s">
        <v>8</v>
      </c>
      <c r="T7" s="1531" t="s">
        <v>183</v>
      </c>
      <c r="U7" s="1531"/>
      <c r="V7" s="1531"/>
    </row>
    <row r="8" spans="1:22" ht="15.75" thickBot="1">
      <c r="A8" s="1546"/>
      <c r="B8" s="1527"/>
      <c r="C8" s="940" t="s">
        <v>11</v>
      </c>
      <c r="D8" s="940" t="s">
        <v>12</v>
      </c>
      <c r="E8" s="1527"/>
      <c r="F8" s="940" t="s">
        <v>184</v>
      </c>
      <c r="G8" s="940" t="s">
        <v>185</v>
      </c>
      <c r="H8" s="1527"/>
      <c r="I8" s="1547"/>
      <c r="J8" s="1528"/>
      <c r="K8" s="941" t="s">
        <v>186</v>
      </c>
      <c r="L8" s="941" t="s">
        <v>198</v>
      </c>
      <c r="M8" s="942" t="s">
        <v>19</v>
      </c>
      <c r="N8" s="943" t="s">
        <v>22</v>
      </c>
      <c r="O8" s="943" t="s">
        <v>25</v>
      </c>
      <c r="P8" s="944" t="s">
        <v>28</v>
      </c>
      <c r="Q8" s="945" t="s">
        <v>29</v>
      </c>
      <c r="R8" s="946" t="s">
        <v>30</v>
      </c>
      <c r="T8" s="947" t="s">
        <v>188</v>
      </c>
      <c r="U8" s="948" t="s">
        <v>189</v>
      </c>
      <c r="V8" s="948" t="s">
        <v>190</v>
      </c>
    </row>
    <row r="9" spans="1:22" ht="15">
      <c r="A9" s="1337" t="s">
        <v>31</v>
      </c>
      <c r="B9" s="1338"/>
      <c r="C9" s="1339">
        <v>104</v>
      </c>
      <c r="D9" s="1339">
        <v>104</v>
      </c>
      <c r="E9" s="1340"/>
      <c r="F9" s="1341">
        <v>19</v>
      </c>
      <c r="G9" s="1341">
        <v>19</v>
      </c>
      <c r="H9" s="1342">
        <v>19</v>
      </c>
      <c r="I9" s="1343">
        <v>19</v>
      </c>
      <c r="J9" s="1344">
        <v>19</v>
      </c>
      <c r="K9" s="1345"/>
      <c r="L9" s="1345"/>
      <c r="M9" s="953">
        <v>19</v>
      </c>
      <c r="N9" s="681"/>
      <c r="O9" s="954"/>
      <c r="P9" s="1119"/>
      <c r="Q9" s="1346" t="s">
        <v>32</v>
      </c>
      <c r="R9" s="1347" t="s">
        <v>32</v>
      </c>
      <c r="S9" s="1315"/>
      <c r="T9" s="1136"/>
      <c r="U9" s="1136"/>
      <c r="V9" s="1344"/>
    </row>
    <row r="10" spans="1:22" ht="15.75" thickBot="1">
      <c r="A10" s="1348" t="s">
        <v>33</v>
      </c>
      <c r="B10" s="1349"/>
      <c r="C10" s="1350">
        <v>101</v>
      </c>
      <c r="D10" s="1350">
        <v>104</v>
      </c>
      <c r="E10" s="1351"/>
      <c r="F10" s="1352">
        <v>15</v>
      </c>
      <c r="G10" s="1352">
        <v>15</v>
      </c>
      <c r="H10" s="1353">
        <v>15</v>
      </c>
      <c r="I10" s="1354">
        <v>15</v>
      </c>
      <c r="J10" s="1355">
        <v>15</v>
      </c>
      <c r="K10" s="1356"/>
      <c r="L10" s="1356"/>
      <c r="M10" s="962">
        <v>15</v>
      </c>
      <c r="N10" s="963"/>
      <c r="O10" s="964"/>
      <c r="P10" s="988"/>
      <c r="Q10" s="1356" t="s">
        <v>32</v>
      </c>
      <c r="R10" s="1357" t="s">
        <v>32</v>
      </c>
      <c r="S10" s="1315"/>
      <c r="T10" s="1358"/>
      <c r="U10" s="1358"/>
      <c r="V10" s="1355"/>
    </row>
    <row r="11" spans="1:22" ht="15">
      <c r="A11" s="1359" t="s">
        <v>34</v>
      </c>
      <c r="B11" s="516" t="s">
        <v>35</v>
      </c>
      <c r="C11" s="1360">
        <v>37915</v>
      </c>
      <c r="D11" s="1360">
        <v>39774</v>
      </c>
      <c r="E11" s="518" t="s">
        <v>36</v>
      </c>
      <c r="F11" s="1009">
        <v>4746</v>
      </c>
      <c r="G11" s="1009">
        <v>4798</v>
      </c>
      <c r="H11" s="1053">
        <v>4874</v>
      </c>
      <c r="I11" s="1131">
        <v>4864</v>
      </c>
      <c r="J11" s="1010">
        <v>5349</v>
      </c>
      <c r="K11" s="1361" t="s">
        <v>32</v>
      </c>
      <c r="L11" s="1361" t="s">
        <v>32</v>
      </c>
      <c r="M11" s="973">
        <v>5349</v>
      </c>
      <c r="N11" s="974"/>
      <c r="O11" s="975"/>
      <c r="P11" s="1362"/>
      <c r="Q11" s="971" t="s">
        <v>32</v>
      </c>
      <c r="R11" s="1363" t="s">
        <v>32</v>
      </c>
      <c r="S11" s="1315"/>
      <c r="T11" s="1136"/>
      <c r="U11" s="1136"/>
      <c r="V11" s="1010"/>
    </row>
    <row r="12" spans="1:22" ht="15">
      <c r="A12" s="1364" t="s">
        <v>37</v>
      </c>
      <c r="B12" s="529" t="s">
        <v>38</v>
      </c>
      <c r="C12" s="1365">
        <v>-16164</v>
      </c>
      <c r="D12" s="1365">
        <v>-17825</v>
      </c>
      <c r="E12" s="518" t="s">
        <v>39</v>
      </c>
      <c r="F12" s="1009">
        <v>-4512</v>
      </c>
      <c r="G12" s="1009">
        <v>-4656</v>
      </c>
      <c r="H12" s="1053">
        <v>-4815</v>
      </c>
      <c r="I12" s="1131">
        <v>4806</v>
      </c>
      <c r="J12" s="1010">
        <v>5290</v>
      </c>
      <c r="K12" s="1366" t="s">
        <v>32</v>
      </c>
      <c r="L12" s="1366" t="s">
        <v>32</v>
      </c>
      <c r="M12" s="981">
        <v>5290</v>
      </c>
      <c r="N12" s="974"/>
      <c r="O12" s="975"/>
      <c r="P12" s="1367"/>
      <c r="Q12" s="971" t="s">
        <v>32</v>
      </c>
      <c r="R12" s="1363" t="s">
        <v>32</v>
      </c>
      <c r="S12" s="1315"/>
      <c r="T12" s="1131"/>
      <c r="U12" s="1131"/>
      <c r="V12" s="1010"/>
    </row>
    <row r="13" spans="1:22" ht="15">
      <c r="A13" s="1364" t="s">
        <v>40</v>
      </c>
      <c r="B13" s="529" t="s">
        <v>41</v>
      </c>
      <c r="C13" s="1365">
        <v>604</v>
      </c>
      <c r="D13" s="1365">
        <v>619</v>
      </c>
      <c r="E13" s="518" t="s">
        <v>42</v>
      </c>
      <c r="F13" s="1009">
        <v>24</v>
      </c>
      <c r="G13" s="1009">
        <v>24</v>
      </c>
      <c r="H13" s="1053">
        <v>28</v>
      </c>
      <c r="I13" s="1131">
        <v>31</v>
      </c>
      <c r="J13" s="1010">
        <v>32</v>
      </c>
      <c r="K13" s="1366" t="s">
        <v>32</v>
      </c>
      <c r="L13" s="1366" t="s">
        <v>32</v>
      </c>
      <c r="M13" s="981">
        <v>12</v>
      </c>
      <c r="N13" s="974"/>
      <c r="O13" s="975"/>
      <c r="P13" s="1367"/>
      <c r="Q13" s="971" t="s">
        <v>32</v>
      </c>
      <c r="R13" s="1363" t="s">
        <v>32</v>
      </c>
      <c r="S13" s="1315"/>
      <c r="T13" s="1131"/>
      <c r="U13" s="1131"/>
      <c r="V13" s="1010"/>
    </row>
    <row r="14" spans="1:22" ht="15">
      <c r="A14" s="1364" t="s">
        <v>43</v>
      </c>
      <c r="B14" s="529" t="s">
        <v>44</v>
      </c>
      <c r="C14" s="1365">
        <v>221</v>
      </c>
      <c r="D14" s="1365">
        <v>610</v>
      </c>
      <c r="E14" s="518" t="s">
        <v>32</v>
      </c>
      <c r="F14" s="1009">
        <v>50</v>
      </c>
      <c r="G14" s="1009">
        <v>305</v>
      </c>
      <c r="H14" s="1053">
        <v>337</v>
      </c>
      <c r="I14" s="1131">
        <v>364</v>
      </c>
      <c r="J14" s="1010">
        <v>543</v>
      </c>
      <c r="K14" s="1366" t="s">
        <v>32</v>
      </c>
      <c r="L14" s="1366" t="s">
        <v>32</v>
      </c>
      <c r="M14" s="981">
        <v>1691</v>
      </c>
      <c r="N14" s="974"/>
      <c r="O14" s="975"/>
      <c r="P14" s="1367"/>
      <c r="Q14" s="971" t="s">
        <v>32</v>
      </c>
      <c r="R14" s="1363" t="s">
        <v>32</v>
      </c>
      <c r="S14" s="1315"/>
      <c r="T14" s="1131"/>
      <c r="U14" s="1131"/>
      <c r="V14" s="1010"/>
    </row>
    <row r="15" spans="1:22" ht="15.75" thickBot="1">
      <c r="A15" s="1337" t="s">
        <v>45</v>
      </c>
      <c r="B15" s="535" t="s">
        <v>46</v>
      </c>
      <c r="C15" s="1368">
        <v>2021</v>
      </c>
      <c r="D15" s="1368">
        <v>852</v>
      </c>
      <c r="E15" s="537" t="s">
        <v>47</v>
      </c>
      <c r="F15" s="1001">
        <v>917</v>
      </c>
      <c r="G15" s="1001">
        <v>1150</v>
      </c>
      <c r="H15" s="1058">
        <v>970</v>
      </c>
      <c r="I15" s="1129">
        <v>1018</v>
      </c>
      <c r="J15" s="1002">
        <v>1234</v>
      </c>
      <c r="K15" s="1369" t="s">
        <v>32</v>
      </c>
      <c r="L15" s="1369" t="s">
        <v>32</v>
      </c>
      <c r="M15" s="987">
        <v>1855</v>
      </c>
      <c r="N15" s="988"/>
      <c r="O15" s="989"/>
      <c r="P15" s="964"/>
      <c r="Q15" s="985" t="s">
        <v>32</v>
      </c>
      <c r="R15" s="1347" t="s">
        <v>32</v>
      </c>
      <c r="S15" s="1315"/>
      <c r="T15" s="1354"/>
      <c r="U15" s="1354"/>
      <c r="V15" s="1002"/>
    </row>
    <row r="16" spans="1:22" ht="15.75" thickBot="1">
      <c r="A16" s="1370" t="s">
        <v>48</v>
      </c>
      <c r="B16" s="1371"/>
      <c r="C16" s="1372">
        <v>24618</v>
      </c>
      <c r="D16" s="1372">
        <v>24087</v>
      </c>
      <c r="E16" s="1373"/>
      <c r="F16" s="1374">
        <v>1254</v>
      </c>
      <c r="G16" s="1374">
        <v>1655</v>
      </c>
      <c r="H16" s="1375">
        <v>1438</v>
      </c>
      <c r="I16" s="1000">
        <v>1471</v>
      </c>
      <c r="J16" s="1376">
        <f>J11-J12+J13+J14+J15</f>
        <v>1868</v>
      </c>
      <c r="K16" s="995" t="s">
        <v>32</v>
      </c>
      <c r="L16" s="995" t="s">
        <v>32</v>
      </c>
      <c r="M16" s="997">
        <f>M11-M12+M13+M14+M15</f>
        <v>3617</v>
      </c>
      <c r="N16" s="997">
        <f>N11-N12+N13+N14+N15</f>
        <v>0</v>
      </c>
      <c r="O16" s="997">
        <f>O11-O12+O13+O14+O15</f>
        <v>0</v>
      </c>
      <c r="P16" s="997">
        <f>P11-P12+P13+P14+P15</f>
        <v>0</v>
      </c>
      <c r="Q16" s="1127" t="s">
        <v>32</v>
      </c>
      <c r="R16" s="1128" t="s">
        <v>32</v>
      </c>
      <c r="S16" s="866"/>
      <c r="T16" s="1000">
        <f>T11-T12+T13+T14+T15</f>
        <v>0</v>
      </c>
      <c r="U16" s="1000">
        <f>U11-U12+U13+U14+U15</f>
        <v>0</v>
      </c>
      <c r="V16" s="1000">
        <f>V11-V12+V13+V14+V15</f>
        <v>0</v>
      </c>
    </row>
    <row r="17" spans="1:23" ht="15">
      <c r="A17" s="1337" t="s">
        <v>49</v>
      </c>
      <c r="B17" s="516" t="s">
        <v>50</v>
      </c>
      <c r="C17" s="1360">
        <v>7043</v>
      </c>
      <c r="D17" s="1360">
        <v>7240</v>
      </c>
      <c r="E17" s="537">
        <v>401</v>
      </c>
      <c r="F17" s="1001">
        <v>242</v>
      </c>
      <c r="G17" s="1001">
        <v>152</v>
      </c>
      <c r="H17" s="1058">
        <v>68</v>
      </c>
      <c r="I17" s="1129">
        <v>68</v>
      </c>
      <c r="J17" s="1002">
        <v>68</v>
      </c>
      <c r="K17" s="1361" t="s">
        <v>32</v>
      </c>
      <c r="L17" s="1361" t="s">
        <v>32</v>
      </c>
      <c r="M17" s="987">
        <v>68</v>
      </c>
      <c r="N17" s="1163"/>
      <c r="O17" s="1006"/>
      <c r="P17" s="1362"/>
      <c r="Q17" s="985" t="s">
        <v>32</v>
      </c>
      <c r="R17" s="1347" t="s">
        <v>32</v>
      </c>
      <c r="S17" s="1315"/>
      <c r="T17" s="1377"/>
      <c r="U17" s="1377"/>
      <c r="V17" s="1002"/>
      <c r="W17" s="1378"/>
    </row>
    <row r="18" spans="1:23" ht="15">
      <c r="A18" s="1364" t="s">
        <v>51</v>
      </c>
      <c r="B18" s="529" t="s">
        <v>52</v>
      </c>
      <c r="C18" s="1365">
        <v>1001</v>
      </c>
      <c r="D18" s="1365">
        <v>820</v>
      </c>
      <c r="E18" s="518" t="s">
        <v>53</v>
      </c>
      <c r="F18" s="1009">
        <v>497</v>
      </c>
      <c r="G18" s="1009">
        <v>475</v>
      </c>
      <c r="H18" s="1053">
        <v>253</v>
      </c>
      <c r="I18" s="1131">
        <v>420</v>
      </c>
      <c r="J18" s="1010">
        <v>515</v>
      </c>
      <c r="K18" s="1366" t="s">
        <v>32</v>
      </c>
      <c r="L18" s="1366" t="s">
        <v>32</v>
      </c>
      <c r="M18" s="981">
        <v>606</v>
      </c>
      <c r="N18" s="974"/>
      <c r="O18" s="975"/>
      <c r="P18" s="1367"/>
      <c r="Q18" s="971" t="s">
        <v>32</v>
      </c>
      <c r="R18" s="1363" t="s">
        <v>32</v>
      </c>
      <c r="S18" s="1315"/>
      <c r="T18" s="1131"/>
      <c r="U18" s="1131"/>
      <c r="V18" s="1010"/>
      <c r="W18" s="1378"/>
    </row>
    <row r="19" spans="1:23" ht="15">
      <c r="A19" s="1364" t="s">
        <v>54</v>
      </c>
      <c r="B19" s="529" t="s">
        <v>55</v>
      </c>
      <c r="C19" s="1365">
        <v>14718</v>
      </c>
      <c r="D19" s="1365">
        <v>14718</v>
      </c>
      <c r="E19" s="518" t="s">
        <v>32</v>
      </c>
      <c r="F19" s="1009">
        <v>0</v>
      </c>
      <c r="G19" s="1009">
        <v>0</v>
      </c>
      <c r="H19" s="1053">
        <v>0</v>
      </c>
      <c r="I19" s="1131">
        <v>0</v>
      </c>
      <c r="J19" s="1010">
        <v>0</v>
      </c>
      <c r="K19" s="1366" t="s">
        <v>32</v>
      </c>
      <c r="L19" s="1366" t="s">
        <v>32</v>
      </c>
      <c r="M19" s="981">
        <v>0</v>
      </c>
      <c r="N19" s="974"/>
      <c r="O19" s="975"/>
      <c r="P19" s="1367"/>
      <c r="Q19" s="971" t="s">
        <v>32</v>
      </c>
      <c r="R19" s="1363" t="s">
        <v>32</v>
      </c>
      <c r="S19" s="1315"/>
      <c r="T19" s="1131"/>
      <c r="U19" s="1131"/>
      <c r="V19" s="1010"/>
      <c r="W19" s="1378"/>
    </row>
    <row r="20" spans="1:23" ht="15">
      <c r="A20" s="1364" t="s">
        <v>56</v>
      </c>
      <c r="B20" s="529" t="s">
        <v>57</v>
      </c>
      <c r="C20" s="1365">
        <v>1758</v>
      </c>
      <c r="D20" s="1365">
        <v>1762</v>
      </c>
      <c r="E20" s="518" t="s">
        <v>32</v>
      </c>
      <c r="F20" s="1009">
        <v>475</v>
      </c>
      <c r="G20" s="1009">
        <v>479</v>
      </c>
      <c r="H20" s="1053">
        <v>705</v>
      </c>
      <c r="I20" s="1131">
        <v>926</v>
      </c>
      <c r="J20" s="1010">
        <v>1191</v>
      </c>
      <c r="K20" s="1366" t="s">
        <v>32</v>
      </c>
      <c r="L20" s="1366" t="s">
        <v>32</v>
      </c>
      <c r="M20" s="981">
        <v>2689</v>
      </c>
      <c r="N20" s="974"/>
      <c r="O20" s="975"/>
      <c r="P20" s="1367"/>
      <c r="Q20" s="971" t="s">
        <v>32</v>
      </c>
      <c r="R20" s="1363" t="s">
        <v>32</v>
      </c>
      <c r="S20" s="1315"/>
      <c r="T20" s="1131"/>
      <c r="U20" s="1131"/>
      <c r="V20" s="1010"/>
      <c r="W20" s="1378"/>
    </row>
    <row r="21" spans="1:23" ht="15.75" thickBot="1">
      <c r="A21" s="1348" t="s">
        <v>58</v>
      </c>
      <c r="B21" s="560" t="s">
        <v>59</v>
      </c>
      <c r="C21" s="1379">
        <v>0</v>
      </c>
      <c r="D21" s="1379">
        <v>0</v>
      </c>
      <c r="E21" s="562" t="s">
        <v>32</v>
      </c>
      <c r="F21" s="1009">
        <v>0</v>
      </c>
      <c r="G21" s="1009">
        <v>0</v>
      </c>
      <c r="H21" s="1053">
        <v>0</v>
      </c>
      <c r="I21" s="1354">
        <v>0</v>
      </c>
      <c r="J21" s="1015">
        <v>0</v>
      </c>
      <c r="K21" s="1356" t="s">
        <v>32</v>
      </c>
      <c r="L21" s="1356" t="s">
        <v>32</v>
      </c>
      <c r="M21" s="1380">
        <v>0</v>
      </c>
      <c r="N21" s="988"/>
      <c r="O21" s="989"/>
      <c r="P21" s="964"/>
      <c r="Q21" s="1020" t="s">
        <v>32</v>
      </c>
      <c r="R21" s="1381" t="s">
        <v>32</v>
      </c>
      <c r="S21" s="1315"/>
      <c r="T21" s="1358"/>
      <c r="U21" s="1358"/>
      <c r="V21" s="1015"/>
      <c r="W21" s="1378"/>
    </row>
    <row r="22" spans="1:23" ht="15.75" thickBot="1">
      <c r="A22" s="1382" t="s">
        <v>60</v>
      </c>
      <c r="B22" s="516" t="s">
        <v>61</v>
      </c>
      <c r="C22" s="1360">
        <v>12472</v>
      </c>
      <c r="D22" s="1360">
        <v>13728</v>
      </c>
      <c r="E22" s="1383" t="s">
        <v>32</v>
      </c>
      <c r="F22" s="1023">
        <v>5931</v>
      </c>
      <c r="G22" s="1023">
        <v>6054</v>
      </c>
      <c r="H22" s="1384">
        <v>6752</v>
      </c>
      <c r="I22" s="1377">
        <v>6825</v>
      </c>
      <c r="J22" s="1024">
        <v>8064</v>
      </c>
      <c r="K22" s="1385">
        <f>K35</f>
        <v>7654</v>
      </c>
      <c r="L22" s="1386">
        <v>7654</v>
      </c>
      <c r="M22" s="1073">
        <v>1763</v>
      </c>
      <c r="N22" s="1137"/>
      <c r="O22" s="1029"/>
      <c r="P22" s="1362"/>
      <c r="Q22" s="1387">
        <f>SUM(M22:P22)</f>
        <v>1763</v>
      </c>
      <c r="R22" s="1388">
        <f>(Q22/L22)*100</f>
        <v>23.03370786516854</v>
      </c>
      <c r="S22" s="1315"/>
      <c r="T22" s="1136"/>
      <c r="U22" s="1136"/>
      <c r="V22" s="1024"/>
      <c r="W22" s="1389" t="s">
        <v>241</v>
      </c>
    </row>
    <row r="23" spans="1:23" ht="15.75" thickBot="1">
      <c r="A23" s="1364" t="s">
        <v>62</v>
      </c>
      <c r="B23" s="529" t="s">
        <v>63</v>
      </c>
      <c r="C23" s="1365">
        <v>0</v>
      </c>
      <c r="D23" s="1365">
        <v>0</v>
      </c>
      <c r="E23" s="1390" t="s">
        <v>32</v>
      </c>
      <c r="F23" s="1009">
        <v>0</v>
      </c>
      <c r="G23" s="1009">
        <v>0</v>
      </c>
      <c r="H23" s="1053">
        <v>0</v>
      </c>
      <c r="I23" s="1131">
        <v>0</v>
      </c>
      <c r="J23" s="1033">
        <v>0</v>
      </c>
      <c r="K23" s="1391"/>
      <c r="L23" s="1392"/>
      <c r="M23" s="1057"/>
      <c r="N23" s="1140"/>
      <c r="O23" s="975"/>
      <c r="P23" s="1367"/>
      <c r="Q23" s="1387">
        <f aca="true" t="shared" si="0" ref="Q23:Q45">SUM(M23:P23)</f>
        <v>0</v>
      </c>
      <c r="R23" s="1388" t="e">
        <f aca="true" t="shared" si="1" ref="R23:R45">(Q23/L23)*100</f>
        <v>#DIV/0!</v>
      </c>
      <c r="S23" s="1315"/>
      <c r="T23" s="1131"/>
      <c r="U23" s="1131"/>
      <c r="V23" s="1033"/>
      <c r="W23" s="1378"/>
    </row>
    <row r="24" spans="1:23" ht="15.75" thickBot="1">
      <c r="A24" s="1348" t="s">
        <v>65</v>
      </c>
      <c r="B24" s="560" t="s">
        <v>63</v>
      </c>
      <c r="C24" s="1379">
        <v>0</v>
      </c>
      <c r="D24" s="1379">
        <v>1215</v>
      </c>
      <c r="E24" s="1393">
        <v>672</v>
      </c>
      <c r="F24" s="1042">
        <v>1249</v>
      </c>
      <c r="G24" s="1042">
        <v>1196</v>
      </c>
      <c r="H24" s="1394">
        <v>1300</v>
      </c>
      <c r="I24" s="1354">
        <v>1350</v>
      </c>
      <c r="J24" s="1043">
        <v>1700</v>
      </c>
      <c r="K24" s="1395">
        <f>K25+K26+K27+K28+K29</f>
        <v>1800</v>
      </c>
      <c r="L24" s="1396">
        <v>1800</v>
      </c>
      <c r="M24" s="1143">
        <v>450</v>
      </c>
      <c r="N24" s="1144"/>
      <c r="O24" s="1048"/>
      <c r="P24" s="964"/>
      <c r="Q24" s="1387">
        <f t="shared" si="0"/>
        <v>450</v>
      </c>
      <c r="R24" s="1388">
        <f t="shared" si="1"/>
        <v>25</v>
      </c>
      <c r="S24" s="1315"/>
      <c r="T24" s="1354"/>
      <c r="U24" s="1354"/>
      <c r="V24" s="1043"/>
      <c r="W24" s="1378"/>
    </row>
    <row r="25" spans="1:23" ht="15.75" thickBot="1">
      <c r="A25" s="1359" t="s">
        <v>66</v>
      </c>
      <c r="B25" s="516" t="s">
        <v>67</v>
      </c>
      <c r="C25" s="1360">
        <v>6341</v>
      </c>
      <c r="D25" s="1360">
        <v>6960</v>
      </c>
      <c r="E25" s="1383">
        <v>501</v>
      </c>
      <c r="F25" s="1009">
        <v>970</v>
      </c>
      <c r="G25" s="1009">
        <v>842</v>
      </c>
      <c r="H25" s="1009">
        <v>873</v>
      </c>
      <c r="I25" s="1377">
        <v>999</v>
      </c>
      <c r="J25" s="1054">
        <v>1489</v>
      </c>
      <c r="K25" s="1385">
        <v>280</v>
      </c>
      <c r="L25" s="1386">
        <v>280</v>
      </c>
      <c r="M25" s="1055">
        <v>200</v>
      </c>
      <c r="N25" s="1005"/>
      <c r="O25" s="1006"/>
      <c r="P25" s="1362"/>
      <c r="Q25" s="1387">
        <f t="shared" si="0"/>
        <v>200</v>
      </c>
      <c r="R25" s="1388">
        <f t="shared" si="1"/>
        <v>71.42857142857143</v>
      </c>
      <c r="S25" s="1315"/>
      <c r="T25" s="1377"/>
      <c r="U25" s="1377"/>
      <c r="V25" s="1054"/>
      <c r="W25" s="1378"/>
    </row>
    <row r="26" spans="1:23" ht="15.75" thickBot="1">
      <c r="A26" s="1364" t="s">
        <v>68</v>
      </c>
      <c r="B26" s="529" t="s">
        <v>69</v>
      </c>
      <c r="C26" s="1365">
        <v>1745</v>
      </c>
      <c r="D26" s="1365">
        <v>2223</v>
      </c>
      <c r="E26" s="1390">
        <v>502</v>
      </c>
      <c r="F26" s="1009">
        <v>441</v>
      </c>
      <c r="G26" s="1009">
        <v>449</v>
      </c>
      <c r="H26" s="1009">
        <v>410</v>
      </c>
      <c r="I26" s="1131">
        <v>379</v>
      </c>
      <c r="J26" s="1033">
        <v>555</v>
      </c>
      <c r="K26" s="1391">
        <v>590</v>
      </c>
      <c r="L26" s="1392">
        <v>590</v>
      </c>
      <c r="M26" s="1057">
        <v>133</v>
      </c>
      <c r="N26" s="1013"/>
      <c r="O26" s="975"/>
      <c r="P26" s="1367"/>
      <c r="Q26" s="1387">
        <f t="shared" si="0"/>
        <v>133</v>
      </c>
      <c r="R26" s="1388">
        <f t="shared" si="1"/>
        <v>22.54237288135593</v>
      </c>
      <c r="S26" s="1315"/>
      <c r="T26" s="1131"/>
      <c r="U26" s="1131"/>
      <c r="V26" s="1033"/>
      <c r="W26" s="1378"/>
    </row>
    <row r="27" spans="1:23" ht="15.75" thickBot="1">
      <c r="A27" s="1364" t="s">
        <v>70</v>
      </c>
      <c r="B27" s="529" t="s">
        <v>71</v>
      </c>
      <c r="C27" s="1365">
        <v>0</v>
      </c>
      <c r="D27" s="1365">
        <v>0</v>
      </c>
      <c r="E27" s="1390">
        <v>504</v>
      </c>
      <c r="F27" s="1009">
        <v>0</v>
      </c>
      <c r="G27" s="1009">
        <v>0</v>
      </c>
      <c r="H27" s="1009">
        <v>0</v>
      </c>
      <c r="I27" s="1131">
        <v>0</v>
      </c>
      <c r="J27" s="1033">
        <v>0</v>
      </c>
      <c r="K27" s="1391"/>
      <c r="L27" s="1392"/>
      <c r="M27" s="1057">
        <v>0</v>
      </c>
      <c r="N27" s="1013"/>
      <c r="O27" s="975"/>
      <c r="P27" s="1367"/>
      <c r="Q27" s="1387">
        <f t="shared" si="0"/>
        <v>0</v>
      </c>
      <c r="R27" s="1388" t="e">
        <f t="shared" si="1"/>
        <v>#DIV/0!</v>
      </c>
      <c r="S27" s="1315"/>
      <c r="T27" s="1131"/>
      <c r="U27" s="1131"/>
      <c r="V27" s="1033"/>
      <c r="W27" s="1378"/>
    </row>
    <row r="28" spans="1:23" ht="15.75" thickBot="1">
      <c r="A28" s="1364" t="s">
        <v>72</v>
      </c>
      <c r="B28" s="529" t="s">
        <v>73</v>
      </c>
      <c r="C28" s="1365">
        <v>428</v>
      </c>
      <c r="D28" s="1365">
        <v>253</v>
      </c>
      <c r="E28" s="1390">
        <v>511</v>
      </c>
      <c r="F28" s="1009">
        <v>250</v>
      </c>
      <c r="G28" s="1009">
        <v>317</v>
      </c>
      <c r="H28" s="1009">
        <v>662</v>
      </c>
      <c r="I28" s="1131">
        <v>299</v>
      </c>
      <c r="J28" s="1033">
        <v>591</v>
      </c>
      <c r="K28" s="1391">
        <v>570</v>
      </c>
      <c r="L28" s="1392">
        <v>570</v>
      </c>
      <c r="M28" s="1057">
        <v>0</v>
      </c>
      <c r="N28" s="1013"/>
      <c r="O28" s="975"/>
      <c r="P28" s="1367"/>
      <c r="Q28" s="1387">
        <f t="shared" si="0"/>
        <v>0</v>
      </c>
      <c r="R28" s="1388">
        <f t="shared" si="1"/>
        <v>0</v>
      </c>
      <c r="S28" s="1315"/>
      <c r="T28" s="1131"/>
      <c r="U28" s="1131"/>
      <c r="V28" s="1033"/>
      <c r="W28" s="1378"/>
    </row>
    <row r="29" spans="1:23" ht="15.75" thickBot="1">
      <c r="A29" s="1364" t="s">
        <v>74</v>
      </c>
      <c r="B29" s="529" t="s">
        <v>75</v>
      </c>
      <c r="C29" s="1365">
        <v>1057</v>
      </c>
      <c r="D29" s="1365">
        <v>1451</v>
      </c>
      <c r="E29" s="1390">
        <v>518</v>
      </c>
      <c r="F29" s="1009">
        <v>476</v>
      </c>
      <c r="G29" s="1009">
        <v>395</v>
      </c>
      <c r="H29" s="1009">
        <v>342</v>
      </c>
      <c r="I29" s="1131">
        <v>472</v>
      </c>
      <c r="J29" s="1033">
        <v>421</v>
      </c>
      <c r="K29" s="1391">
        <v>360</v>
      </c>
      <c r="L29" s="1392">
        <v>360</v>
      </c>
      <c r="M29" s="1057">
        <v>58</v>
      </c>
      <c r="N29" s="1013"/>
      <c r="O29" s="975"/>
      <c r="P29" s="1367"/>
      <c r="Q29" s="1387">
        <f t="shared" si="0"/>
        <v>58</v>
      </c>
      <c r="R29" s="1388">
        <f t="shared" si="1"/>
        <v>16.11111111111111</v>
      </c>
      <c r="S29" s="1315"/>
      <c r="T29" s="1131"/>
      <c r="U29" s="1131"/>
      <c r="V29" s="1033"/>
      <c r="W29" s="1378"/>
    </row>
    <row r="30" spans="1:23" ht="15.75" thickBot="1">
      <c r="A30" s="1364" t="s">
        <v>76</v>
      </c>
      <c r="B30" s="529" t="s">
        <v>77</v>
      </c>
      <c r="C30" s="1365">
        <v>10408</v>
      </c>
      <c r="D30" s="1365">
        <v>11792</v>
      </c>
      <c r="E30" s="1390">
        <v>521</v>
      </c>
      <c r="F30" s="1009">
        <v>3261</v>
      </c>
      <c r="G30" s="1009">
        <v>3450</v>
      </c>
      <c r="H30" s="1009">
        <v>3902</v>
      </c>
      <c r="I30" s="1131">
        <v>3956</v>
      </c>
      <c r="J30" s="1033">
        <v>4219</v>
      </c>
      <c r="K30" s="1391">
        <v>4267</v>
      </c>
      <c r="L30" s="1392">
        <v>4267</v>
      </c>
      <c r="M30" s="1057">
        <v>956</v>
      </c>
      <c r="N30" s="1013"/>
      <c r="O30" s="975"/>
      <c r="P30" s="1367"/>
      <c r="Q30" s="1387">
        <f t="shared" si="0"/>
        <v>956</v>
      </c>
      <c r="R30" s="1388">
        <f t="shared" si="1"/>
        <v>22.404499648464967</v>
      </c>
      <c r="S30" s="1315"/>
      <c r="T30" s="1131"/>
      <c r="U30" s="1131"/>
      <c r="V30" s="1033"/>
      <c r="W30" s="1378"/>
    </row>
    <row r="31" spans="1:23" ht="15.75" thickBot="1">
      <c r="A31" s="1364" t="s">
        <v>78</v>
      </c>
      <c r="B31" s="529" t="s">
        <v>79</v>
      </c>
      <c r="C31" s="1365">
        <v>3640</v>
      </c>
      <c r="D31" s="1365">
        <v>4174</v>
      </c>
      <c r="E31" s="1390" t="s">
        <v>80</v>
      </c>
      <c r="F31" s="1009">
        <v>1234</v>
      </c>
      <c r="G31" s="1009">
        <v>1343</v>
      </c>
      <c r="H31" s="1009">
        <v>1341</v>
      </c>
      <c r="I31" s="1131">
        <v>1425</v>
      </c>
      <c r="J31" s="1033">
        <v>1489</v>
      </c>
      <c r="K31" s="1391">
        <v>1493</v>
      </c>
      <c r="L31" s="1392">
        <v>1493</v>
      </c>
      <c r="M31" s="1057">
        <v>337</v>
      </c>
      <c r="N31" s="1013"/>
      <c r="O31" s="975"/>
      <c r="P31" s="1367"/>
      <c r="Q31" s="1387">
        <f t="shared" si="0"/>
        <v>337</v>
      </c>
      <c r="R31" s="1388">
        <f t="shared" si="1"/>
        <v>22.572002679169458</v>
      </c>
      <c r="S31" s="1315"/>
      <c r="T31" s="1131"/>
      <c r="U31" s="1131"/>
      <c r="V31" s="1033"/>
      <c r="W31" s="1378"/>
    </row>
    <row r="32" spans="1:23" ht="15.75" thickBot="1">
      <c r="A32" s="1364" t="s">
        <v>81</v>
      </c>
      <c r="B32" s="529" t="s">
        <v>82</v>
      </c>
      <c r="C32" s="1365">
        <v>0</v>
      </c>
      <c r="D32" s="1365">
        <v>0</v>
      </c>
      <c r="E32" s="1390">
        <v>557</v>
      </c>
      <c r="F32" s="1009">
        <v>0</v>
      </c>
      <c r="G32" s="1009">
        <v>0</v>
      </c>
      <c r="H32" s="1009">
        <v>0</v>
      </c>
      <c r="I32" s="1131">
        <v>0</v>
      </c>
      <c r="J32" s="1033">
        <v>0</v>
      </c>
      <c r="K32" s="1391"/>
      <c r="L32" s="1392"/>
      <c r="M32" s="1057">
        <v>0</v>
      </c>
      <c r="N32" s="1013"/>
      <c r="O32" s="975"/>
      <c r="P32" s="1367"/>
      <c r="Q32" s="1387">
        <f t="shared" si="0"/>
        <v>0</v>
      </c>
      <c r="R32" s="1388" t="e">
        <f t="shared" si="1"/>
        <v>#DIV/0!</v>
      </c>
      <c r="S32" s="1315"/>
      <c r="T32" s="1131"/>
      <c r="U32" s="1131"/>
      <c r="V32" s="1033"/>
      <c r="W32" s="1378"/>
    </row>
    <row r="33" spans="1:23" ht="15.75" thickBot="1">
      <c r="A33" s="1364" t="s">
        <v>83</v>
      </c>
      <c r="B33" s="529" t="s">
        <v>84</v>
      </c>
      <c r="C33" s="1365">
        <v>1711</v>
      </c>
      <c r="D33" s="1365">
        <v>1801</v>
      </c>
      <c r="E33" s="1390">
        <v>551</v>
      </c>
      <c r="F33" s="1009">
        <v>91</v>
      </c>
      <c r="G33" s="1009">
        <v>91</v>
      </c>
      <c r="H33" s="1009">
        <v>84</v>
      </c>
      <c r="I33" s="1131">
        <v>0</v>
      </c>
      <c r="J33" s="1033">
        <v>0</v>
      </c>
      <c r="K33" s="1391"/>
      <c r="L33" s="1392"/>
      <c r="M33" s="1057">
        <v>0</v>
      </c>
      <c r="N33" s="1013"/>
      <c r="O33" s="975"/>
      <c r="P33" s="1367"/>
      <c r="Q33" s="1387">
        <f t="shared" si="0"/>
        <v>0</v>
      </c>
      <c r="R33" s="1388" t="e">
        <f t="shared" si="1"/>
        <v>#DIV/0!</v>
      </c>
      <c r="S33" s="1315"/>
      <c r="T33" s="1131"/>
      <c r="U33" s="1131"/>
      <c r="V33" s="1033"/>
      <c r="W33" s="1378"/>
    </row>
    <row r="34" spans="1:23" ht="15.75" thickBot="1">
      <c r="A34" s="1337" t="s">
        <v>85</v>
      </c>
      <c r="B34" s="535"/>
      <c r="C34" s="1368">
        <v>569</v>
      </c>
      <c r="D34" s="1368">
        <v>614</v>
      </c>
      <c r="E34" s="1397" t="s">
        <v>86</v>
      </c>
      <c r="F34" s="1001">
        <v>31</v>
      </c>
      <c r="G34" s="1001">
        <v>15</v>
      </c>
      <c r="H34" s="1001">
        <v>26</v>
      </c>
      <c r="I34" s="1358">
        <v>26</v>
      </c>
      <c r="J34" s="1059">
        <v>36</v>
      </c>
      <c r="K34" s="1398">
        <v>94</v>
      </c>
      <c r="L34" s="1399">
        <v>94</v>
      </c>
      <c r="M34" s="1062">
        <v>5</v>
      </c>
      <c r="N34" s="1013"/>
      <c r="O34" s="975"/>
      <c r="P34" s="964"/>
      <c r="Q34" s="1387">
        <f t="shared" si="0"/>
        <v>5</v>
      </c>
      <c r="R34" s="1388">
        <f t="shared" si="1"/>
        <v>5.319148936170213</v>
      </c>
      <c r="S34" s="1315"/>
      <c r="T34" s="1358"/>
      <c r="U34" s="1358"/>
      <c r="V34" s="1059"/>
      <c r="W34" s="1378"/>
    </row>
    <row r="35" spans="1:22" ht="15.75" thickBot="1">
      <c r="A35" s="1370" t="s">
        <v>87</v>
      </c>
      <c r="B35" s="1371" t="s">
        <v>88</v>
      </c>
      <c r="C35" s="1372">
        <f>SUM(C25:C34)</f>
        <v>25899</v>
      </c>
      <c r="D35" s="1372">
        <f>SUM(D25:D34)</f>
        <v>29268</v>
      </c>
      <c r="E35" s="1400"/>
      <c r="F35" s="1000">
        <f aca="true" t="shared" si="2" ref="F35:P35">SUM(F25:F34)</f>
        <v>6754</v>
      </c>
      <c r="G35" s="1401">
        <f t="shared" si="2"/>
        <v>6902</v>
      </c>
      <c r="H35" s="1401">
        <f t="shared" si="2"/>
        <v>7640</v>
      </c>
      <c r="I35" s="1000">
        <f t="shared" si="2"/>
        <v>7556</v>
      </c>
      <c r="J35" s="1065">
        <f>SUM(J25:J34)</f>
        <v>8800</v>
      </c>
      <c r="K35" s="1067">
        <f t="shared" si="2"/>
        <v>7654</v>
      </c>
      <c r="L35" s="1068">
        <f t="shared" si="2"/>
        <v>7654</v>
      </c>
      <c r="M35" s="1065">
        <f t="shared" si="2"/>
        <v>1689</v>
      </c>
      <c r="N35" s="1065">
        <f>SUM(N25:N34)</f>
        <v>0</v>
      </c>
      <c r="O35" s="1065">
        <f t="shared" si="2"/>
        <v>0</v>
      </c>
      <c r="P35" s="1402">
        <f t="shared" si="2"/>
        <v>0</v>
      </c>
      <c r="Q35" s="1148">
        <f t="shared" si="0"/>
        <v>1689</v>
      </c>
      <c r="R35" s="1139">
        <f t="shared" si="1"/>
        <v>22.06689312777633</v>
      </c>
      <c r="S35" s="866"/>
      <c r="T35" s="1065">
        <f>SUM(T25:T34)</f>
        <v>0</v>
      </c>
      <c r="U35" s="1065">
        <f>SUM(U25:U34)</f>
        <v>0</v>
      </c>
      <c r="V35" s="1065">
        <f>SUM(V25:V34)</f>
        <v>0</v>
      </c>
    </row>
    <row r="36" spans="1:22" ht="15.75" thickBot="1">
      <c r="A36" s="1359" t="s">
        <v>89</v>
      </c>
      <c r="B36" s="516" t="s">
        <v>90</v>
      </c>
      <c r="C36" s="1360">
        <v>0</v>
      </c>
      <c r="D36" s="1360">
        <v>0</v>
      </c>
      <c r="E36" s="1383">
        <v>601</v>
      </c>
      <c r="F36" s="1146">
        <v>0</v>
      </c>
      <c r="G36" s="1146">
        <v>0</v>
      </c>
      <c r="H36" s="1146">
        <v>0</v>
      </c>
      <c r="I36" s="1377">
        <v>0</v>
      </c>
      <c r="J36" s="1054">
        <v>0</v>
      </c>
      <c r="K36" s="1385"/>
      <c r="L36" s="1386"/>
      <c r="M36" s="1073">
        <v>0</v>
      </c>
      <c r="N36" s="1013"/>
      <c r="O36" s="1403"/>
      <c r="P36" s="974"/>
      <c r="Q36" s="1404">
        <f t="shared" si="0"/>
        <v>0</v>
      </c>
      <c r="R36" s="1388" t="e">
        <f t="shared" si="1"/>
        <v>#DIV/0!</v>
      </c>
      <c r="S36" s="1315"/>
      <c r="T36" s="1008"/>
      <c r="U36" s="1008"/>
      <c r="V36" s="1054"/>
    </row>
    <row r="37" spans="1:22" ht="15.75" thickBot="1">
      <c r="A37" s="1364" t="s">
        <v>91</v>
      </c>
      <c r="B37" s="529" t="s">
        <v>92</v>
      </c>
      <c r="C37" s="1365">
        <v>1190</v>
      </c>
      <c r="D37" s="1365">
        <v>1857</v>
      </c>
      <c r="E37" s="1390">
        <v>602</v>
      </c>
      <c r="F37" s="1009">
        <v>44</v>
      </c>
      <c r="G37" s="1009">
        <v>379</v>
      </c>
      <c r="H37" s="1009">
        <v>403</v>
      </c>
      <c r="I37" s="1131">
        <v>756</v>
      </c>
      <c r="J37" s="1033">
        <v>758</v>
      </c>
      <c r="K37" s="1391"/>
      <c r="L37" s="1392"/>
      <c r="M37" s="1057">
        <v>168</v>
      </c>
      <c r="N37" s="1013"/>
      <c r="O37" s="1403"/>
      <c r="P37" s="974"/>
      <c r="Q37" s="1404">
        <f t="shared" si="0"/>
        <v>168</v>
      </c>
      <c r="R37" s="1388" t="e">
        <f t="shared" si="1"/>
        <v>#DIV/0!</v>
      </c>
      <c r="S37" s="1315"/>
      <c r="T37" s="983"/>
      <c r="U37" s="983"/>
      <c r="V37" s="1033"/>
    </row>
    <row r="38" spans="1:22" ht="15.75" thickBot="1">
      <c r="A38" s="1364" t="s">
        <v>93</v>
      </c>
      <c r="B38" s="529" t="s">
        <v>94</v>
      </c>
      <c r="C38" s="1365">
        <v>0</v>
      </c>
      <c r="D38" s="1365">
        <v>0</v>
      </c>
      <c r="E38" s="1390">
        <v>604</v>
      </c>
      <c r="F38" s="1009">
        <v>0</v>
      </c>
      <c r="G38" s="1009">
        <v>0</v>
      </c>
      <c r="H38" s="1009">
        <v>0</v>
      </c>
      <c r="I38" s="1131">
        <v>0</v>
      </c>
      <c r="J38" s="1033"/>
      <c r="K38" s="1391"/>
      <c r="L38" s="1392"/>
      <c r="M38" s="1057">
        <v>0</v>
      </c>
      <c r="N38" s="1013"/>
      <c r="O38" s="1403"/>
      <c r="P38" s="974"/>
      <c r="Q38" s="1404">
        <f t="shared" si="0"/>
        <v>0</v>
      </c>
      <c r="R38" s="1388" t="e">
        <f t="shared" si="1"/>
        <v>#DIV/0!</v>
      </c>
      <c r="S38" s="1315"/>
      <c r="T38" s="983"/>
      <c r="U38" s="983"/>
      <c r="V38" s="1033"/>
    </row>
    <row r="39" spans="1:22" ht="15.75" thickBot="1">
      <c r="A39" s="1364" t="s">
        <v>95</v>
      </c>
      <c r="B39" s="529" t="s">
        <v>96</v>
      </c>
      <c r="C39" s="1365">
        <v>12472</v>
      </c>
      <c r="D39" s="1365">
        <v>13728</v>
      </c>
      <c r="E39" s="1390" t="s">
        <v>97</v>
      </c>
      <c r="F39" s="1009">
        <v>5931</v>
      </c>
      <c r="G39" s="1009">
        <v>6054</v>
      </c>
      <c r="H39" s="1009">
        <v>6752</v>
      </c>
      <c r="I39" s="1131">
        <v>6825</v>
      </c>
      <c r="J39" s="1033">
        <v>8064</v>
      </c>
      <c r="K39" s="1391">
        <f>K35</f>
        <v>7654</v>
      </c>
      <c r="L39" s="1392">
        <v>7654</v>
      </c>
      <c r="M39" s="1057">
        <v>1763</v>
      </c>
      <c r="N39" s="1013"/>
      <c r="O39" s="1403"/>
      <c r="P39" s="974"/>
      <c r="Q39" s="1404">
        <f t="shared" si="0"/>
        <v>1763</v>
      </c>
      <c r="R39" s="1388">
        <f t="shared" si="1"/>
        <v>23.03370786516854</v>
      </c>
      <c r="S39" s="1315"/>
      <c r="T39" s="983"/>
      <c r="U39" s="983"/>
      <c r="V39" s="1033"/>
    </row>
    <row r="40" spans="1:22" ht="15.75" thickBot="1">
      <c r="A40" s="1337" t="s">
        <v>98</v>
      </c>
      <c r="B40" s="535"/>
      <c r="C40" s="1368">
        <v>12330</v>
      </c>
      <c r="D40" s="1368">
        <v>13218</v>
      </c>
      <c r="E40" s="1397" t="s">
        <v>99</v>
      </c>
      <c r="F40" s="1001">
        <v>813</v>
      </c>
      <c r="G40" s="1001">
        <v>537</v>
      </c>
      <c r="H40" s="1001">
        <v>615</v>
      </c>
      <c r="I40" s="1358">
        <v>32</v>
      </c>
      <c r="J40" s="1059">
        <v>72</v>
      </c>
      <c r="K40" s="1398"/>
      <c r="L40" s="1399"/>
      <c r="M40" s="1062">
        <v>12</v>
      </c>
      <c r="N40" s="1013"/>
      <c r="O40" s="1403"/>
      <c r="P40" s="974"/>
      <c r="Q40" s="1404">
        <f t="shared" si="0"/>
        <v>12</v>
      </c>
      <c r="R40" s="1388" t="e">
        <f t="shared" si="1"/>
        <v>#DIV/0!</v>
      </c>
      <c r="S40" s="1315"/>
      <c r="T40" s="968"/>
      <c r="U40" s="968"/>
      <c r="V40" s="1059"/>
    </row>
    <row r="41" spans="1:22" ht="15.75" thickBot="1">
      <c r="A41" s="1370" t="s">
        <v>100</v>
      </c>
      <c r="B41" s="1371" t="s">
        <v>101</v>
      </c>
      <c r="C41" s="1372">
        <f>SUM(C36:C40)</f>
        <v>25992</v>
      </c>
      <c r="D41" s="1372">
        <f>SUM(D36:D40)</f>
        <v>28803</v>
      </c>
      <c r="E41" s="1400" t="s">
        <v>32</v>
      </c>
      <c r="F41" s="1000">
        <f aca="true" t="shared" si="3" ref="F41:P41">SUM(F36:F40)</f>
        <v>6788</v>
      </c>
      <c r="G41" s="1000">
        <f t="shared" si="3"/>
        <v>6970</v>
      </c>
      <c r="H41" s="1401">
        <f t="shared" si="3"/>
        <v>7770</v>
      </c>
      <c r="I41" s="1000">
        <f t="shared" si="3"/>
        <v>7613</v>
      </c>
      <c r="J41" s="1065">
        <f>SUM(J36:J40)</f>
        <v>8894</v>
      </c>
      <c r="K41" s="1067">
        <f t="shared" si="3"/>
        <v>7654</v>
      </c>
      <c r="L41" s="1068">
        <f t="shared" si="3"/>
        <v>7654</v>
      </c>
      <c r="M41" s="1065">
        <f t="shared" si="3"/>
        <v>1943</v>
      </c>
      <c r="N41" s="1075">
        <f>SUM(N36:N40)</f>
        <v>0</v>
      </c>
      <c r="O41" s="1065">
        <f t="shared" si="3"/>
        <v>0</v>
      </c>
      <c r="P41" s="1405">
        <f t="shared" si="3"/>
        <v>0</v>
      </c>
      <c r="Q41" s="1148">
        <f t="shared" si="0"/>
        <v>1943</v>
      </c>
      <c r="R41" s="1139">
        <f t="shared" si="1"/>
        <v>25.385419388555004</v>
      </c>
      <c r="S41" s="866"/>
      <c r="T41" s="1065">
        <f>SUM(T36:T40)</f>
        <v>0</v>
      </c>
      <c r="U41" s="1065">
        <f>SUM(U36:U40)</f>
        <v>0</v>
      </c>
      <c r="V41" s="1065">
        <f>SUM(V36:V40)</f>
        <v>0</v>
      </c>
    </row>
    <row r="42" spans="1:22" ht="6.75" customHeight="1" thickBot="1">
      <c r="A42" s="1337"/>
      <c r="B42" s="1406"/>
      <c r="C42" s="1407"/>
      <c r="D42" s="1407"/>
      <c r="E42" s="1408"/>
      <c r="F42" s="1001"/>
      <c r="G42" s="1001"/>
      <c r="H42" s="1001"/>
      <c r="I42" s="1409"/>
      <c r="J42" s="1078"/>
      <c r="K42" s="1079"/>
      <c r="L42" s="1080"/>
      <c r="M42" s="984"/>
      <c r="N42" s="838"/>
      <c r="O42" s="1081">
        <f>U42-N42</f>
        <v>0</v>
      </c>
      <c r="P42" s="838"/>
      <c r="Q42" s="1148">
        <f t="shared" si="0"/>
        <v>0</v>
      </c>
      <c r="R42" s="1139" t="e">
        <f t="shared" si="1"/>
        <v>#DIV/0!</v>
      </c>
      <c r="S42" s="866"/>
      <c r="T42" s="1084"/>
      <c r="U42" s="1084"/>
      <c r="V42" s="1078"/>
    </row>
    <row r="43" spans="1:22" ht="15.75" thickBot="1">
      <c r="A43" s="1410" t="s">
        <v>102</v>
      </c>
      <c r="B43" s="1371" t="s">
        <v>63</v>
      </c>
      <c r="C43" s="1372">
        <f>+C41-C39</f>
        <v>13520</v>
      </c>
      <c r="D43" s="1372">
        <f>+D41-D39</f>
        <v>15075</v>
      </c>
      <c r="E43" s="1400" t="s">
        <v>32</v>
      </c>
      <c r="F43" s="1411">
        <f aca="true" t="shared" si="4" ref="F43:P43">F41-F39</f>
        <v>857</v>
      </c>
      <c r="G43" s="1411">
        <f t="shared" si="4"/>
        <v>916</v>
      </c>
      <c r="H43" s="1411">
        <f t="shared" si="4"/>
        <v>1018</v>
      </c>
      <c r="I43" s="1000">
        <f>I41-I39</f>
        <v>788</v>
      </c>
      <c r="J43" s="1065">
        <f>J41-J39</f>
        <v>830</v>
      </c>
      <c r="K43" s="1065">
        <f>K41-K39</f>
        <v>0</v>
      </c>
      <c r="L43" s="1086">
        <f t="shared" si="4"/>
        <v>0</v>
      </c>
      <c r="M43" s="1065">
        <f t="shared" si="4"/>
        <v>180</v>
      </c>
      <c r="N43" s="1075">
        <f t="shared" si="4"/>
        <v>0</v>
      </c>
      <c r="O43" s="1065">
        <f t="shared" si="4"/>
        <v>0</v>
      </c>
      <c r="P43" s="1070">
        <f t="shared" si="4"/>
        <v>0</v>
      </c>
      <c r="Q43" s="1148">
        <f t="shared" si="0"/>
        <v>180</v>
      </c>
      <c r="R43" s="1139" t="e">
        <f t="shared" si="1"/>
        <v>#DIV/0!</v>
      </c>
      <c r="S43" s="866"/>
      <c r="T43" s="1065">
        <f>T41-T39</f>
        <v>0</v>
      </c>
      <c r="U43" s="1065">
        <f>U41-U39</f>
        <v>0</v>
      </c>
      <c r="V43" s="1065">
        <f>V41-V39</f>
        <v>0</v>
      </c>
    </row>
    <row r="44" spans="1:22" ht="15.75" thickBot="1">
      <c r="A44" s="1370" t="s">
        <v>103</v>
      </c>
      <c r="B44" s="1371" t="s">
        <v>104</v>
      </c>
      <c r="C44" s="1372">
        <f>+C41-C35</f>
        <v>93</v>
      </c>
      <c r="D44" s="1372">
        <f>+D41-D35</f>
        <v>-465</v>
      </c>
      <c r="E44" s="1400" t="s">
        <v>32</v>
      </c>
      <c r="F44" s="1411">
        <f aca="true" t="shared" si="5" ref="F44:P44">F41-F35</f>
        <v>34</v>
      </c>
      <c r="G44" s="1411">
        <f t="shared" si="5"/>
        <v>68</v>
      </c>
      <c r="H44" s="1411">
        <f t="shared" si="5"/>
        <v>130</v>
      </c>
      <c r="I44" s="1000">
        <f>I41-I35</f>
        <v>57</v>
      </c>
      <c r="J44" s="1065">
        <f>J41-J35</f>
        <v>94</v>
      </c>
      <c r="K44" s="1065">
        <f>K41-K35</f>
        <v>0</v>
      </c>
      <c r="L44" s="1086">
        <f t="shared" si="5"/>
        <v>0</v>
      </c>
      <c r="M44" s="1065">
        <f t="shared" si="5"/>
        <v>254</v>
      </c>
      <c r="N44" s="1075">
        <f t="shared" si="5"/>
        <v>0</v>
      </c>
      <c r="O44" s="1065">
        <f t="shared" si="5"/>
        <v>0</v>
      </c>
      <c r="P44" s="1070">
        <f t="shared" si="5"/>
        <v>0</v>
      </c>
      <c r="Q44" s="1148">
        <f t="shared" si="0"/>
        <v>254</v>
      </c>
      <c r="R44" s="1139" t="e">
        <f t="shared" si="1"/>
        <v>#DIV/0!</v>
      </c>
      <c r="S44" s="866"/>
      <c r="T44" s="1065">
        <f>T41-T35</f>
        <v>0</v>
      </c>
      <c r="U44" s="1065">
        <f>U41-U35</f>
        <v>0</v>
      </c>
      <c r="V44" s="1065">
        <f>V41-V35</f>
        <v>0</v>
      </c>
    </row>
    <row r="45" spans="1:22" ht="15.75" thickBot="1">
      <c r="A45" s="1412" t="s">
        <v>105</v>
      </c>
      <c r="B45" s="1413" t="s">
        <v>63</v>
      </c>
      <c r="C45" s="1414">
        <f>+C44-C39</f>
        <v>-12379</v>
      </c>
      <c r="D45" s="1414">
        <f>+D44-D39</f>
        <v>-14193</v>
      </c>
      <c r="E45" s="1415" t="s">
        <v>32</v>
      </c>
      <c r="F45" s="1411">
        <f aca="true" t="shared" si="6" ref="F45:P45">F44-F39</f>
        <v>-5897</v>
      </c>
      <c r="G45" s="1411">
        <f t="shared" si="6"/>
        <v>-5986</v>
      </c>
      <c r="H45" s="1411">
        <f t="shared" si="6"/>
        <v>-6622</v>
      </c>
      <c r="I45" s="1000">
        <f t="shared" si="6"/>
        <v>-6768</v>
      </c>
      <c r="J45" s="1065">
        <f>J44-J39</f>
        <v>-7970</v>
      </c>
      <c r="K45" s="1065">
        <f t="shared" si="6"/>
        <v>-7654</v>
      </c>
      <c r="L45" s="1086">
        <f t="shared" si="6"/>
        <v>-7654</v>
      </c>
      <c r="M45" s="1065">
        <f t="shared" si="6"/>
        <v>-1509</v>
      </c>
      <c r="N45" s="1075">
        <f t="shared" si="6"/>
        <v>0</v>
      </c>
      <c r="O45" s="1065">
        <f t="shared" si="6"/>
        <v>0</v>
      </c>
      <c r="P45" s="1070">
        <f t="shared" si="6"/>
        <v>0</v>
      </c>
      <c r="Q45" s="1148">
        <f t="shared" si="0"/>
        <v>-1509</v>
      </c>
      <c r="R45" s="1086">
        <f t="shared" si="1"/>
        <v>19.715181604389862</v>
      </c>
      <c r="S45" s="866"/>
      <c r="T45" s="1065">
        <f>T44-T39</f>
        <v>0</v>
      </c>
      <c r="U45" s="1065">
        <f>U44-U39</f>
        <v>0</v>
      </c>
      <c r="V45" s="1065">
        <f>V44-V39</f>
        <v>0</v>
      </c>
    </row>
    <row r="46" ht="15">
      <c r="A46" s="854"/>
    </row>
    <row r="47" spans="1:5" ht="15">
      <c r="A47" s="1389"/>
      <c r="B47" s="1416" t="s">
        <v>232</v>
      </c>
      <c r="E47" s="1417" t="s">
        <v>242</v>
      </c>
    </row>
    <row r="48" ht="15">
      <c r="A48" s="854"/>
    </row>
    <row r="49" spans="1:22" ht="15">
      <c r="A49" s="850" t="s">
        <v>191</v>
      </c>
      <c r="Q49"/>
      <c r="R49"/>
      <c r="S49"/>
      <c r="T49"/>
      <c r="U49"/>
      <c r="V49"/>
    </row>
    <row r="50" spans="1:22" ht="15">
      <c r="A50" s="851" t="s">
        <v>192</v>
      </c>
      <c r="Q50"/>
      <c r="R50"/>
      <c r="S50"/>
      <c r="T50"/>
      <c r="U50"/>
      <c r="V50"/>
    </row>
    <row r="51" spans="1:22" ht="15">
      <c r="A51" s="1088" t="s">
        <v>193</v>
      </c>
      <c r="Q51"/>
      <c r="R51"/>
      <c r="S51"/>
      <c r="T51"/>
      <c r="U51"/>
      <c r="V51"/>
    </row>
    <row r="52" spans="1:22" ht="15">
      <c r="A52" s="1089"/>
      <c r="Q52"/>
      <c r="R52"/>
      <c r="S52"/>
      <c r="T52"/>
      <c r="U52"/>
      <c r="V52"/>
    </row>
    <row r="53" spans="1:22" ht="15">
      <c r="A53" s="854" t="s">
        <v>202</v>
      </c>
      <c r="Q53"/>
      <c r="R53"/>
      <c r="S53"/>
      <c r="T53"/>
      <c r="U53"/>
      <c r="V53"/>
    </row>
    <row r="54" spans="1:22" ht="15">
      <c r="A54" s="854"/>
      <c r="Q54"/>
      <c r="R54"/>
      <c r="S54"/>
      <c r="T54"/>
      <c r="U54"/>
      <c r="V54"/>
    </row>
    <row r="55" spans="1:22" ht="15">
      <c r="A55" s="854" t="s">
        <v>203</v>
      </c>
      <c r="Q55"/>
      <c r="R55"/>
      <c r="S55"/>
      <c r="T55"/>
      <c r="U55"/>
      <c r="V55"/>
    </row>
    <row r="56" ht="15">
      <c r="A56" s="854"/>
    </row>
    <row r="57" ht="15">
      <c r="A57" s="854"/>
    </row>
    <row r="58" ht="15">
      <c r="A58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6">
      <selection activeCell="L20" sqref="L20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92" customWidth="1"/>
    <col min="12" max="12" width="11.421875" style="392" customWidth="1"/>
    <col min="13" max="13" width="9.8515625" style="392" customWidth="1"/>
    <col min="14" max="14" width="9.140625" style="392" customWidth="1"/>
    <col min="15" max="15" width="9.28125" style="392" customWidth="1"/>
    <col min="16" max="16" width="9.140625" style="392" customWidth="1"/>
    <col min="17" max="17" width="12.00390625" style="392" customWidth="1"/>
    <col min="18" max="18" width="9.140625" style="372" customWidth="1"/>
    <col min="19" max="19" width="3.421875" style="392" customWidth="1"/>
    <col min="20" max="20" width="12.57421875" style="392" customWidth="1"/>
    <col min="21" max="21" width="11.8515625" style="392" customWidth="1"/>
    <col min="22" max="22" width="12.00390625" style="392" customWidth="1"/>
  </cols>
  <sheetData>
    <row r="1" spans="1:22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</row>
    <row r="2" spans="1:13" ht="21.75" customHeight="1">
      <c r="A2" s="650" t="s">
        <v>107</v>
      </c>
      <c r="B2" s="467"/>
      <c r="L2" s="651"/>
      <c r="M2" s="651"/>
    </row>
    <row r="3" spans="1:13" ht="15">
      <c r="A3" s="660"/>
      <c r="L3" s="651"/>
      <c r="M3" s="651"/>
    </row>
    <row r="4" spans="1:13" ht="15.75" thickBot="1">
      <c r="A4" s="854"/>
      <c r="B4" s="208"/>
      <c r="C4" s="208"/>
      <c r="D4" s="208"/>
      <c r="E4" s="468"/>
      <c r="F4" s="208"/>
      <c r="G4" s="208"/>
      <c r="L4" s="651"/>
      <c r="M4" s="651"/>
    </row>
    <row r="5" spans="1:13" ht="16.5" thickBot="1">
      <c r="A5" s="652" t="s">
        <v>204</v>
      </c>
      <c r="B5" s="653" t="s">
        <v>243</v>
      </c>
      <c r="C5" s="1172"/>
      <c r="D5" s="1172"/>
      <c r="E5" s="1173"/>
      <c r="F5" s="1172"/>
      <c r="G5" s="1174"/>
      <c r="H5" s="1174"/>
      <c r="I5" s="1174"/>
      <c r="J5" s="658"/>
      <c r="K5" s="658"/>
      <c r="L5" s="659"/>
      <c r="M5" s="659"/>
    </row>
    <row r="6" spans="1:13" ht="23.25" customHeight="1" thickBot="1">
      <c r="A6" s="660" t="s">
        <v>4</v>
      </c>
      <c r="L6" s="651"/>
      <c r="M6" s="651"/>
    </row>
    <row r="7" spans="1:22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14</v>
      </c>
      <c r="I7" s="1511" t="s">
        <v>179</v>
      </c>
      <c r="J7" s="1511" t="s">
        <v>180</v>
      </c>
      <c r="K7" s="1521" t="s">
        <v>181</v>
      </c>
      <c r="L7" s="1522"/>
      <c r="M7" s="1514" t="s">
        <v>6</v>
      </c>
      <c r="N7" s="1523"/>
      <c r="O7" s="1523"/>
      <c r="P7" s="1522"/>
      <c r="Q7" s="855" t="s">
        <v>182</v>
      </c>
      <c r="R7" s="856" t="s">
        <v>8</v>
      </c>
      <c r="T7" s="1524" t="s">
        <v>183</v>
      </c>
      <c r="U7" s="1517"/>
      <c r="V7" s="1518"/>
    </row>
    <row r="8" spans="1:22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1509"/>
      <c r="K8" s="664" t="s">
        <v>186</v>
      </c>
      <c r="L8" s="664" t="s">
        <v>198</v>
      </c>
      <c r="M8" s="665" t="s">
        <v>19</v>
      </c>
      <c r="N8" s="666" t="s">
        <v>22</v>
      </c>
      <c r="O8" s="666" t="s">
        <v>25</v>
      </c>
      <c r="P8" s="667" t="s">
        <v>28</v>
      </c>
      <c r="Q8" s="857" t="s">
        <v>29</v>
      </c>
      <c r="R8" s="858" t="s">
        <v>30</v>
      </c>
      <c r="T8" s="859" t="s">
        <v>188</v>
      </c>
      <c r="U8" s="860" t="s">
        <v>189</v>
      </c>
      <c r="V8" s="860" t="s">
        <v>190</v>
      </c>
    </row>
    <row r="9" spans="1:22" ht="15">
      <c r="A9" s="671" t="s">
        <v>31</v>
      </c>
      <c r="B9" s="672"/>
      <c r="C9" s="673">
        <v>104</v>
      </c>
      <c r="D9" s="673">
        <v>104</v>
      </c>
      <c r="E9" s="674"/>
      <c r="F9" s="1418">
        <v>36</v>
      </c>
      <c r="G9" s="1418">
        <v>35</v>
      </c>
      <c r="H9" s="1418">
        <v>35</v>
      </c>
      <c r="I9" s="678">
        <v>39</v>
      </c>
      <c r="J9" s="1177">
        <v>40</v>
      </c>
      <c r="K9" s="1317"/>
      <c r="L9" s="1317"/>
      <c r="M9" s="1419">
        <v>40</v>
      </c>
      <c r="N9" s="1420"/>
      <c r="O9" s="1421"/>
      <c r="P9" s="1422"/>
      <c r="Q9" s="1423" t="s">
        <v>32</v>
      </c>
      <c r="R9" s="1424" t="s">
        <v>32</v>
      </c>
      <c r="S9" s="1425"/>
      <c r="T9" s="1426"/>
      <c r="U9" s="1426"/>
      <c r="V9" s="1177"/>
    </row>
    <row r="10" spans="1:22" ht="15.75" thickBot="1">
      <c r="A10" s="689" t="s">
        <v>33</v>
      </c>
      <c r="B10" s="374"/>
      <c r="C10" s="690">
        <v>101</v>
      </c>
      <c r="D10" s="690">
        <v>104</v>
      </c>
      <c r="E10" s="691"/>
      <c r="F10" s="753">
        <v>30</v>
      </c>
      <c r="G10" s="753">
        <v>27</v>
      </c>
      <c r="H10" s="753">
        <v>29</v>
      </c>
      <c r="I10" s="694">
        <v>30</v>
      </c>
      <c r="J10" s="1182">
        <v>30</v>
      </c>
      <c r="K10" s="694"/>
      <c r="L10" s="694"/>
      <c r="M10" s="1427">
        <v>31.515</v>
      </c>
      <c r="N10" s="1428"/>
      <c r="O10" s="1429"/>
      <c r="P10" s="1428"/>
      <c r="Q10" s="1430" t="s">
        <v>32</v>
      </c>
      <c r="R10" s="1431" t="s">
        <v>32</v>
      </c>
      <c r="S10" s="1425"/>
      <c r="T10" s="1432"/>
      <c r="U10" s="1432"/>
      <c r="V10" s="1182"/>
    </row>
    <row r="11" spans="1:22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385">
        <v>4399</v>
      </c>
      <c r="G11" s="385">
        <v>3859</v>
      </c>
      <c r="H11" s="385">
        <v>4022</v>
      </c>
      <c r="I11" s="710">
        <v>4276</v>
      </c>
      <c r="J11" s="892">
        <v>4648</v>
      </c>
      <c r="K11" s="1433" t="s">
        <v>32</v>
      </c>
      <c r="L11" s="1433" t="s">
        <v>32</v>
      </c>
      <c r="M11" s="1434">
        <v>4764</v>
      </c>
      <c r="N11" s="916"/>
      <c r="O11" s="1435"/>
      <c r="P11" s="1436"/>
      <c r="Q11" s="1437" t="s">
        <v>32</v>
      </c>
      <c r="R11" s="1438" t="s">
        <v>32</v>
      </c>
      <c r="S11" s="1425"/>
      <c r="T11" s="1426"/>
      <c r="U11" s="1426"/>
      <c r="V11" s="892"/>
    </row>
    <row r="12" spans="1:22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385">
        <v>-4320</v>
      </c>
      <c r="G12" s="385">
        <v>-3736</v>
      </c>
      <c r="H12" s="385">
        <v>-3932</v>
      </c>
      <c r="I12" s="710">
        <v>4219</v>
      </c>
      <c r="J12" s="892">
        <v>4618</v>
      </c>
      <c r="K12" s="1437" t="s">
        <v>32</v>
      </c>
      <c r="L12" s="1437" t="s">
        <v>32</v>
      </c>
      <c r="M12" s="1439">
        <v>4643</v>
      </c>
      <c r="N12" s="916"/>
      <c r="O12" s="1435"/>
      <c r="P12" s="1435"/>
      <c r="Q12" s="1437" t="s">
        <v>32</v>
      </c>
      <c r="R12" s="1438" t="s">
        <v>32</v>
      </c>
      <c r="S12" s="1425"/>
      <c r="T12" s="1440"/>
      <c r="U12" s="1440"/>
      <c r="V12" s="892"/>
    </row>
    <row r="13" spans="1:22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385"/>
      <c r="G13" s="385"/>
      <c r="H13" s="385"/>
      <c r="I13" s="710"/>
      <c r="J13" s="892">
        <v>0</v>
      </c>
      <c r="K13" s="1437" t="s">
        <v>32</v>
      </c>
      <c r="L13" s="1437" t="s">
        <v>32</v>
      </c>
      <c r="M13" s="1439">
        <v>0</v>
      </c>
      <c r="N13" s="916"/>
      <c r="O13" s="1435"/>
      <c r="P13" s="1435"/>
      <c r="Q13" s="1437" t="s">
        <v>32</v>
      </c>
      <c r="R13" s="1438" t="s">
        <v>32</v>
      </c>
      <c r="S13" s="1425"/>
      <c r="T13" s="1440"/>
      <c r="U13" s="1440"/>
      <c r="V13" s="892"/>
    </row>
    <row r="14" spans="1:22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385">
        <v>390</v>
      </c>
      <c r="G14" s="385">
        <v>391</v>
      </c>
      <c r="H14" s="385">
        <v>360</v>
      </c>
      <c r="I14" s="710">
        <v>435</v>
      </c>
      <c r="J14" s="892">
        <v>505</v>
      </c>
      <c r="K14" s="1437" t="s">
        <v>32</v>
      </c>
      <c r="L14" s="1437" t="s">
        <v>32</v>
      </c>
      <c r="M14" s="1439">
        <v>729</v>
      </c>
      <c r="N14" s="916"/>
      <c r="O14" s="1435"/>
      <c r="P14" s="1435"/>
      <c r="Q14" s="1437" t="s">
        <v>32</v>
      </c>
      <c r="R14" s="1438" t="s">
        <v>32</v>
      </c>
      <c r="S14" s="1425"/>
      <c r="T14" s="1440"/>
      <c r="U14" s="1440"/>
      <c r="V14" s="892"/>
    </row>
    <row r="15" spans="1:22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32">
        <v>586</v>
      </c>
      <c r="G15" s="832">
        <v>1215</v>
      </c>
      <c r="H15" s="832">
        <v>2545</v>
      </c>
      <c r="I15" s="730">
        <v>1898</v>
      </c>
      <c r="J15" s="1113">
        <v>1854</v>
      </c>
      <c r="K15" s="1441" t="s">
        <v>32</v>
      </c>
      <c r="L15" s="1441" t="s">
        <v>32</v>
      </c>
      <c r="M15" s="1442">
        <v>2790</v>
      </c>
      <c r="N15" s="1189"/>
      <c r="O15" s="1443"/>
      <c r="P15" s="1429"/>
      <c r="Q15" s="1423" t="s">
        <v>32</v>
      </c>
      <c r="R15" s="1424" t="s">
        <v>32</v>
      </c>
      <c r="S15" s="1425"/>
      <c r="T15" s="1444"/>
      <c r="U15" s="1444"/>
      <c r="V15" s="1113"/>
    </row>
    <row r="16" spans="1:22" ht="15.75" thickBot="1">
      <c r="A16" s="739" t="s">
        <v>48</v>
      </c>
      <c r="B16" s="740"/>
      <c r="C16" s="405">
        <v>24618</v>
      </c>
      <c r="D16" s="405">
        <v>24087</v>
      </c>
      <c r="E16" s="741"/>
      <c r="F16" s="1445">
        <v>1092</v>
      </c>
      <c r="G16" s="1445">
        <v>1764</v>
      </c>
      <c r="H16" s="1445">
        <v>3039</v>
      </c>
      <c r="I16" s="744">
        <v>2390</v>
      </c>
      <c r="J16" s="1446">
        <f>J11-J12+J13+J14+J15</f>
        <v>2389</v>
      </c>
      <c r="K16" s="1447" t="s">
        <v>32</v>
      </c>
      <c r="L16" s="1447" t="s">
        <v>32</v>
      </c>
      <c r="M16" s="1448">
        <f>M11-M12+M13+M14+M15</f>
        <v>3640</v>
      </c>
      <c r="N16" s="1448">
        <f>N11-N12+N13+N14+N15</f>
        <v>0</v>
      </c>
      <c r="O16" s="1448">
        <f>O11-O12+O13+O14+O15</f>
        <v>0</v>
      </c>
      <c r="P16" s="1448">
        <f>P11-P12+P13+P14+P15</f>
        <v>0</v>
      </c>
      <c r="Q16" s="1449" t="s">
        <v>32</v>
      </c>
      <c r="R16" s="1450" t="s">
        <v>32</v>
      </c>
      <c r="S16" s="1451"/>
      <c r="T16" s="1446">
        <f>T11-T12+T13+T14+T15</f>
        <v>0</v>
      </c>
      <c r="U16" s="1446">
        <f>U11-U12+U13+U14+U15</f>
        <v>0</v>
      </c>
      <c r="V16" s="1446">
        <f>V11-V12+V13+V14+V15</f>
        <v>0</v>
      </c>
    </row>
    <row r="17" spans="1:22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32">
        <v>79</v>
      </c>
      <c r="G17" s="832">
        <v>123</v>
      </c>
      <c r="H17" s="832">
        <v>90</v>
      </c>
      <c r="I17" s="730">
        <v>57</v>
      </c>
      <c r="J17" s="1113">
        <v>29</v>
      </c>
      <c r="K17" s="1433" t="s">
        <v>32</v>
      </c>
      <c r="L17" s="1433" t="s">
        <v>32</v>
      </c>
      <c r="M17" s="1442">
        <v>23</v>
      </c>
      <c r="N17" s="913"/>
      <c r="O17" s="1452"/>
      <c r="P17" s="1436"/>
      <c r="Q17" s="1423" t="s">
        <v>32</v>
      </c>
      <c r="R17" s="1424" t="s">
        <v>32</v>
      </c>
      <c r="S17" s="1425"/>
      <c r="T17" s="1453"/>
      <c r="U17" s="1453"/>
      <c r="V17" s="1113"/>
    </row>
    <row r="18" spans="1:22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385">
        <v>240</v>
      </c>
      <c r="G18" s="385">
        <v>204</v>
      </c>
      <c r="H18" s="385">
        <v>248</v>
      </c>
      <c r="I18" s="710">
        <v>150</v>
      </c>
      <c r="J18" s="892">
        <v>117</v>
      </c>
      <c r="K18" s="1437" t="s">
        <v>32</v>
      </c>
      <c r="L18" s="1437" t="s">
        <v>32</v>
      </c>
      <c r="M18" s="1439">
        <v>154</v>
      </c>
      <c r="N18" s="916"/>
      <c r="O18" s="1435"/>
      <c r="P18" s="1435"/>
      <c r="Q18" s="1437" t="s">
        <v>32</v>
      </c>
      <c r="R18" s="1438" t="s">
        <v>32</v>
      </c>
      <c r="S18" s="1425"/>
      <c r="T18" s="1440"/>
      <c r="U18" s="1440"/>
      <c r="V18" s="892"/>
    </row>
    <row r="19" spans="1:22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385"/>
      <c r="G19" s="385"/>
      <c r="H19" s="385"/>
      <c r="I19" s="710"/>
      <c r="J19" s="892">
        <v>0</v>
      </c>
      <c r="K19" s="1437" t="s">
        <v>32</v>
      </c>
      <c r="L19" s="1437" t="s">
        <v>32</v>
      </c>
      <c r="M19" s="1439">
        <v>0</v>
      </c>
      <c r="N19" s="916"/>
      <c r="O19" s="1435"/>
      <c r="P19" s="1435"/>
      <c r="Q19" s="1437" t="s">
        <v>32</v>
      </c>
      <c r="R19" s="1438" t="s">
        <v>32</v>
      </c>
      <c r="S19" s="1425"/>
      <c r="T19" s="1440"/>
      <c r="U19" s="1440"/>
      <c r="V19" s="892"/>
    </row>
    <row r="20" spans="1:22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385">
        <v>521</v>
      </c>
      <c r="G20" s="385">
        <v>1141</v>
      </c>
      <c r="H20" s="1454">
        <v>2065</v>
      </c>
      <c r="I20" s="710">
        <v>2183</v>
      </c>
      <c r="J20" s="892">
        <v>2222</v>
      </c>
      <c r="K20" s="1437" t="s">
        <v>32</v>
      </c>
      <c r="L20" s="1437" t="s">
        <v>32</v>
      </c>
      <c r="M20" s="1439">
        <v>3196</v>
      </c>
      <c r="N20" s="916"/>
      <c r="O20" s="1435"/>
      <c r="P20" s="1435"/>
      <c r="Q20" s="1437" t="s">
        <v>32</v>
      </c>
      <c r="R20" s="1438" t="s">
        <v>32</v>
      </c>
      <c r="S20" s="1425"/>
      <c r="T20" s="1440"/>
      <c r="U20" s="1440"/>
      <c r="V20" s="892"/>
    </row>
    <row r="21" spans="1:22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385"/>
      <c r="G21" s="385"/>
      <c r="H21" s="1454"/>
      <c r="I21" s="694"/>
      <c r="J21" s="896">
        <v>0</v>
      </c>
      <c r="K21" s="1430" t="s">
        <v>32</v>
      </c>
      <c r="L21" s="1430" t="s">
        <v>32</v>
      </c>
      <c r="M21" s="1455">
        <v>0</v>
      </c>
      <c r="N21" s="1189"/>
      <c r="O21" s="1443"/>
      <c r="P21" s="1429"/>
      <c r="Q21" s="1441" t="s">
        <v>32</v>
      </c>
      <c r="R21" s="1456" t="s">
        <v>32</v>
      </c>
      <c r="S21" s="1425"/>
      <c r="T21" s="1432"/>
      <c r="U21" s="1432"/>
      <c r="V21" s="896"/>
    </row>
    <row r="22" spans="1:22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1457">
        <v>10052</v>
      </c>
      <c r="G22" s="1457">
        <v>10150</v>
      </c>
      <c r="H22" s="1458">
        <v>10890</v>
      </c>
      <c r="I22" s="762">
        <v>11223</v>
      </c>
      <c r="J22" s="762">
        <v>11842</v>
      </c>
      <c r="K22" s="1459">
        <f>K35</f>
        <v>12431</v>
      </c>
      <c r="L22" s="1460">
        <v>12431</v>
      </c>
      <c r="M22" s="1461">
        <v>3063</v>
      </c>
      <c r="N22" s="900"/>
      <c r="O22" s="1462"/>
      <c r="P22" s="1462"/>
      <c r="Q22" s="1463">
        <f>SUM(M22:P22)</f>
        <v>3063</v>
      </c>
      <c r="R22" s="1464">
        <f>(Q22/L22)*100</f>
        <v>24.640012871048185</v>
      </c>
      <c r="S22" s="1465"/>
      <c r="T22" s="1466"/>
      <c r="U22" s="1466"/>
      <c r="V22" s="762"/>
    </row>
    <row r="23" spans="1:22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385"/>
      <c r="G23" s="385"/>
      <c r="H23" s="1467"/>
      <c r="I23" s="773"/>
      <c r="J23" s="773">
        <v>0</v>
      </c>
      <c r="K23" s="1468"/>
      <c r="L23" s="1469"/>
      <c r="M23" s="1470">
        <v>0</v>
      </c>
      <c r="N23" s="906"/>
      <c r="O23" s="1471"/>
      <c r="P23" s="1471"/>
      <c r="Q23" s="1463">
        <f aca="true" t="shared" si="0" ref="Q23:Q45">SUM(M23:P23)</f>
        <v>0</v>
      </c>
      <c r="R23" s="1464" t="e">
        <f aca="true" t="shared" si="1" ref="R23:R45">(Q23/L23)*100</f>
        <v>#DIV/0!</v>
      </c>
      <c r="S23" s="1465"/>
      <c r="T23" s="1472"/>
      <c r="U23" s="1472"/>
      <c r="V23" s="773"/>
    </row>
    <row r="24" spans="1:22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1473">
        <v>570</v>
      </c>
      <c r="G24" s="1473">
        <v>625</v>
      </c>
      <c r="H24" s="1474">
        <v>625</v>
      </c>
      <c r="I24" s="786">
        <v>625</v>
      </c>
      <c r="J24" s="786">
        <v>650</v>
      </c>
      <c r="K24" s="1475">
        <f>K25+K26+K27+K28+K29</f>
        <v>750</v>
      </c>
      <c r="L24" s="1476">
        <v>750</v>
      </c>
      <c r="M24" s="1477">
        <v>188</v>
      </c>
      <c r="N24" s="911"/>
      <c r="O24" s="1478"/>
      <c r="P24" s="1478"/>
      <c r="Q24" s="1463">
        <f t="shared" si="0"/>
        <v>188</v>
      </c>
      <c r="R24" s="1464">
        <f t="shared" si="1"/>
        <v>25.066666666666666</v>
      </c>
      <c r="S24" s="1465"/>
      <c r="T24" s="1479"/>
      <c r="U24" s="1479"/>
      <c r="V24" s="786"/>
    </row>
    <row r="25" spans="1:22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385">
        <v>300</v>
      </c>
      <c r="G25" s="385">
        <v>580</v>
      </c>
      <c r="H25" s="1454">
        <v>365</v>
      </c>
      <c r="I25" s="797">
        <v>729</v>
      </c>
      <c r="J25" s="797">
        <v>705</v>
      </c>
      <c r="K25" s="1459">
        <v>0</v>
      </c>
      <c r="L25" s="1460">
        <v>0</v>
      </c>
      <c r="M25" s="1480">
        <v>60</v>
      </c>
      <c r="N25" s="913"/>
      <c r="O25" s="1481"/>
      <c r="P25" s="1462"/>
      <c r="Q25" s="1463">
        <f t="shared" si="0"/>
        <v>60</v>
      </c>
      <c r="R25" s="1464" t="e">
        <f t="shared" si="1"/>
        <v>#DIV/0!</v>
      </c>
      <c r="S25" s="1465"/>
      <c r="T25" s="1482"/>
      <c r="U25" s="1482"/>
      <c r="V25" s="797"/>
    </row>
    <row r="26" spans="1:22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385">
        <v>719</v>
      </c>
      <c r="G26" s="385">
        <v>396</v>
      </c>
      <c r="H26" s="1454">
        <v>594</v>
      </c>
      <c r="I26" s="773">
        <v>550</v>
      </c>
      <c r="J26" s="773">
        <v>754</v>
      </c>
      <c r="K26" s="1468">
        <v>650</v>
      </c>
      <c r="L26" s="1469">
        <v>650</v>
      </c>
      <c r="M26" s="1470">
        <v>174</v>
      </c>
      <c r="N26" s="916"/>
      <c r="O26" s="1471"/>
      <c r="P26" s="1471"/>
      <c r="Q26" s="1463">
        <f t="shared" si="0"/>
        <v>174</v>
      </c>
      <c r="R26" s="1464">
        <f t="shared" si="1"/>
        <v>26.769230769230766</v>
      </c>
      <c r="S26" s="1465"/>
      <c r="T26" s="1472"/>
      <c r="U26" s="1472"/>
      <c r="V26" s="773"/>
    </row>
    <row r="27" spans="1:22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385"/>
      <c r="G27" s="385"/>
      <c r="H27" s="1454"/>
      <c r="I27" s="773"/>
      <c r="J27" s="773">
        <v>0</v>
      </c>
      <c r="K27" s="1468"/>
      <c r="L27" s="1469"/>
      <c r="M27" s="1470">
        <v>0</v>
      </c>
      <c r="N27" s="916"/>
      <c r="O27" s="1471"/>
      <c r="P27" s="1471"/>
      <c r="Q27" s="1463">
        <f t="shared" si="0"/>
        <v>0</v>
      </c>
      <c r="R27" s="1464" t="e">
        <f t="shared" si="1"/>
        <v>#DIV/0!</v>
      </c>
      <c r="S27" s="1465"/>
      <c r="T27" s="1472"/>
      <c r="U27" s="1472"/>
      <c r="V27" s="773"/>
    </row>
    <row r="28" spans="1:22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385">
        <v>725</v>
      </c>
      <c r="G28" s="385">
        <v>377</v>
      </c>
      <c r="H28" s="1454">
        <v>293</v>
      </c>
      <c r="I28" s="773">
        <v>911</v>
      </c>
      <c r="J28" s="773">
        <v>286</v>
      </c>
      <c r="K28" s="1468">
        <v>100</v>
      </c>
      <c r="L28" s="1469">
        <v>100</v>
      </c>
      <c r="M28" s="1470">
        <v>23</v>
      </c>
      <c r="N28" s="916"/>
      <c r="O28" s="1471"/>
      <c r="P28" s="1471"/>
      <c r="Q28" s="1463">
        <f t="shared" si="0"/>
        <v>23</v>
      </c>
      <c r="R28" s="1464">
        <f t="shared" si="1"/>
        <v>23</v>
      </c>
      <c r="S28" s="1465"/>
      <c r="T28" s="1472"/>
      <c r="U28" s="1472"/>
      <c r="V28" s="773"/>
    </row>
    <row r="29" spans="1:22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385">
        <v>405</v>
      </c>
      <c r="G29" s="385">
        <v>397</v>
      </c>
      <c r="H29" s="1454">
        <v>322</v>
      </c>
      <c r="I29" s="773">
        <v>346</v>
      </c>
      <c r="J29" s="773">
        <v>311</v>
      </c>
      <c r="K29" s="1468">
        <v>0</v>
      </c>
      <c r="L29" s="1469">
        <v>0</v>
      </c>
      <c r="M29" s="1470">
        <v>103</v>
      </c>
      <c r="N29" s="916"/>
      <c r="O29" s="1471"/>
      <c r="P29" s="1471"/>
      <c r="Q29" s="1463">
        <f t="shared" si="0"/>
        <v>103</v>
      </c>
      <c r="R29" s="1464" t="e">
        <f t="shared" si="1"/>
        <v>#DIV/0!</v>
      </c>
      <c r="S29" s="1465"/>
      <c r="T29" s="1472"/>
      <c r="U29" s="1472"/>
      <c r="V29" s="773"/>
    </row>
    <row r="30" spans="1:22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385">
        <v>6946</v>
      </c>
      <c r="G30" s="385">
        <v>6990</v>
      </c>
      <c r="H30" s="1454">
        <v>7549</v>
      </c>
      <c r="I30" s="773">
        <v>7781</v>
      </c>
      <c r="J30" s="773">
        <v>8377</v>
      </c>
      <c r="K30" s="1468">
        <v>8653</v>
      </c>
      <c r="L30" s="1469">
        <v>8653</v>
      </c>
      <c r="M30" s="1470">
        <v>2160</v>
      </c>
      <c r="N30" s="916"/>
      <c r="O30" s="1471"/>
      <c r="P30" s="1471"/>
      <c r="Q30" s="1463">
        <f t="shared" si="0"/>
        <v>2160</v>
      </c>
      <c r="R30" s="1464">
        <f t="shared" si="1"/>
        <v>24.962440771986593</v>
      </c>
      <c r="S30" s="1465"/>
      <c r="T30" s="1472"/>
      <c r="U30" s="1472"/>
      <c r="V30" s="773"/>
    </row>
    <row r="31" spans="1:22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385">
        <v>2596</v>
      </c>
      <c r="G31" s="385">
        <v>2700</v>
      </c>
      <c r="H31" s="1454">
        <v>2709</v>
      </c>
      <c r="I31" s="773">
        <v>2878</v>
      </c>
      <c r="J31" s="773">
        <v>3044</v>
      </c>
      <c r="K31" s="1468">
        <v>3028</v>
      </c>
      <c r="L31" s="1469">
        <v>3028</v>
      </c>
      <c r="M31" s="1470">
        <v>764</v>
      </c>
      <c r="N31" s="916"/>
      <c r="O31" s="1471"/>
      <c r="P31" s="1471"/>
      <c r="Q31" s="1463">
        <f t="shared" si="0"/>
        <v>764</v>
      </c>
      <c r="R31" s="1464">
        <f t="shared" si="1"/>
        <v>25.23117569352708</v>
      </c>
      <c r="S31" s="1465"/>
      <c r="T31" s="1472"/>
      <c r="U31" s="1472"/>
      <c r="V31" s="773"/>
    </row>
    <row r="32" spans="1:22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385"/>
      <c r="G32" s="385"/>
      <c r="H32" s="1454"/>
      <c r="I32" s="773"/>
      <c r="J32" s="773">
        <v>0</v>
      </c>
      <c r="K32" s="1468"/>
      <c r="L32" s="1469"/>
      <c r="M32" s="1470">
        <v>0</v>
      </c>
      <c r="N32" s="916"/>
      <c r="O32" s="1471"/>
      <c r="P32" s="1471"/>
      <c r="Q32" s="1463">
        <f t="shared" si="0"/>
        <v>0</v>
      </c>
      <c r="R32" s="1464" t="e">
        <f t="shared" si="1"/>
        <v>#DIV/0!</v>
      </c>
      <c r="S32" s="1465"/>
      <c r="T32" s="1472"/>
      <c r="U32" s="1472"/>
      <c r="V32" s="773"/>
    </row>
    <row r="33" spans="1:22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385">
        <v>46</v>
      </c>
      <c r="G33" s="385">
        <v>20</v>
      </c>
      <c r="H33" s="1454">
        <v>33</v>
      </c>
      <c r="I33" s="773">
        <v>33</v>
      </c>
      <c r="J33" s="773">
        <v>27</v>
      </c>
      <c r="K33" s="1468"/>
      <c r="L33" s="1469"/>
      <c r="M33" s="1470">
        <v>8</v>
      </c>
      <c r="N33" s="916"/>
      <c r="O33" s="1471"/>
      <c r="P33" s="1471"/>
      <c r="Q33" s="1463">
        <f t="shared" si="0"/>
        <v>8</v>
      </c>
      <c r="R33" s="1464" t="e">
        <f t="shared" si="1"/>
        <v>#DIV/0!</v>
      </c>
      <c r="S33" s="1465"/>
      <c r="T33" s="1472"/>
      <c r="U33" s="1472"/>
      <c r="V33" s="773"/>
    </row>
    <row r="34" spans="1:22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32">
        <v>45</v>
      </c>
      <c r="G34" s="832">
        <v>193</v>
      </c>
      <c r="H34" s="1483">
        <v>77</v>
      </c>
      <c r="I34" s="807">
        <v>52</v>
      </c>
      <c r="J34" s="807">
        <v>46</v>
      </c>
      <c r="K34" s="1484"/>
      <c r="L34" s="1485"/>
      <c r="M34" s="1486">
        <v>25</v>
      </c>
      <c r="N34" s="916"/>
      <c r="O34" s="1471"/>
      <c r="P34" s="1478"/>
      <c r="Q34" s="1463">
        <f t="shared" si="0"/>
        <v>25</v>
      </c>
      <c r="R34" s="1464" t="e">
        <f t="shared" si="1"/>
        <v>#DIV/0!</v>
      </c>
      <c r="S34" s="1465"/>
      <c r="T34" s="1487"/>
      <c r="U34" s="1487"/>
      <c r="V34" s="807"/>
    </row>
    <row r="35" spans="1:22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339">
        <f aca="true" t="shared" si="2" ref="F35:P35">SUM(F25:F34)</f>
        <v>11782</v>
      </c>
      <c r="G35" s="339">
        <f t="shared" si="2"/>
        <v>11653</v>
      </c>
      <c r="H35" s="339">
        <f t="shared" si="2"/>
        <v>11942</v>
      </c>
      <c r="I35" s="817">
        <f t="shared" si="2"/>
        <v>13280</v>
      </c>
      <c r="J35" s="817">
        <f>SUM(J25:J34)</f>
        <v>13550</v>
      </c>
      <c r="K35" s="1488">
        <f t="shared" si="2"/>
        <v>12431</v>
      </c>
      <c r="L35" s="1489">
        <f t="shared" si="2"/>
        <v>12431</v>
      </c>
      <c r="M35" s="1490">
        <f t="shared" si="2"/>
        <v>3317</v>
      </c>
      <c r="N35" s="817">
        <f>SUM(N25:N34)</f>
        <v>0</v>
      </c>
      <c r="O35" s="339">
        <f t="shared" si="2"/>
        <v>0</v>
      </c>
      <c r="P35" s="339">
        <f t="shared" si="2"/>
        <v>0</v>
      </c>
      <c r="Q35" s="1491">
        <f t="shared" si="0"/>
        <v>3317</v>
      </c>
      <c r="R35" s="1492">
        <f t="shared" si="1"/>
        <v>26.683291770573565</v>
      </c>
      <c r="T35" s="339">
        <f>SUM(T25:T34)</f>
        <v>0</v>
      </c>
      <c r="U35" s="339">
        <f>SUM(U25:U34)</f>
        <v>0</v>
      </c>
      <c r="V35" s="817">
        <f>SUM(V25:V34)</f>
        <v>0</v>
      </c>
    </row>
    <row r="36" spans="1:22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396"/>
      <c r="G36" s="396"/>
      <c r="H36" s="1493"/>
      <c r="I36" s="797"/>
      <c r="J36" s="797">
        <v>0</v>
      </c>
      <c r="K36" s="1459"/>
      <c r="L36" s="1460"/>
      <c r="M36" s="1461">
        <v>0</v>
      </c>
      <c r="N36" s="916"/>
      <c r="O36" s="1481"/>
      <c r="P36" s="1462"/>
      <c r="Q36" s="1463">
        <f t="shared" si="0"/>
        <v>0</v>
      </c>
      <c r="R36" s="1464" t="e">
        <f t="shared" si="1"/>
        <v>#DIV/0!</v>
      </c>
      <c r="S36" s="1465"/>
      <c r="T36" s="1482"/>
      <c r="U36" s="1482"/>
      <c r="V36" s="797"/>
    </row>
    <row r="37" spans="1:22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385">
        <v>1441</v>
      </c>
      <c r="G37" s="385">
        <v>1474</v>
      </c>
      <c r="H37" s="1454">
        <v>1395</v>
      </c>
      <c r="I37" s="773">
        <v>1564</v>
      </c>
      <c r="J37" s="773">
        <v>1628</v>
      </c>
      <c r="K37" s="1468"/>
      <c r="L37" s="1469"/>
      <c r="M37" s="1470">
        <v>508</v>
      </c>
      <c r="N37" s="916"/>
      <c r="O37" s="1481"/>
      <c r="P37" s="1471"/>
      <c r="Q37" s="1463">
        <f t="shared" si="0"/>
        <v>508</v>
      </c>
      <c r="R37" s="1464" t="e">
        <f t="shared" si="1"/>
        <v>#DIV/0!</v>
      </c>
      <c r="S37" s="1465"/>
      <c r="T37" s="1472"/>
      <c r="U37" s="1472"/>
      <c r="V37" s="773"/>
    </row>
    <row r="38" spans="1:22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385"/>
      <c r="G38" s="385"/>
      <c r="H38" s="1454"/>
      <c r="I38" s="773"/>
      <c r="J38" s="773">
        <v>0</v>
      </c>
      <c r="K38" s="1468"/>
      <c r="L38" s="1469"/>
      <c r="M38" s="1470">
        <v>0</v>
      </c>
      <c r="N38" s="916"/>
      <c r="O38" s="1481"/>
      <c r="P38" s="1471"/>
      <c r="Q38" s="1463">
        <f t="shared" si="0"/>
        <v>0</v>
      </c>
      <c r="R38" s="1464" t="e">
        <f t="shared" si="1"/>
        <v>#DIV/0!</v>
      </c>
      <c r="S38" s="1465"/>
      <c r="T38" s="1472"/>
      <c r="U38" s="1472"/>
      <c r="V38" s="773"/>
    </row>
    <row r="39" spans="1:22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385">
        <v>10052</v>
      </c>
      <c r="G39" s="385">
        <v>10150</v>
      </c>
      <c r="H39" s="1454">
        <v>10890</v>
      </c>
      <c r="I39" s="773">
        <v>11223</v>
      </c>
      <c r="J39" s="773">
        <v>11842</v>
      </c>
      <c r="K39" s="1468">
        <f>K35</f>
        <v>12431</v>
      </c>
      <c r="L39" s="1469">
        <v>12431</v>
      </c>
      <c r="M39" s="1470">
        <v>3063</v>
      </c>
      <c r="N39" s="916"/>
      <c r="O39" s="1481"/>
      <c r="P39" s="1471"/>
      <c r="Q39" s="1463">
        <f t="shared" si="0"/>
        <v>3063</v>
      </c>
      <c r="R39" s="1464">
        <f t="shared" si="1"/>
        <v>24.640012871048185</v>
      </c>
      <c r="S39" s="1465"/>
      <c r="T39" s="1472"/>
      <c r="U39" s="1472"/>
      <c r="V39" s="773"/>
    </row>
    <row r="40" spans="1:22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32">
        <v>176</v>
      </c>
      <c r="G40" s="832">
        <v>40</v>
      </c>
      <c r="H40" s="1483">
        <v>73</v>
      </c>
      <c r="I40" s="807">
        <v>493</v>
      </c>
      <c r="J40" s="807">
        <v>100</v>
      </c>
      <c r="K40" s="1484"/>
      <c r="L40" s="1485"/>
      <c r="M40" s="1486">
        <v>13</v>
      </c>
      <c r="N40" s="916"/>
      <c r="O40" s="1481"/>
      <c r="P40" s="1478"/>
      <c r="Q40" s="1463">
        <f t="shared" si="0"/>
        <v>13</v>
      </c>
      <c r="R40" s="1464" t="e">
        <f t="shared" si="1"/>
        <v>#DIV/0!</v>
      </c>
      <c r="S40" s="1465"/>
      <c r="T40" s="1487"/>
      <c r="U40" s="1487"/>
      <c r="V40" s="807"/>
    </row>
    <row r="41" spans="1:22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339">
        <f aca="true" t="shared" si="3" ref="F41:P41">SUM(F36:F40)</f>
        <v>11669</v>
      </c>
      <c r="G41" s="339">
        <f t="shared" si="3"/>
        <v>11664</v>
      </c>
      <c r="H41" s="339">
        <f t="shared" si="3"/>
        <v>12358</v>
      </c>
      <c r="I41" s="817">
        <f t="shared" si="3"/>
        <v>13280</v>
      </c>
      <c r="J41" s="817">
        <f>SUM(J36:J40)</f>
        <v>13570</v>
      </c>
      <c r="K41" s="1488">
        <f t="shared" si="3"/>
        <v>12431</v>
      </c>
      <c r="L41" s="1489">
        <f t="shared" si="3"/>
        <v>12431</v>
      </c>
      <c r="M41" s="1490">
        <f t="shared" si="3"/>
        <v>3584</v>
      </c>
      <c r="N41" s="830">
        <f>SUM(N36:N40)</f>
        <v>0</v>
      </c>
      <c r="O41" s="339">
        <f t="shared" si="3"/>
        <v>0</v>
      </c>
      <c r="P41" s="452">
        <f t="shared" si="3"/>
        <v>0</v>
      </c>
      <c r="Q41" s="1491">
        <f t="shared" si="0"/>
        <v>3584</v>
      </c>
      <c r="R41" s="1492">
        <f t="shared" si="1"/>
        <v>28.831147936610087</v>
      </c>
      <c r="T41" s="339">
        <f>SUM(T36:T40)</f>
        <v>0</v>
      </c>
      <c r="U41" s="339">
        <f>SUM(U36:U40)</f>
        <v>0</v>
      </c>
      <c r="V41" s="817">
        <f>SUM(V36:V40)</f>
        <v>0</v>
      </c>
    </row>
    <row r="42" spans="1:22" ht="6.75" customHeight="1" thickBot="1">
      <c r="A42" s="671"/>
      <c r="B42" s="361"/>
      <c r="C42" s="832"/>
      <c r="D42" s="832"/>
      <c r="E42" s="833"/>
      <c r="F42" s="832"/>
      <c r="G42" s="832"/>
      <c r="H42" s="832"/>
      <c r="I42" s="835"/>
      <c r="J42" s="835"/>
      <c r="K42" s="1494"/>
      <c r="L42" s="1495"/>
      <c r="M42" s="1496"/>
      <c r="N42" s="838"/>
      <c r="O42" s="1497">
        <f>U42-N42</f>
        <v>0</v>
      </c>
      <c r="P42" s="460"/>
      <c r="Q42" s="1491">
        <f t="shared" si="0"/>
        <v>0</v>
      </c>
      <c r="R42" s="1492" t="e">
        <f t="shared" si="1"/>
        <v>#DIV/0!</v>
      </c>
      <c r="T42" s="1498"/>
      <c r="U42" s="1498"/>
      <c r="V42" s="835"/>
    </row>
    <row r="43" spans="1:22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339">
        <f aca="true" t="shared" si="4" ref="F43:P43">F41-F39</f>
        <v>1617</v>
      </c>
      <c r="G43" s="339">
        <f t="shared" si="4"/>
        <v>1514</v>
      </c>
      <c r="H43" s="339">
        <f t="shared" si="4"/>
        <v>1468</v>
      </c>
      <c r="I43" s="817">
        <f>I41-I39</f>
        <v>2057</v>
      </c>
      <c r="J43" s="817">
        <f>J41-J39</f>
        <v>1728</v>
      </c>
      <c r="K43" s="339">
        <f>K41-K39</f>
        <v>0</v>
      </c>
      <c r="L43" s="1499">
        <f t="shared" si="4"/>
        <v>0</v>
      </c>
      <c r="M43" s="1490">
        <f t="shared" si="4"/>
        <v>521</v>
      </c>
      <c r="N43" s="830">
        <f t="shared" si="4"/>
        <v>0</v>
      </c>
      <c r="O43" s="339">
        <f t="shared" si="4"/>
        <v>0</v>
      </c>
      <c r="P43" s="323">
        <f t="shared" si="4"/>
        <v>0</v>
      </c>
      <c r="Q43" s="1491">
        <f t="shared" si="0"/>
        <v>521</v>
      </c>
      <c r="R43" s="1492" t="e">
        <f t="shared" si="1"/>
        <v>#DIV/0!</v>
      </c>
      <c r="T43" s="339">
        <f>T41-T39</f>
        <v>0</v>
      </c>
      <c r="U43" s="339">
        <f>U41-U39</f>
        <v>0</v>
      </c>
      <c r="V43" s="817">
        <f>V41-V39</f>
        <v>0</v>
      </c>
    </row>
    <row r="44" spans="1:22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339">
        <f aca="true" t="shared" si="5" ref="F44:P44">F41-F35</f>
        <v>-113</v>
      </c>
      <c r="G44" s="339">
        <f t="shared" si="5"/>
        <v>11</v>
      </c>
      <c r="H44" s="339">
        <f t="shared" si="5"/>
        <v>416</v>
      </c>
      <c r="I44" s="817">
        <f>I41-I35</f>
        <v>0</v>
      </c>
      <c r="J44" s="817">
        <f>J41-J35</f>
        <v>20</v>
      </c>
      <c r="K44" s="339">
        <f>K41-K35</f>
        <v>0</v>
      </c>
      <c r="L44" s="1499">
        <f t="shared" si="5"/>
        <v>0</v>
      </c>
      <c r="M44" s="1490">
        <f t="shared" si="5"/>
        <v>267</v>
      </c>
      <c r="N44" s="830">
        <f t="shared" si="5"/>
        <v>0</v>
      </c>
      <c r="O44" s="339">
        <f t="shared" si="5"/>
        <v>0</v>
      </c>
      <c r="P44" s="323">
        <f t="shared" si="5"/>
        <v>0</v>
      </c>
      <c r="Q44" s="1491">
        <f t="shared" si="0"/>
        <v>267</v>
      </c>
      <c r="R44" s="1492" t="e">
        <f t="shared" si="1"/>
        <v>#DIV/0!</v>
      </c>
      <c r="T44" s="339">
        <f>T41-T35</f>
        <v>0</v>
      </c>
      <c r="U44" s="339">
        <f>U41-U35</f>
        <v>0</v>
      </c>
      <c r="V44" s="817">
        <f>V41-V35</f>
        <v>0</v>
      </c>
    </row>
    <row r="45" spans="1:22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339">
        <f aca="true" t="shared" si="6" ref="F45:P45">F44-F39</f>
        <v>-10165</v>
      </c>
      <c r="G45" s="339">
        <f t="shared" si="6"/>
        <v>-10139</v>
      </c>
      <c r="H45" s="339">
        <f t="shared" si="6"/>
        <v>-10474</v>
      </c>
      <c r="I45" s="817">
        <f t="shared" si="6"/>
        <v>-11223</v>
      </c>
      <c r="J45" s="817">
        <f>J44-J39</f>
        <v>-11822</v>
      </c>
      <c r="K45" s="339">
        <f t="shared" si="6"/>
        <v>-12431</v>
      </c>
      <c r="L45" s="1499">
        <f t="shared" si="6"/>
        <v>-12431</v>
      </c>
      <c r="M45" s="1490">
        <f t="shared" si="6"/>
        <v>-2796</v>
      </c>
      <c r="N45" s="830">
        <f t="shared" si="6"/>
        <v>0</v>
      </c>
      <c r="O45" s="339">
        <f t="shared" si="6"/>
        <v>0</v>
      </c>
      <c r="P45" s="323">
        <f t="shared" si="6"/>
        <v>0</v>
      </c>
      <c r="Q45" s="1491">
        <f t="shared" si="0"/>
        <v>-2796</v>
      </c>
      <c r="R45" s="1500">
        <f t="shared" si="1"/>
        <v>22.492156705011666</v>
      </c>
      <c r="T45" s="339">
        <f>T44-T39</f>
        <v>0</v>
      </c>
      <c r="U45" s="339">
        <f>U44-U39</f>
        <v>0</v>
      </c>
      <c r="V45" s="817">
        <f>V44-V39</f>
        <v>0</v>
      </c>
    </row>
    <row r="46" ht="15">
      <c r="A46" s="854"/>
    </row>
    <row r="47" ht="15">
      <c r="A47" s="854"/>
    </row>
    <row r="48" spans="1:22" ht="15">
      <c r="A48" s="850" t="s">
        <v>191</v>
      </c>
      <c r="Q48"/>
      <c r="R48"/>
      <c r="S48"/>
      <c r="T48"/>
      <c r="U48"/>
      <c r="V48"/>
    </row>
    <row r="49" spans="1:22" ht="15">
      <c r="A49" s="851" t="s">
        <v>192</v>
      </c>
      <c r="Q49"/>
      <c r="R49"/>
      <c r="S49"/>
      <c r="T49"/>
      <c r="U49"/>
      <c r="V49"/>
    </row>
    <row r="50" spans="1:22" ht="15">
      <c r="A50" s="852" t="s">
        <v>193</v>
      </c>
      <c r="Q50"/>
      <c r="R50"/>
      <c r="S50"/>
      <c r="T50"/>
      <c r="U50"/>
      <c r="V50"/>
    </row>
    <row r="51" spans="1:22" ht="15">
      <c r="A51" s="853"/>
      <c r="Q51"/>
      <c r="R51"/>
      <c r="S51"/>
      <c r="T51"/>
      <c r="U51"/>
      <c r="V51"/>
    </row>
    <row r="52" spans="1:22" ht="15">
      <c r="A52" s="854" t="s">
        <v>194</v>
      </c>
      <c r="Q52"/>
      <c r="R52"/>
      <c r="S52"/>
      <c r="T52"/>
      <c r="U52"/>
      <c r="V52"/>
    </row>
    <row r="53" spans="1:22" ht="15">
      <c r="A53" s="854"/>
      <c r="Q53"/>
      <c r="R53"/>
      <c r="S53"/>
      <c r="T53"/>
      <c r="U53"/>
      <c r="V53"/>
    </row>
    <row r="54" spans="1:22" ht="15">
      <c r="A54" s="854" t="s">
        <v>195</v>
      </c>
      <c r="Q54"/>
      <c r="R54"/>
      <c r="S54"/>
      <c r="T54"/>
      <c r="U54"/>
      <c r="V54"/>
    </row>
    <row r="55" ht="15">
      <c r="A55" s="854" t="s">
        <v>196</v>
      </c>
    </row>
    <row r="56" ht="15">
      <c r="A56" s="854"/>
    </row>
    <row r="57" ht="15">
      <c r="A57" s="854"/>
    </row>
    <row r="58" ht="15">
      <c r="A58" s="854"/>
    </row>
    <row r="59" ht="15">
      <c r="A59" s="854"/>
    </row>
    <row r="60" ht="15">
      <c r="A60" s="854"/>
    </row>
    <row r="61" ht="15">
      <c r="A61" s="854"/>
    </row>
    <row r="62" ht="15">
      <c r="A62" s="854"/>
    </row>
    <row r="63" ht="15">
      <c r="A63" s="854"/>
    </row>
    <row r="64" ht="15">
      <c r="A64" s="854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8" width="9.140625" style="0" customWidth="1"/>
    <col min="9" max="9" width="10.28125" style="0" customWidth="1"/>
    <col min="14" max="14" width="9.140625" style="0" customWidth="1"/>
    <col min="22" max="23" width="10.28125" style="0" customWidth="1"/>
  </cols>
  <sheetData>
    <row r="1" spans="1:9" ht="25.5">
      <c r="A1" s="202" t="s">
        <v>106</v>
      </c>
      <c r="B1" s="202"/>
      <c r="C1" s="203"/>
      <c r="D1" s="203"/>
      <c r="E1" s="203"/>
      <c r="F1" s="203"/>
      <c r="G1" s="203"/>
      <c r="H1" s="203"/>
      <c r="I1" s="204"/>
    </row>
    <row r="2" spans="1:9" ht="18">
      <c r="A2" s="205" t="s">
        <v>107</v>
      </c>
      <c r="B2" s="206"/>
      <c r="I2" s="207"/>
    </row>
    <row r="3" spans="1:9" ht="15">
      <c r="A3" s="207"/>
      <c r="B3" s="207"/>
      <c r="I3" s="207"/>
    </row>
    <row r="4" spans="9:15" ht="15.75" thickBot="1">
      <c r="I4" s="207"/>
      <c r="M4" s="208"/>
      <c r="N4" s="208"/>
      <c r="O4" s="208"/>
    </row>
    <row r="5" spans="1:15" ht="16.5" thickBot="1">
      <c r="A5" s="209" t="s">
        <v>2</v>
      </c>
      <c r="B5" s="209"/>
      <c r="C5" s="1503" t="s">
        <v>108</v>
      </c>
      <c r="D5" s="1504"/>
      <c r="E5" s="1504"/>
      <c r="F5" s="1504"/>
      <c r="G5" s="1505"/>
      <c r="H5" s="210"/>
      <c r="I5" s="211"/>
      <c r="M5" s="208"/>
      <c r="N5" s="208"/>
      <c r="O5" s="208"/>
    </row>
    <row r="6" spans="1:9" ht="15.75" thickBot="1">
      <c r="A6" s="204" t="s">
        <v>4</v>
      </c>
      <c r="B6" s="204"/>
      <c r="I6" s="207"/>
    </row>
    <row r="7" spans="1:23" ht="15.75">
      <c r="A7" s="212"/>
      <c r="B7" s="213"/>
      <c r="C7" s="214"/>
      <c r="D7" s="215"/>
      <c r="E7" s="215"/>
      <c r="F7" s="215"/>
      <c r="G7" s="215"/>
      <c r="H7" s="215"/>
      <c r="I7" s="216" t="s">
        <v>5</v>
      </c>
      <c r="J7" s="217"/>
      <c r="K7" s="218"/>
      <c r="L7" s="218"/>
      <c r="M7" s="218"/>
      <c r="N7" s="218"/>
      <c r="O7" s="219"/>
      <c r="P7" s="218"/>
      <c r="Q7" s="218"/>
      <c r="R7" s="218"/>
      <c r="S7" s="218"/>
      <c r="T7" s="218"/>
      <c r="U7" s="218"/>
      <c r="V7" s="220" t="s">
        <v>15</v>
      </c>
      <c r="W7" s="216" t="s">
        <v>8</v>
      </c>
    </row>
    <row r="8" spans="1:23" ht="15.75" thickBot="1">
      <c r="A8" s="221" t="s">
        <v>9</v>
      </c>
      <c r="B8" s="222"/>
      <c r="C8" s="223"/>
      <c r="D8" s="224" t="s">
        <v>11</v>
      </c>
      <c r="E8" s="224" t="s">
        <v>12</v>
      </c>
      <c r="F8" s="225" t="s">
        <v>15</v>
      </c>
      <c r="G8" s="225" t="s">
        <v>109</v>
      </c>
      <c r="H8" s="224"/>
      <c r="I8" s="226">
        <v>2012</v>
      </c>
      <c r="J8" s="227" t="s">
        <v>17</v>
      </c>
      <c r="K8" s="228" t="s">
        <v>18</v>
      </c>
      <c r="L8" s="228" t="s">
        <v>19</v>
      </c>
      <c r="M8" s="228" t="s">
        <v>20</v>
      </c>
      <c r="N8" s="228" t="s">
        <v>21</v>
      </c>
      <c r="O8" s="228" t="s">
        <v>22</v>
      </c>
      <c r="P8" s="228" t="s">
        <v>23</v>
      </c>
      <c r="Q8" s="228" t="s">
        <v>24</v>
      </c>
      <c r="R8" s="228" t="s">
        <v>25</v>
      </c>
      <c r="S8" s="228" t="s">
        <v>26</v>
      </c>
      <c r="T8" s="228" t="s">
        <v>27</v>
      </c>
      <c r="U8" s="227" t="s">
        <v>28</v>
      </c>
      <c r="V8" s="229" t="s">
        <v>29</v>
      </c>
      <c r="W8" s="226" t="s">
        <v>30</v>
      </c>
    </row>
    <row r="9" spans="1:23" ht="16.5">
      <c r="A9" s="230" t="s">
        <v>110</v>
      </c>
      <c r="B9" s="231"/>
      <c r="C9" s="232"/>
      <c r="D9" s="233">
        <v>22</v>
      </c>
      <c r="E9" s="233">
        <v>23</v>
      </c>
      <c r="F9" s="234">
        <v>21</v>
      </c>
      <c r="G9" s="235">
        <v>21</v>
      </c>
      <c r="H9" s="235"/>
      <c r="I9" s="236">
        <v>21</v>
      </c>
      <c r="J9" s="237">
        <v>21</v>
      </c>
      <c r="K9" s="238">
        <v>21</v>
      </c>
      <c r="L9" s="238">
        <v>21</v>
      </c>
      <c r="M9" s="238"/>
      <c r="N9" s="239"/>
      <c r="O9" s="239"/>
      <c r="P9" s="240"/>
      <c r="Q9" s="240"/>
      <c r="R9" s="240"/>
      <c r="S9" s="240"/>
      <c r="T9" s="240"/>
      <c r="U9" s="234"/>
      <c r="V9" s="241" t="s">
        <v>32</v>
      </c>
      <c r="W9" s="242" t="s">
        <v>32</v>
      </c>
    </row>
    <row r="10" spans="1:23" ht="17.25" thickBot="1">
      <c r="A10" s="243" t="s">
        <v>111</v>
      </c>
      <c r="B10" s="244"/>
      <c r="C10" s="245"/>
      <c r="D10" s="246">
        <v>20.91</v>
      </c>
      <c r="E10" s="246">
        <v>21.91</v>
      </c>
      <c r="F10" s="247">
        <v>20.4</v>
      </c>
      <c r="G10" s="248">
        <v>20.4</v>
      </c>
      <c r="H10" s="248"/>
      <c r="I10" s="249">
        <v>20.4</v>
      </c>
      <c r="J10" s="250">
        <v>20.4</v>
      </c>
      <c r="K10" s="251">
        <v>20.4</v>
      </c>
      <c r="L10" s="252">
        <v>20.4</v>
      </c>
      <c r="M10" s="252"/>
      <c r="N10" s="251"/>
      <c r="O10" s="251"/>
      <c r="P10" s="253"/>
      <c r="Q10" s="253"/>
      <c r="R10" s="253"/>
      <c r="S10" s="253"/>
      <c r="T10" s="253"/>
      <c r="U10" s="247"/>
      <c r="V10" s="254"/>
      <c r="W10" s="255" t="s">
        <v>32</v>
      </c>
    </row>
    <row r="11" spans="1:23" ht="16.5">
      <c r="A11" s="256" t="s">
        <v>112</v>
      </c>
      <c r="B11" s="231"/>
      <c r="C11" s="257" t="s">
        <v>113</v>
      </c>
      <c r="D11" s="258">
        <v>4630</v>
      </c>
      <c r="E11" s="258">
        <v>5103</v>
      </c>
      <c r="F11" s="259">
        <v>6882</v>
      </c>
      <c r="G11" s="260">
        <v>6825</v>
      </c>
      <c r="H11" s="261"/>
      <c r="I11" s="262" t="s">
        <v>32</v>
      </c>
      <c r="J11" s="259">
        <v>6825</v>
      </c>
      <c r="K11" s="263">
        <v>6827</v>
      </c>
      <c r="L11" s="263">
        <v>6834</v>
      </c>
      <c r="M11" s="264"/>
      <c r="N11" s="265"/>
      <c r="O11" s="265"/>
      <c r="P11" s="265"/>
      <c r="Q11" s="265"/>
      <c r="R11" s="265"/>
      <c r="S11" s="265"/>
      <c r="T11" s="265"/>
      <c r="U11" s="259"/>
      <c r="V11" s="266" t="s">
        <v>32</v>
      </c>
      <c r="W11" s="262" t="s">
        <v>32</v>
      </c>
    </row>
    <row r="12" spans="1:23" ht="16.5">
      <c r="A12" s="256" t="s">
        <v>114</v>
      </c>
      <c r="B12" s="267"/>
      <c r="C12" s="257" t="s">
        <v>115</v>
      </c>
      <c r="D12" s="268">
        <v>3811</v>
      </c>
      <c r="E12" s="268">
        <v>4577</v>
      </c>
      <c r="F12" s="259">
        <v>6496</v>
      </c>
      <c r="G12" s="260">
        <v>6491</v>
      </c>
      <c r="H12" s="260"/>
      <c r="I12" s="262" t="s">
        <v>32</v>
      </c>
      <c r="J12" s="269">
        <v>6501</v>
      </c>
      <c r="K12" s="270">
        <v>6510</v>
      </c>
      <c r="L12" s="270">
        <v>6526</v>
      </c>
      <c r="M12" s="271"/>
      <c r="N12" s="265"/>
      <c r="O12" s="265"/>
      <c r="P12" s="265"/>
      <c r="Q12" s="265"/>
      <c r="R12" s="265"/>
      <c r="S12" s="265"/>
      <c r="T12" s="265"/>
      <c r="U12" s="259"/>
      <c r="V12" s="266" t="s">
        <v>32</v>
      </c>
      <c r="W12" s="262" t="s">
        <v>32</v>
      </c>
    </row>
    <row r="13" spans="1:23" ht="16.5">
      <c r="A13" s="256" t="s">
        <v>40</v>
      </c>
      <c r="B13" s="231"/>
      <c r="C13" s="257" t="s">
        <v>116</v>
      </c>
      <c r="D13" s="268">
        <v>0</v>
      </c>
      <c r="E13" s="268">
        <v>0</v>
      </c>
      <c r="F13" s="259">
        <v>19</v>
      </c>
      <c r="G13" s="260">
        <v>59</v>
      </c>
      <c r="H13" s="260"/>
      <c r="I13" s="262" t="s">
        <v>32</v>
      </c>
      <c r="J13" s="269">
        <v>59</v>
      </c>
      <c r="K13" s="270">
        <v>59</v>
      </c>
      <c r="L13" s="271">
        <v>66</v>
      </c>
      <c r="M13" s="271"/>
      <c r="N13" s="265"/>
      <c r="O13" s="265"/>
      <c r="P13" s="265"/>
      <c r="Q13" s="265"/>
      <c r="R13" s="265"/>
      <c r="S13" s="265"/>
      <c r="T13" s="265"/>
      <c r="U13" s="259"/>
      <c r="V13" s="266" t="s">
        <v>32</v>
      </c>
      <c r="W13" s="262" t="s">
        <v>32</v>
      </c>
    </row>
    <row r="14" spans="1:23" ht="16.5">
      <c r="A14" s="256" t="s">
        <v>43</v>
      </c>
      <c r="B14" s="267"/>
      <c r="C14" s="257" t="s">
        <v>117</v>
      </c>
      <c r="D14" s="268">
        <v>0</v>
      </c>
      <c r="E14" s="268">
        <v>0</v>
      </c>
      <c r="F14" s="259">
        <v>596</v>
      </c>
      <c r="G14" s="260">
        <v>619</v>
      </c>
      <c r="H14" s="260"/>
      <c r="I14" s="262" t="s">
        <v>32</v>
      </c>
      <c r="J14" s="269">
        <v>8129</v>
      </c>
      <c r="K14" s="270">
        <v>7418</v>
      </c>
      <c r="L14" s="271">
        <v>6910</v>
      </c>
      <c r="M14" s="271"/>
      <c r="N14" s="265"/>
      <c r="O14" s="265"/>
      <c r="P14" s="265"/>
      <c r="Q14" s="265"/>
      <c r="R14" s="265"/>
      <c r="S14" s="265"/>
      <c r="T14" s="265"/>
      <c r="U14" s="259"/>
      <c r="V14" s="266" t="s">
        <v>32</v>
      </c>
      <c r="W14" s="262" t="s">
        <v>32</v>
      </c>
    </row>
    <row r="15" spans="1:23" ht="17.25" thickBot="1">
      <c r="A15" s="230" t="s">
        <v>45</v>
      </c>
      <c r="B15" s="231"/>
      <c r="C15" s="272" t="s">
        <v>118</v>
      </c>
      <c r="D15" s="273">
        <v>869</v>
      </c>
      <c r="E15" s="273">
        <v>1024</v>
      </c>
      <c r="F15" s="274">
        <v>1443</v>
      </c>
      <c r="G15" s="275">
        <v>1237</v>
      </c>
      <c r="H15" s="275"/>
      <c r="I15" s="242" t="s">
        <v>32</v>
      </c>
      <c r="J15" s="276">
        <v>1258</v>
      </c>
      <c r="K15" s="239">
        <v>1360</v>
      </c>
      <c r="L15" s="238">
        <v>1733</v>
      </c>
      <c r="M15" s="238"/>
      <c r="N15" s="239"/>
      <c r="O15" s="239"/>
      <c r="P15" s="239"/>
      <c r="Q15" s="239"/>
      <c r="R15" s="239"/>
      <c r="S15" s="239"/>
      <c r="T15" s="239"/>
      <c r="U15" s="274"/>
      <c r="V15" s="241" t="s">
        <v>32</v>
      </c>
      <c r="W15" s="242" t="s">
        <v>32</v>
      </c>
    </row>
    <row r="16" spans="1:23" ht="17.25" thickBot="1">
      <c r="A16" s="277" t="s">
        <v>48</v>
      </c>
      <c r="B16" s="278"/>
      <c r="C16" s="279"/>
      <c r="D16" s="280">
        <v>1838</v>
      </c>
      <c r="E16" s="280">
        <v>1811</v>
      </c>
      <c r="F16" s="281">
        <v>2420</v>
      </c>
      <c r="G16" s="282">
        <v>2454</v>
      </c>
      <c r="H16" s="282"/>
      <c r="I16" s="283" t="s">
        <v>32</v>
      </c>
      <c r="J16" s="281">
        <v>9975</v>
      </c>
      <c r="K16" s="284">
        <v>9355</v>
      </c>
      <c r="L16" s="285">
        <v>9216</v>
      </c>
      <c r="M16" s="285"/>
      <c r="N16" s="284"/>
      <c r="O16" s="284"/>
      <c r="P16" s="284"/>
      <c r="Q16" s="284"/>
      <c r="R16" s="284"/>
      <c r="S16" s="284"/>
      <c r="T16" s="284"/>
      <c r="U16" s="281"/>
      <c r="V16" s="286" t="s">
        <v>32</v>
      </c>
      <c r="W16" s="283" t="s">
        <v>32</v>
      </c>
    </row>
    <row r="17" spans="1:23" ht="16.5">
      <c r="A17" s="230" t="s">
        <v>119</v>
      </c>
      <c r="B17" s="231"/>
      <c r="C17" s="272" t="s">
        <v>120</v>
      </c>
      <c r="D17" s="273">
        <v>833</v>
      </c>
      <c r="E17" s="273">
        <v>540</v>
      </c>
      <c r="F17" s="274">
        <v>401</v>
      </c>
      <c r="G17" s="275">
        <v>379</v>
      </c>
      <c r="H17" s="275"/>
      <c r="I17" s="242" t="s">
        <v>32</v>
      </c>
      <c r="J17" s="276">
        <v>370</v>
      </c>
      <c r="K17" s="239">
        <v>361</v>
      </c>
      <c r="L17" s="238">
        <v>353</v>
      </c>
      <c r="M17" s="238"/>
      <c r="N17" s="239"/>
      <c r="O17" s="239"/>
      <c r="P17" s="239"/>
      <c r="Q17" s="239"/>
      <c r="R17" s="239"/>
      <c r="S17" s="239"/>
      <c r="T17" s="239"/>
      <c r="U17" s="274"/>
      <c r="V17" s="241" t="s">
        <v>32</v>
      </c>
      <c r="W17" s="242" t="s">
        <v>32</v>
      </c>
    </row>
    <row r="18" spans="1:23" ht="16.5">
      <c r="A18" s="256" t="s">
        <v>121</v>
      </c>
      <c r="B18" s="267"/>
      <c r="C18" s="257" t="s">
        <v>122</v>
      </c>
      <c r="D18" s="258">
        <v>584</v>
      </c>
      <c r="E18" s="258">
        <v>483</v>
      </c>
      <c r="F18" s="259">
        <v>781</v>
      </c>
      <c r="G18" s="260">
        <v>725</v>
      </c>
      <c r="H18" s="260"/>
      <c r="I18" s="262" t="s">
        <v>32</v>
      </c>
      <c r="J18" s="259">
        <v>737</v>
      </c>
      <c r="K18" s="265">
        <v>749</v>
      </c>
      <c r="L18" s="264">
        <v>789</v>
      </c>
      <c r="M18" s="264"/>
      <c r="N18" s="265"/>
      <c r="O18" s="265"/>
      <c r="P18" s="265"/>
      <c r="Q18" s="265"/>
      <c r="R18" s="265"/>
      <c r="S18" s="265"/>
      <c r="T18" s="265"/>
      <c r="U18" s="259"/>
      <c r="V18" s="266" t="s">
        <v>32</v>
      </c>
      <c r="W18" s="262" t="s">
        <v>32</v>
      </c>
    </row>
    <row r="19" spans="1:23" ht="16.5">
      <c r="A19" s="256" t="s">
        <v>54</v>
      </c>
      <c r="B19" s="267"/>
      <c r="C19" s="257" t="s">
        <v>123</v>
      </c>
      <c r="D19" s="268">
        <v>0</v>
      </c>
      <c r="E19" s="268">
        <v>0</v>
      </c>
      <c r="F19" s="259">
        <v>0</v>
      </c>
      <c r="G19" s="260">
        <v>0</v>
      </c>
      <c r="H19" s="260"/>
      <c r="I19" s="262" t="s">
        <v>32</v>
      </c>
      <c r="J19" s="269">
        <v>0</v>
      </c>
      <c r="K19" s="270">
        <v>0</v>
      </c>
      <c r="L19" s="271">
        <v>0</v>
      </c>
      <c r="M19" s="271"/>
      <c r="N19" s="265"/>
      <c r="O19" s="265"/>
      <c r="P19" s="265"/>
      <c r="Q19" s="265"/>
      <c r="R19" s="265"/>
      <c r="S19" s="265"/>
      <c r="T19" s="265"/>
      <c r="U19" s="259"/>
      <c r="V19" s="266" t="s">
        <v>32</v>
      </c>
      <c r="W19" s="262" t="s">
        <v>32</v>
      </c>
    </row>
    <row r="20" spans="1:23" ht="16.5">
      <c r="A20" s="256" t="s">
        <v>56</v>
      </c>
      <c r="B20" s="231"/>
      <c r="C20" s="257" t="s">
        <v>124</v>
      </c>
      <c r="D20" s="268">
        <v>225</v>
      </c>
      <c r="E20" s="268">
        <v>259</v>
      </c>
      <c r="F20" s="259">
        <v>1239</v>
      </c>
      <c r="G20" s="260">
        <v>1146</v>
      </c>
      <c r="H20" s="260"/>
      <c r="I20" s="262" t="s">
        <v>32</v>
      </c>
      <c r="J20" s="269">
        <v>8549</v>
      </c>
      <c r="K20" s="270">
        <v>7887</v>
      </c>
      <c r="L20" s="271">
        <v>7578</v>
      </c>
      <c r="M20" s="271"/>
      <c r="N20" s="265"/>
      <c r="O20" s="265"/>
      <c r="P20" s="265"/>
      <c r="Q20" s="265"/>
      <c r="R20" s="265"/>
      <c r="S20" s="265"/>
      <c r="T20" s="265"/>
      <c r="U20" s="259"/>
      <c r="V20" s="266" t="s">
        <v>32</v>
      </c>
      <c r="W20" s="262" t="s">
        <v>32</v>
      </c>
    </row>
    <row r="21" spans="1:23" ht="17.25" thickBot="1">
      <c r="A21" s="256" t="s">
        <v>58</v>
      </c>
      <c r="B21" s="244"/>
      <c r="C21" s="257" t="s">
        <v>125</v>
      </c>
      <c r="D21" s="268">
        <v>0</v>
      </c>
      <c r="E21" s="268">
        <v>0</v>
      </c>
      <c r="F21" s="259">
        <v>0</v>
      </c>
      <c r="G21" s="287">
        <v>0</v>
      </c>
      <c r="H21" s="287"/>
      <c r="I21" s="262" t="s">
        <v>32</v>
      </c>
      <c r="J21" s="269">
        <v>0</v>
      </c>
      <c r="K21" s="270">
        <v>0</v>
      </c>
      <c r="L21" s="271">
        <v>0</v>
      </c>
      <c r="M21" s="271"/>
      <c r="N21" s="265"/>
      <c r="O21" s="265"/>
      <c r="P21" s="265"/>
      <c r="Q21" s="265"/>
      <c r="R21" s="265"/>
      <c r="S21" s="265"/>
      <c r="T21" s="265"/>
      <c r="U21" s="259"/>
      <c r="V21" s="266" t="s">
        <v>32</v>
      </c>
      <c r="W21" s="262" t="s">
        <v>32</v>
      </c>
    </row>
    <row r="22" spans="1:23" ht="16.5">
      <c r="A22" s="288" t="s">
        <v>60</v>
      </c>
      <c r="B22" s="231"/>
      <c r="C22" s="289"/>
      <c r="D22" s="290">
        <v>6805</v>
      </c>
      <c r="E22" s="290">
        <v>6979</v>
      </c>
      <c r="F22" s="291">
        <v>8746</v>
      </c>
      <c r="G22" s="291">
        <v>8318</v>
      </c>
      <c r="H22" s="291"/>
      <c r="I22" s="292">
        <v>8215</v>
      </c>
      <c r="J22" s="293">
        <v>559</v>
      </c>
      <c r="K22" s="263">
        <v>559</v>
      </c>
      <c r="L22" s="263">
        <v>835</v>
      </c>
      <c r="M22" s="263"/>
      <c r="N22" s="263"/>
      <c r="O22" s="263"/>
      <c r="P22" s="263"/>
      <c r="Q22" s="263"/>
      <c r="R22" s="263"/>
      <c r="S22" s="263"/>
      <c r="T22" s="263"/>
      <c r="U22" s="293"/>
      <c r="V22" s="294">
        <f>SUM(J22:U22)</f>
        <v>1953</v>
      </c>
      <c r="W22" s="295">
        <f>+V22/I22*100</f>
        <v>23.77358490566038</v>
      </c>
    </row>
    <row r="23" spans="1:23" ht="16.5">
      <c r="A23" s="256" t="s">
        <v>62</v>
      </c>
      <c r="B23" s="267"/>
      <c r="C23" s="296"/>
      <c r="D23" s="258"/>
      <c r="E23" s="258"/>
      <c r="F23" s="297">
        <v>130</v>
      </c>
      <c r="G23" s="297">
        <v>0</v>
      </c>
      <c r="H23" s="297"/>
      <c r="I23" s="298">
        <v>0</v>
      </c>
      <c r="J23" s="259">
        <v>0</v>
      </c>
      <c r="K23" s="265">
        <v>0</v>
      </c>
      <c r="L23" s="265">
        <v>0</v>
      </c>
      <c r="M23" s="265"/>
      <c r="N23" s="265"/>
      <c r="O23" s="265"/>
      <c r="P23" s="265"/>
      <c r="Q23" s="265"/>
      <c r="R23" s="265"/>
      <c r="S23" s="265"/>
      <c r="T23" s="265"/>
      <c r="U23" s="259"/>
      <c r="V23" s="299">
        <f>SUM(J23:U23)</f>
        <v>0</v>
      </c>
      <c r="W23" s="300" t="e">
        <f>+V23/I23*100</f>
        <v>#DIV/0!</v>
      </c>
    </row>
    <row r="24" spans="1:23" ht="17.25" thickBot="1">
      <c r="A24" s="301" t="s">
        <v>65</v>
      </c>
      <c r="B24" s="231"/>
      <c r="C24" s="302"/>
      <c r="D24" s="303">
        <v>6505</v>
      </c>
      <c r="E24" s="303">
        <v>6369</v>
      </c>
      <c r="F24" s="304">
        <v>7026</v>
      </c>
      <c r="G24" s="304">
        <v>6712</v>
      </c>
      <c r="H24" s="304"/>
      <c r="I24" s="305">
        <v>6700</v>
      </c>
      <c r="J24" s="306">
        <v>559</v>
      </c>
      <c r="K24" s="307">
        <v>559</v>
      </c>
      <c r="L24" s="307">
        <v>559</v>
      </c>
      <c r="M24" s="307"/>
      <c r="N24" s="307"/>
      <c r="O24" s="307"/>
      <c r="P24" s="307"/>
      <c r="Q24" s="307"/>
      <c r="R24" s="307"/>
      <c r="S24" s="307"/>
      <c r="T24" s="307"/>
      <c r="U24" s="306"/>
      <c r="V24" s="308">
        <f>SUM(J24:U24)</f>
        <v>1677</v>
      </c>
      <c r="W24" s="309">
        <f>+V24/I24*100</f>
        <v>25.029850746268657</v>
      </c>
    </row>
    <row r="25" spans="1:23" ht="16.5">
      <c r="A25" s="256" t="s">
        <v>66</v>
      </c>
      <c r="B25" s="310" t="s">
        <v>126</v>
      </c>
      <c r="C25" s="257" t="s">
        <v>127</v>
      </c>
      <c r="D25" s="258">
        <v>2275</v>
      </c>
      <c r="E25" s="258">
        <v>2131</v>
      </c>
      <c r="F25" s="297">
        <v>1301</v>
      </c>
      <c r="G25" s="297">
        <v>1400</v>
      </c>
      <c r="H25" s="297"/>
      <c r="I25" s="311">
        <v>1090</v>
      </c>
      <c r="J25" s="259">
        <v>11</v>
      </c>
      <c r="K25" s="265">
        <v>73</v>
      </c>
      <c r="L25" s="265">
        <v>73</v>
      </c>
      <c r="M25" s="265"/>
      <c r="N25" s="265"/>
      <c r="O25" s="265"/>
      <c r="P25" s="265"/>
      <c r="Q25" s="265"/>
      <c r="R25" s="265"/>
      <c r="S25" s="265"/>
      <c r="T25" s="265"/>
      <c r="U25" s="259"/>
      <c r="V25" s="299">
        <f aca="true" t="shared" si="0" ref="V25:V35">SUM(J25:U25)</f>
        <v>157</v>
      </c>
      <c r="W25" s="300">
        <f aca="true" t="shared" si="1" ref="W25:W35">+V25/I25*100</f>
        <v>14.403669724770642</v>
      </c>
    </row>
    <row r="26" spans="1:23" ht="16.5">
      <c r="A26" s="256" t="s">
        <v>68</v>
      </c>
      <c r="B26" s="312" t="s">
        <v>128</v>
      </c>
      <c r="C26" s="257" t="s">
        <v>129</v>
      </c>
      <c r="D26" s="268">
        <v>269</v>
      </c>
      <c r="E26" s="268">
        <v>415</v>
      </c>
      <c r="F26" s="313">
        <v>809</v>
      </c>
      <c r="G26" s="313">
        <v>848</v>
      </c>
      <c r="H26" s="313"/>
      <c r="I26" s="298">
        <v>790</v>
      </c>
      <c r="J26" s="259">
        <v>7</v>
      </c>
      <c r="K26" s="265">
        <v>10</v>
      </c>
      <c r="L26" s="265">
        <v>145</v>
      </c>
      <c r="M26" s="265"/>
      <c r="N26" s="265"/>
      <c r="O26" s="265"/>
      <c r="P26" s="265"/>
      <c r="Q26" s="265"/>
      <c r="R26" s="265"/>
      <c r="S26" s="265"/>
      <c r="T26" s="265"/>
      <c r="U26" s="259"/>
      <c r="V26" s="299">
        <f t="shared" si="0"/>
        <v>162</v>
      </c>
      <c r="W26" s="300">
        <f t="shared" si="1"/>
        <v>20.506329113924053</v>
      </c>
    </row>
    <row r="27" spans="1:23" ht="16.5">
      <c r="A27" s="256" t="s">
        <v>70</v>
      </c>
      <c r="B27" s="314" t="s">
        <v>130</v>
      </c>
      <c r="C27" s="257" t="s">
        <v>131</v>
      </c>
      <c r="D27" s="268">
        <v>0</v>
      </c>
      <c r="E27" s="268">
        <v>1</v>
      </c>
      <c r="F27" s="313">
        <v>1</v>
      </c>
      <c r="G27" s="313">
        <v>2</v>
      </c>
      <c r="H27" s="313"/>
      <c r="I27" s="298">
        <v>0</v>
      </c>
      <c r="J27" s="259">
        <v>0</v>
      </c>
      <c r="K27" s="265">
        <v>0</v>
      </c>
      <c r="L27" s="265">
        <v>0</v>
      </c>
      <c r="M27" s="265"/>
      <c r="N27" s="265"/>
      <c r="O27" s="265"/>
      <c r="P27" s="265"/>
      <c r="Q27" s="265"/>
      <c r="R27" s="265"/>
      <c r="S27" s="265"/>
      <c r="T27" s="265"/>
      <c r="U27" s="259"/>
      <c r="V27" s="299">
        <f t="shared" si="0"/>
        <v>0</v>
      </c>
      <c r="W27" s="300" t="e">
        <f t="shared" si="1"/>
        <v>#DIV/0!</v>
      </c>
    </row>
    <row r="28" spans="1:23" ht="16.5">
      <c r="A28" s="256" t="s">
        <v>72</v>
      </c>
      <c r="B28" s="314" t="s">
        <v>132</v>
      </c>
      <c r="C28" s="257" t="s">
        <v>133</v>
      </c>
      <c r="D28" s="268">
        <v>582</v>
      </c>
      <c r="E28" s="268">
        <v>430</v>
      </c>
      <c r="F28" s="313">
        <v>233</v>
      </c>
      <c r="G28" s="313">
        <v>60</v>
      </c>
      <c r="H28" s="313"/>
      <c r="I28" s="298">
        <v>71</v>
      </c>
      <c r="J28" s="259">
        <v>3</v>
      </c>
      <c r="K28" s="265">
        <v>1</v>
      </c>
      <c r="L28" s="265">
        <v>1</v>
      </c>
      <c r="M28" s="265"/>
      <c r="N28" s="265"/>
      <c r="O28" s="265"/>
      <c r="P28" s="265"/>
      <c r="Q28" s="265"/>
      <c r="R28" s="265"/>
      <c r="S28" s="265"/>
      <c r="T28" s="265"/>
      <c r="U28" s="259"/>
      <c r="V28" s="299">
        <f t="shared" si="0"/>
        <v>5</v>
      </c>
      <c r="W28" s="300">
        <f t="shared" si="1"/>
        <v>7.042253521126761</v>
      </c>
    </row>
    <row r="29" spans="1:23" ht="16.5">
      <c r="A29" s="256" t="s">
        <v>74</v>
      </c>
      <c r="B29" s="312" t="s">
        <v>134</v>
      </c>
      <c r="C29" s="257" t="s">
        <v>135</v>
      </c>
      <c r="D29" s="268">
        <v>566</v>
      </c>
      <c r="E29" s="268">
        <v>656</v>
      </c>
      <c r="F29" s="313">
        <v>496</v>
      </c>
      <c r="G29" s="313">
        <v>517</v>
      </c>
      <c r="H29" s="313"/>
      <c r="I29" s="298">
        <v>653</v>
      </c>
      <c r="J29" s="259">
        <v>40</v>
      </c>
      <c r="K29" s="265">
        <v>27</v>
      </c>
      <c r="L29" s="265">
        <v>37</v>
      </c>
      <c r="M29" s="265"/>
      <c r="N29" s="265"/>
      <c r="O29" s="265"/>
      <c r="P29" s="265"/>
      <c r="Q29" s="265"/>
      <c r="R29" s="265"/>
      <c r="S29" s="265"/>
      <c r="T29" s="265"/>
      <c r="U29" s="259"/>
      <c r="V29" s="299">
        <f t="shared" si="0"/>
        <v>104</v>
      </c>
      <c r="W29" s="300">
        <f t="shared" si="1"/>
        <v>15.926493108728943</v>
      </c>
    </row>
    <row r="30" spans="1:23" ht="16.5">
      <c r="A30" s="256" t="s">
        <v>76</v>
      </c>
      <c r="B30" s="314" t="s">
        <v>136</v>
      </c>
      <c r="C30" s="257" t="s">
        <v>137</v>
      </c>
      <c r="D30" s="268">
        <v>2457</v>
      </c>
      <c r="E30" s="268">
        <v>2785</v>
      </c>
      <c r="F30" s="313">
        <v>4649</v>
      </c>
      <c r="G30" s="313">
        <v>4450</v>
      </c>
      <c r="H30" s="313"/>
      <c r="I30" s="298">
        <v>4485</v>
      </c>
      <c r="J30" s="259">
        <v>333</v>
      </c>
      <c r="K30" s="265">
        <v>350</v>
      </c>
      <c r="L30" s="265">
        <v>351</v>
      </c>
      <c r="M30" s="265"/>
      <c r="N30" s="265"/>
      <c r="O30" s="265"/>
      <c r="P30" s="265"/>
      <c r="Q30" s="265"/>
      <c r="R30" s="265"/>
      <c r="S30" s="265"/>
      <c r="T30" s="265"/>
      <c r="U30" s="259"/>
      <c r="V30" s="299">
        <f>SUM(J30:U30)</f>
        <v>1034</v>
      </c>
      <c r="W30" s="300">
        <f>+V30/I30*100</f>
        <v>23.0546265328874</v>
      </c>
    </row>
    <row r="31" spans="1:23" ht="16.5">
      <c r="A31" s="256" t="s">
        <v>78</v>
      </c>
      <c r="B31" s="314" t="s">
        <v>138</v>
      </c>
      <c r="C31" s="257" t="s">
        <v>139</v>
      </c>
      <c r="D31" s="268">
        <v>943</v>
      </c>
      <c r="E31" s="268">
        <v>1044</v>
      </c>
      <c r="F31" s="313">
        <v>1758</v>
      </c>
      <c r="G31" s="313">
        <v>1671</v>
      </c>
      <c r="H31" s="313"/>
      <c r="I31" s="298">
        <v>1582</v>
      </c>
      <c r="J31" s="259">
        <v>116</v>
      </c>
      <c r="K31" s="265">
        <v>121</v>
      </c>
      <c r="L31" s="265">
        <v>122</v>
      </c>
      <c r="M31" s="265"/>
      <c r="N31" s="265"/>
      <c r="O31" s="265"/>
      <c r="P31" s="265"/>
      <c r="Q31" s="265"/>
      <c r="R31" s="265"/>
      <c r="S31" s="265"/>
      <c r="T31" s="265"/>
      <c r="U31" s="259"/>
      <c r="V31" s="299">
        <f>SUM(J31:U31)</f>
        <v>359</v>
      </c>
      <c r="W31" s="300">
        <f>+V31/I31*100</f>
        <v>22.692793931731988</v>
      </c>
    </row>
    <row r="32" spans="1:23" ht="16.5">
      <c r="A32" s="256" t="s">
        <v>81</v>
      </c>
      <c r="B32" s="312" t="s">
        <v>140</v>
      </c>
      <c r="C32" s="257" t="s">
        <v>141</v>
      </c>
      <c r="D32" s="268">
        <v>0</v>
      </c>
      <c r="E32" s="268">
        <v>0</v>
      </c>
      <c r="F32" s="313">
        <v>0</v>
      </c>
      <c r="G32" s="313">
        <v>0</v>
      </c>
      <c r="H32" s="313"/>
      <c r="I32" s="298">
        <v>0</v>
      </c>
      <c r="J32" s="259">
        <v>0</v>
      </c>
      <c r="K32" s="265">
        <v>0</v>
      </c>
      <c r="L32" s="265">
        <v>0</v>
      </c>
      <c r="M32" s="265"/>
      <c r="N32" s="265"/>
      <c r="O32" s="265"/>
      <c r="P32" s="265"/>
      <c r="Q32" s="265"/>
      <c r="R32" s="265"/>
      <c r="S32" s="265"/>
      <c r="T32" s="265"/>
      <c r="U32" s="259"/>
      <c r="V32" s="299">
        <f t="shared" si="0"/>
        <v>0</v>
      </c>
      <c r="W32" s="300" t="e">
        <f t="shared" si="1"/>
        <v>#DIV/0!</v>
      </c>
    </row>
    <row r="33" spans="1:23" ht="16.5">
      <c r="A33" s="256" t="s">
        <v>142</v>
      </c>
      <c r="B33" s="314" t="s">
        <v>143</v>
      </c>
      <c r="C33" s="257" t="s">
        <v>144</v>
      </c>
      <c r="D33" s="268"/>
      <c r="E33" s="268"/>
      <c r="F33" s="313">
        <v>0</v>
      </c>
      <c r="G33" s="313">
        <v>0</v>
      </c>
      <c r="H33" s="313"/>
      <c r="I33" s="298">
        <v>61</v>
      </c>
      <c r="J33" s="259">
        <v>3</v>
      </c>
      <c r="K33" s="265">
        <v>0</v>
      </c>
      <c r="L33" s="265">
        <v>9</v>
      </c>
      <c r="M33" s="265"/>
      <c r="N33" s="265"/>
      <c r="O33" s="265"/>
      <c r="P33" s="265"/>
      <c r="Q33" s="265"/>
      <c r="R33" s="265"/>
      <c r="S33" s="265"/>
      <c r="T33" s="265"/>
      <c r="U33" s="259"/>
      <c r="V33" s="299">
        <f t="shared" si="0"/>
        <v>12</v>
      </c>
      <c r="W33" s="300">
        <f t="shared" si="1"/>
        <v>19.672131147540984</v>
      </c>
    </row>
    <row r="34" spans="1:23" ht="16.5">
      <c r="A34" s="256" t="s">
        <v>83</v>
      </c>
      <c r="B34" s="314" t="s">
        <v>145</v>
      </c>
      <c r="C34" s="257" t="s">
        <v>146</v>
      </c>
      <c r="D34" s="268">
        <v>318</v>
      </c>
      <c r="E34" s="268">
        <v>252</v>
      </c>
      <c r="F34" s="313">
        <v>88</v>
      </c>
      <c r="G34" s="313">
        <v>99</v>
      </c>
      <c r="H34" s="313"/>
      <c r="I34" s="298">
        <v>107</v>
      </c>
      <c r="J34" s="259">
        <v>10</v>
      </c>
      <c r="K34" s="265">
        <v>10</v>
      </c>
      <c r="L34" s="265">
        <v>10</v>
      </c>
      <c r="M34" s="265"/>
      <c r="N34" s="265"/>
      <c r="O34" s="265"/>
      <c r="P34" s="265"/>
      <c r="Q34" s="265"/>
      <c r="R34" s="265"/>
      <c r="S34" s="265"/>
      <c r="T34" s="265"/>
      <c r="U34" s="259"/>
      <c r="V34" s="299">
        <f t="shared" si="0"/>
        <v>30</v>
      </c>
      <c r="W34" s="300">
        <f t="shared" si="1"/>
        <v>28.037383177570092</v>
      </c>
    </row>
    <row r="35" spans="1:23" ht="17.25" thickBot="1">
      <c r="A35" s="230" t="s">
        <v>147</v>
      </c>
      <c r="B35" s="315"/>
      <c r="C35" s="272"/>
      <c r="D35" s="273">
        <v>98</v>
      </c>
      <c r="E35" s="273">
        <v>128</v>
      </c>
      <c r="F35" s="275">
        <v>70</v>
      </c>
      <c r="G35" s="275">
        <v>77</v>
      </c>
      <c r="H35" s="275"/>
      <c r="I35" s="316">
        <v>56</v>
      </c>
      <c r="J35" s="317">
        <v>0</v>
      </c>
      <c r="K35" s="239">
        <v>4</v>
      </c>
      <c r="L35" s="239">
        <v>6</v>
      </c>
      <c r="M35" s="239"/>
      <c r="N35" s="239"/>
      <c r="O35" s="239"/>
      <c r="P35" s="239"/>
      <c r="Q35" s="239"/>
      <c r="R35" s="239"/>
      <c r="S35" s="239"/>
      <c r="T35" s="239"/>
      <c r="U35" s="274"/>
      <c r="V35" s="318">
        <f t="shared" si="0"/>
        <v>10</v>
      </c>
      <c r="W35" s="319">
        <f t="shared" si="1"/>
        <v>17.857142857142858</v>
      </c>
    </row>
    <row r="36" spans="1:23" ht="17.25" thickBot="1">
      <c r="A36" s="320" t="s">
        <v>148</v>
      </c>
      <c r="B36" s="321"/>
      <c r="C36" s="322" t="s">
        <v>149</v>
      </c>
      <c r="D36" s="323">
        <v>7508</v>
      </c>
      <c r="E36" s="323">
        <f aca="true" t="shared" si="2" ref="E36:U36">SUM(E25:E35)</f>
        <v>7842</v>
      </c>
      <c r="F36" s="282">
        <f>SUM(F25:F35)</f>
        <v>9405</v>
      </c>
      <c r="G36" s="282">
        <f>SUM(G25:G35)</f>
        <v>9124</v>
      </c>
      <c r="H36" s="282"/>
      <c r="I36" s="324">
        <f t="shared" si="2"/>
        <v>8895</v>
      </c>
      <c r="J36" s="281">
        <f t="shared" si="2"/>
        <v>523</v>
      </c>
      <c r="K36" s="284">
        <f t="shared" si="2"/>
        <v>596</v>
      </c>
      <c r="L36" s="285">
        <f t="shared" si="2"/>
        <v>754</v>
      </c>
      <c r="M36" s="285">
        <f t="shared" si="2"/>
        <v>0</v>
      </c>
      <c r="N36" s="284">
        <f t="shared" si="2"/>
        <v>0</v>
      </c>
      <c r="O36" s="284">
        <f t="shared" si="2"/>
        <v>0</v>
      </c>
      <c r="P36" s="284">
        <f t="shared" si="2"/>
        <v>0</v>
      </c>
      <c r="Q36" s="284">
        <f t="shared" si="2"/>
        <v>0</v>
      </c>
      <c r="R36" s="284">
        <f t="shared" si="2"/>
        <v>0</v>
      </c>
      <c r="S36" s="284">
        <f>SUM(S25:S35)</f>
        <v>0</v>
      </c>
      <c r="T36" s="284">
        <f t="shared" si="2"/>
        <v>0</v>
      </c>
      <c r="U36" s="284">
        <f t="shared" si="2"/>
        <v>0</v>
      </c>
      <c r="V36" s="325">
        <f>V25+V26+V27+V28+V29+V30+V31+V32+V33+V34+V35</f>
        <v>1873</v>
      </c>
      <c r="W36" s="326">
        <f>+V36/I36*100</f>
        <v>21.056773468240582</v>
      </c>
    </row>
    <row r="37" spans="1:23" ht="16.5">
      <c r="A37" s="256" t="s">
        <v>150</v>
      </c>
      <c r="B37" s="310" t="s">
        <v>151</v>
      </c>
      <c r="C37" s="257" t="s">
        <v>152</v>
      </c>
      <c r="D37" s="258">
        <v>0</v>
      </c>
      <c r="E37" s="258">
        <v>0</v>
      </c>
      <c r="F37" s="297">
        <v>0</v>
      </c>
      <c r="G37" s="297">
        <v>0</v>
      </c>
      <c r="H37" s="297"/>
      <c r="I37" s="311">
        <v>0</v>
      </c>
      <c r="J37" s="259">
        <v>0</v>
      </c>
      <c r="K37" s="265">
        <v>0</v>
      </c>
      <c r="L37" s="265">
        <v>0</v>
      </c>
      <c r="M37" s="265"/>
      <c r="N37" s="265"/>
      <c r="O37" s="265"/>
      <c r="P37" s="265"/>
      <c r="Q37" s="265"/>
      <c r="R37" s="265"/>
      <c r="S37" s="265"/>
      <c r="T37" s="265"/>
      <c r="U37" s="259"/>
      <c r="V37" s="299">
        <f aca="true" t="shared" si="3" ref="V37:V42">SUM(J37:U37)</f>
        <v>0</v>
      </c>
      <c r="W37" s="300" t="e">
        <f aca="true" t="shared" si="4" ref="W37:W42">+V37/I37*100</f>
        <v>#DIV/0!</v>
      </c>
    </row>
    <row r="38" spans="1:23" ht="16.5">
      <c r="A38" s="256" t="s">
        <v>153</v>
      </c>
      <c r="B38" s="314" t="s">
        <v>154</v>
      </c>
      <c r="C38" s="257" t="s">
        <v>155</v>
      </c>
      <c r="D38" s="268">
        <v>716</v>
      </c>
      <c r="E38" s="268">
        <v>715</v>
      </c>
      <c r="F38" s="313">
        <v>507</v>
      </c>
      <c r="G38" s="313">
        <v>527</v>
      </c>
      <c r="H38" s="313"/>
      <c r="I38" s="298">
        <v>530</v>
      </c>
      <c r="J38" s="259">
        <v>65</v>
      </c>
      <c r="K38" s="265">
        <v>52</v>
      </c>
      <c r="L38" s="265">
        <v>39</v>
      </c>
      <c r="M38" s="265"/>
      <c r="N38" s="265"/>
      <c r="O38" s="265"/>
      <c r="P38" s="265"/>
      <c r="Q38" s="265"/>
      <c r="R38" s="265"/>
      <c r="S38" s="265"/>
      <c r="T38" s="265"/>
      <c r="U38" s="259"/>
      <c r="V38" s="299">
        <f t="shared" si="3"/>
        <v>156</v>
      </c>
      <c r="W38" s="300">
        <f t="shared" si="4"/>
        <v>29.433962264150942</v>
      </c>
    </row>
    <row r="39" spans="1:23" ht="16.5">
      <c r="A39" s="256" t="s">
        <v>156</v>
      </c>
      <c r="B39" s="312" t="s">
        <v>157</v>
      </c>
      <c r="C39" s="257" t="s">
        <v>158</v>
      </c>
      <c r="D39" s="268">
        <v>26</v>
      </c>
      <c r="E39" s="268">
        <v>32</v>
      </c>
      <c r="F39" s="313">
        <v>1</v>
      </c>
      <c r="G39" s="313">
        <v>2</v>
      </c>
      <c r="H39" s="313"/>
      <c r="I39" s="298">
        <v>0</v>
      </c>
      <c r="J39" s="259">
        <v>0</v>
      </c>
      <c r="K39" s="265">
        <v>0</v>
      </c>
      <c r="L39" s="265">
        <v>0</v>
      </c>
      <c r="M39" s="265"/>
      <c r="N39" s="265"/>
      <c r="O39" s="265"/>
      <c r="P39" s="265"/>
      <c r="Q39" s="265"/>
      <c r="R39" s="265"/>
      <c r="S39" s="265"/>
      <c r="T39" s="265"/>
      <c r="U39" s="259"/>
      <c r="V39" s="299">
        <f t="shared" si="3"/>
        <v>0</v>
      </c>
      <c r="W39" s="300" t="e">
        <f t="shared" si="4"/>
        <v>#DIV/0!</v>
      </c>
    </row>
    <row r="40" spans="1:23" ht="16.5">
      <c r="A40" s="256" t="s">
        <v>95</v>
      </c>
      <c r="B40" s="327"/>
      <c r="C40" s="257" t="s">
        <v>96</v>
      </c>
      <c r="D40" s="268">
        <v>6805</v>
      </c>
      <c r="E40" s="268">
        <v>6979</v>
      </c>
      <c r="F40" s="313">
        <v>8616</v>
      </c>
      <c r="G40" s="313">
        <v>8318</v>
      </c>
      <c r="H40" s="313"/>
      <c r="I40" s="298">
        <v>8215</v>
      </c>
      <c r="J40" s="259">
        <v>559</v>
      </c>
      <c r="K40" s="265">
        <v>559</v>
      </c>
      <c r="L40" s="265">
        <v>835</v>
      </c>
      <c r="M40" s="265"/>
      <c r="N40" s="265"/>
      <c r="O40" s="265"/>
      <c r="P40" s="265"/>
      <c r="Q40" s="265"/>
      <c r="R40" s="265"/>
      <c r="S40" s="265"/>
      <c r="T40" s="265"/>
      <c r="U40" s="259"/>
      <c r="V40" s="299">
        <f>SUM(J40:U40)</f>
        <v>1953</v>
      </c>
      <c r="W40" s="300">
        <f t="shared" si="4"/>
        <v>23.77358490566038</v>
      </c>
    </row>
    <row r="41" spans="1:23" ht="17.25" thickBot="1">
      <c r="A41" s="230" t="s">
        <v>98</v>
      </c>
      <c r="B41" s="328"/>
      <c r="C41" s="329"/>
      <c r="D41" s="273">
        <v>25</v>
      </c>
      <c r="E41" s="273">
        <v>406</v>
      </c>
      <c r="F41" s="275">
        <v>306</v>
      </c>
      <c r="G41" s="275">
        <v>306</v>
      </c>
      <c r="H41" s="275"/>
      <c r="I41" s="311">
        <v>150</v>
      </c>
      <c r="J41" s="317">
        <v>16</v>
      </c>
      <c r="K41" s="239">
        <v>26</v>
      </c>
      <c r="L41" s="239">
        <v>49</v>
      </c>
      <c r="M41" s="239"/>
      <c r="N41" s="239"/>
      <c r="O41" s="239"/>
      <c r="P41" s="239"/>
      <c r="Q41" s="239"/>
      <c r="R41" s="239"/>
      <c r="S41" s="239"/>
      <c r="T41" s="239"/>
      <c r="U41" s="274"/>
      <c r="V41" s="299">
        <f>SUM(J41:U41)</f>
        <v>91</v>
      </c>
      <c r="W41" s="300">
        <f t="shared" si="4"/>
        <v>60.66666666666667</v>
      </c>
    </row>
    <row r="42" spans="1:23" ht="17.25" thickBot="1">
      <c r="A42" s="320" t="s">
        <v>159</v>
      </c>
      <c r="B42" s="330"/>
      <c r="C42" s="322" t="s">
        <v>160</v>
      </c>
      <c r="D42" s="323">
        <f aca="true" t="shared" si="5" ref="D42:T42">SUM(D37:D41)</f>
        <v>7572</v>
      </c>
      <c r="E42" s="323">
        <f t="shared" si="5"/>
        <v>8132</v>
      </c>
      <c r="F42" s="282">
        <f>SUM(F37:F41)</f>
        <v>9430</v>
      </c>
      <c r="G42" s="282">
        <f>SUM(G37:G41)</f>
        <v>9153</v>
      </c>
      <c r="H42" s="282"/>
      <c r="I42" s="324">
        <f t="shared" si="5"/>
        <v>8895</v>
      </c>
      <c r="J42" s="281">
        <f t="shared" si="5"/>
        <v>640</v>
      </c>
      <c r="K42" s="284">
        <f t="shared" si="5"/>
        <v>637</v>
      </c>
      <c r="L42" s="285">
        <f t="shared" si="5"/>
        <v>923</v>
      </c>
      <c r="M42" s="285">
        <f t="shared" si="5"/>
        <v>0</v>
      </c>
      <c r="N42" s="284">
        <f t="shared" si="5"/>
        <v>0</v>
      </c>
      <c r="O42" s="284">
        <f t="shared" si="5"/>
        <v>0</v>
      </c>
      <c r="P42" s="284">
        <f t="shared" si="5"/>
        <v>0</v>
      </c>
      <c r="Q42" s="284">
        <f t="shared" si="5"/>
        <v>0</v>
      </c>
      <c r="R42" s="284">
        <f t="shared" si="5"/>
        <v>0</v>
      </c>
      <c r="S42" s="284">
        <f t="shared" si="5"/>
        <v>0</v>
      </c>
      <c r="T42" s="284">
        <f t="shared" si="5"/>
        <v>0</v>
      </c>
      <c r="U42" s="284">
        <f>SUM(U37:U41)</f>
        <v>0</v>
      </c>
      <c r="V42" s="325">
        <f t="shared" si="3"/>
        <v>2200</v>
      </c>
      <c r="W42" s="326">
        <f t="shared" si="4"/>
        <v>24.73299606520517</v>
      </c>
    </row>
    <row r="43" spans="1:23" ht="6.75" customHeight="1" thickBot="1">
      <c r="A43" s="230"/>
      <c r="B43" s="331"/>
      <c r="C43" s="329"/>
      <c r="D43" s="273"/>
      <c r="E43" s="273"/>
      <c r="F43" s="332"/>
      <c r="G43" s="332"/>
      <c r="H43" s="332"/>
      <c r="I43" s="333"/>
      <c r="J43" s="276"/>
      <c r="K43" s="239"/>
      <c r="L43" s="238"/>
      <c r="M43" s="238"/>
      <c r="N43" s="239"/>
      <c r="O43" s="239"/>
      <c r="P43" s="239"/>
      <c r="Q43" s="239"/>
      <c r="R43" s="239"/>
      <c r="S43" s="239"/>
      <c r="T43" s="239"/>
      <c r="U43" s="334"/>
      <c r="V43" s="318"/>
      <c r="W43" s="319"/>
    </row>
    <row r="44" spans="1:23" ht="17.25" thickBot="1">
      <c r="A44" s="335" t="s">
        <v>102</v>
      </c>
      <c r="B44" s="336"/>
      <c r="C44" s="337"/>
      <c r="D44" s="323">
        <f>+D42-D40</f>
        <v>767</v>
      </c>
      <c r="E44" s="323">
        <f>+E42-E40</f>
        <v>1153</v>
      </c>
      <c r="F44" s="282">
        <v>814</v>
      </c>
      <c r="G44" s="282">
        <f>G41+G39+G38</f>
        <v>835</v>
      </c>
      <c r="H44" s="282"/>
      <c r="I44" s="324">
        <f aca="true" t="shared" si="6" ref="I44:U44">I37+I38+I39+I41</f>
        <v>680</v>
      </c>
      <c r="J44" s="281">
        <f t="shared" si="6"/>
        <v>81</v>
      </c>
      <c r="K44" s="284">
        <f t="shared" si="6"/>
        <v>78</v>
      </c>
      <c r="L44" s="284">
        <f t="shared" si="6"/>
        <v>88</v>
      </c>
      <c r="M44" s="284">
        <f t="shared" si="6"/>
        <v>0</v>
      </c>
      <c r="N44" s="284">
        <f t="shared" si="6"/>
        <v>0</v>
      </c>
      <c r="O44" s="284">
        <f t="shared" si="6"/>
        <v>0</v>
      </c>
      <c r="P44" s="284">
        <f t="shared" si="6"/>
        <v>0</v>
      </c>
      <c r="Q44" s="284">
        <f t="shared" si="6"/>
        <v>0</v>
      </c>
      <c r="R44" s="284">
        <f t="shared" si="6"/>
        <v>0</v>
      </c>
      <c r="S44" s="284">
        <f t="shared" si="6"/>
        <v>0</v>
      </c>
      <c r="T44" s="284">
        <f t="shared" si="6"/>
        <v>0</v>
      </c>
      <c r="U44" s="324">
        <f t="shared" si="6"/>
        <v>0</v>
      </c>
      <c r="V44" s="325">
        <f>SUM(J44:U44)</f>
        <v>247</v>
      </c>
      <c r="W44" s="326">
        <f>+V44/I44*100</f>
        <v>36.3235294117647</v>
      </c>
    </row>
    <row r="45" spans="1:23" ht="17.25" thickBot="1">
      <c r="A45" s="320" t="s">
        <v>103</v>
      </c>
      <c r="B45" s="336"/>
      <c r="C45" s="322" t="s">
        <v>161</v>
      </c>
      <c r="D45" s="323">
        <f>+D42-D36</f>
        <v>64</v>
      </c>
      <c r="E45" s="323">
        <f>+E42-E36</f>
        <v>290</v>
      </c>
      <c r="F45" s="282">
        <v>25</v>
      </c>
      <c r="G45" s="282">
        <f>G42-G36</f>
        <v>29</v>
      </c>
      <c r="H45" s="282"/>
      <c r="I45" s="324">
        <v>0</v>
      </c>
      <c r="J45" s="281">
        <f aca="true" t="shared" si="7" ref="J45:U45">J42-J36</f>
        <v>117</v>
      </c>
      <c r="K45" s="284">
        <f t="shared" si="7"/>
        <v>41</v>
      </c>
      <c r="L45" s="284">
        <f t="shared" si="7"/>
        <v>169</v>
      </c>
      <c r="M45" s="284">
        <f t="shared" si="7"/>
        <v>0</v>
      </c>
      <c r="N45" s="284">
        <f t="shared" si="7"/>
        <v>0</v>
      </c>
      <c r="O45" s="284">
        <f t="shared" si="7"/>
        <v>0</v>
      </c>
      <c r="P45" s="284">
        <f>P42-P36</f>
        <v>0</v>
      </c>
      <c r="Q45" s="284">
        <f t="shared" si="7"/>
        <v>0</v>
      </c>
      <c r="R45" s="284">
        <f t="shared" si="7"/>
        <v>0</v>
      </c>
      <c r="S45" s="284">
        <f t="shared" si="7"/>
        <v>0</v>
      </c>
      <c r="T45" s="284">
        <f t="shared" si="7"/>
        <v>0</v>
      </c>
      <c r="U45" s="285">
        <f t="shared" si="7"/>
        <v>0</v>
      </c>
      <c r="V45" s="325">
        <f>SUM(J45:U45)</f>
        <v>327</v>
      </c>
      <c r="W45" s="326" t="e">
        <f>+V45/I45*100</f>
        <v>#DIV/0!</v>
      </c>
    </row>
    <row r="46" spans="1:23" ht="17.25" thickBot="1">
      <c r="A46" s="335" t="s">
        <v>162</v>
      </c>
      <c r="B46" s="336"/>
      <c r="C46" s="338"/>
      <c r="D46" s="339">
        <f>+D45-D40</f>
        <v>-6741</v>
      </c>
      <c r="E46" s="339">
        <f>+E45-E40</f>
        <v>-6689</v>
      </c>
      <c r="F46" s="282">
        <f>F44-F36</f>
        <v>-8591</v>
      </c>
      <c r="G46" s="282">
        <f>G44-G36</f>
        <v>-8289</v>
      </c>
      <c r="H46" s="282"/>
      <c r="I46" s="324">
        <f aca="true" t="shared" si="8" ref="I46:U46">I45-I40</f>
        <v>-8215</v>
      </c>
      <c r="J46" s="340">
        <f t="shared" si="8"/>
        <v>-442</v>
      </c>
      <c r="K46" s="284">
        <f t="shared" si="8"/>
        <v>-518</v>
      </c>
      <c r="L46" s="284">
        <f t="shared" si="8"/>
        <v>-666</v>
      </c>
      <c r="M46" s="284">
        <f t="shared" si="8"/>
        <v>0</v>
      </c>
      <c r="N46" s="284">
        <f t="shared" si="8"/>
        <v>0</v>
      </c>
      <c r="O46" s="284">
        <f t="shared" si="8"/>
        <v>0</v>
      </c>
      <c r="P46" s="284">
        <f t="shared" si="8"/>
        <v>0</v>
      </c>
      <c r="Q46" s="284">
        <f t="shared" si="8"/>
        <v>0</v>
      </c>
      <c r="R46" s="284">
        <f t="shared" si="8"/>
        <v>0</v>
      </c>
      <c r="S46" s="284">
        <f t="shared" si="8"/>
        <v>0</v>
      </c>
      <c r="T46" s="284">
        <f t="shared" si="8"/>
        <v>0</v>
      </c>
      <c r="U46" s="324">
        <f t="shared" si="8"/>
        <v>0</v>
      </c>
      <c r="V46" s="325">
        <f>SUM(J46:U46)</f>
        <v>-1626</v>
      </c>
      <c r="W46" s="326">
        <f>+V46/I46*100</f>
        <v>19.7930614729154</v>
      </c>
    </row>
  </sheetData>
  <sheetProtection/>
  <mergeCells count="1">
    <mergeCell ref="C5:G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0">
      <selection activeCell="E18" sqref="E18"/>
    </sheetView>
  </sheetViews>
  <sheetFormatPr defaultColWidth="9.140625" defaultRowHeight="15"/>
  <cols>
    <col min="1" max="1" width="37.7109375" style="0" customWidth="1"/>
    <col min="2" max="8" width="9.57421875" style="0" customWidth="1"/>
    <col min="9" max="9" width="12.57421875" style="0" customWidth="1"/>
  </cols>
  <sheetData>
    <row r="1" spans="1:10" ht="25.5">
      <c r="A1" s="341" t="s">
        <v>106</v>
      </c>
      <c r="J1" s="207"/>
    </row>
    <row r="2" spans="1:10" ht="18">
      <c r="A2" s="206" t="s">
        <v>107</v>
      </c>
      <c r="J2" s="207"/>
    </row>
    <row r="3" spans="1:10" ht="15">
      <c r="A3" s="207"/>
      <c r="J3" s="207"/>
    </row>
    <row r="4" ht="15.75" thickBot="1">
      <c r="J4" s="207"/>
    </row>
    <row r="5" spans="1:10" ht="16.5" thickBot="1">
      <c r="A5" s="342" t="s">
        <v>2</v>
      </c>
      <c r="B5" s="343" t="s">
        <v>163</v>
      </c>
      <c r="C5" s="344"/>
      <c r="D5" s="344"/>
      <c r="E5" s="344"/>
      <c r="F5" s="344"/>
      <c r="G5" s="344"/>
      <c r="H5" s="344"/>
      <c r="I5" s="344"/>
      <c r="J5" s="211"/>
    </row>
    <row r="6" spans="1:10" ht="15.75" thickBot="1">
      <c r="A6" s="207" t="s">
        <v>4</v>
      </c>
      <c r="J6" s="207"/>
    </row>
    <row r="7" spans="1:23" ht="15.75">
      <c r="A7" s="345"/>
      <c r="B7" s="215"/>
      <c r="C7" s="215"/>
      <c r="D7" s="215"/>
      <c r="E7" s="215"/>
      <c r="F7" s="215"/>
      <c r="G7" s="345"/>
      <c r="H7" s="346"/>
      <c r="I7" s="347" t="s">
        <v>5</v>
      </c>
      <c r="J7" s="348"/>
      <c r="K7" s="349"/>
      <c r="L7" s="349"/>
      <c r="M7" s="349"/>
      <c r="N7" s="349"/>
      <c r="O7" s="350" t="s">
        <v>6</v>
      </c>
      <c r="P7" s="349"/>
      <c r="Q7" s="349"/>
      <c r="R7" s="349"/>
      <c r="S7" s="349"/>
      <c r="T7" s="349"/>
      <c r="U7" s="349"/>
      <c r="V7" s="347" t="s">
        <v>7</v>
      </c>
      <c r="W7" s="351" t="s">
        <v>8</v>
      </c>
    </row>
    <row r="8" spans="1:23" ht="15.75" thickBot="1">
      <c r="A8" s="352" t="s">
        <v>9</v>
      </c>
      <c r="B8" s="224" t="s">
        <v>10</v>
      </c>
      <c r="C8" s="224">
        <v>2006</v>
      </c>
      <c r="D8" s="224">
        <v>2007</v>
      </c>
      <c r="E8" s="353">
        <v>2008</v>
      </c>
      <c r="F8" s="354">
        <v>2009</v>
      </c>
      <c r="G8" s="355">
        <v>2010</v>
      </c>
      <c r="H8" s="355">
        <v>2011</v>
      </c>
      <c r="I8" s="356">
        <v>2012</v>
      </c>
      <c r="J8" s="357" t="s">
        <v>17</v>
      </c>
      <c r="K8" s="358" t="s">
        <v>18</v>
      </c>
      <c r="L8" s="358" t="s">
        <v>19</v>
      </c>
      <c r="M8" s="358" t="s">
        <v>20</v>
      </c>
      <c r="N8" s="358" t="s">
        <v>21</v>
      </c>
      <c r="O8" s="358" t="s">
        <v>22</v>
      </c>
      <c r="P8" s="358" t="s">
        <v>23</v>
      </c>
      <c r="Q8" s="358" t="s">
        <v>24</v>
      </c>
      <c r="R8" s="358" t="s">
        <v>25</v>
      </c>
      <c r="S8" s="358" t="s">
        <v>26</v>
      </c>
      <c r="T8" s="358" t="s">
        <v>27</v>
      </c>
      <c r="U8" s="357" t="s">
        <v>28</v>
      </c>
      <c r="V8" s="356" t="s">
        <v>29</v>
      </c>
      <c r="W8" s="359" t="s">
        <v>30</v>
      </c>
    </row>
    <row r="9" spans="1:24" ht="15">
      <c r="A9" s="360" t="s">
        <v>31</v>
      </c>
      <c r="B9" s="361"/>
      <c r="C9" s="362">
        <v>24</v>
      </c>
      <c r="D9" s="363">
        <v>24</v>
      </c>
      <c r="E9" s="363">
        <v>21</v>
      </c>
      <c r="F9" s="364">
        <v>21</v>
      </c>
      <c r="G9" s="362">
        <v>22</v>
      </c>
      <c r="H9" s="362">
        <v>22</v>
      </c>
      <c r="I9" s="365"/>
      <c r="J9" s="366">
        <v>20</v>
      </c>
      <c r="K9" s="367">
        <v>20</v>
      </c>
      <c r="L9" s="367">
        <v>20</v>
      </c>
      <c r="M9" s="367"/>
      <c r="N9" s="368"/>
      <c r="O9" s="368"/>
      <c r="P9" s="368"/>
      <c r="Q9" s="368"/>
      <c r="R9" s="368"/>
      <c r="S9" s="368"/>
      <c r="T9" s="368"/>
      <c r="U9" s="369"/>
      <c r="V9" s="370" t="s">
        <v>32</v>
      </c>
      <c r="W9" s="371" t="s">
        <v>32</v>
      </c>
      <c r="X9" s="372"/>
    </row>
    <row r="10" spans="1:24" ht="15.75" thickBot="1">
      <c r="A10" s="373" t="s">
        <v>33</v>
      </c>
      <c r="B10" s="374"/>
      <c r="C10" s="375">
        <v>20.3</v>
      </c>
      <c r="D10" s="376">
        <v>20</v>
      </c>
      <c r="E10" s="376">
        <v>20.5</v>
      </c>
      <c r="F10" s="377">
        <v>20</v>
      </c>
      <c r="G10" s="375">
        <v>22</v>
      </c>
      <c r="H10" s="375">
        <v>20</v>
      </c>
      <c r="I10" s="378"/>
      <c r="J10" s="377">
        <v>20</v>
      </c>
      <c r="K10" s="379">
        <v>20</v>
      </c>
      <c r="L10" s="380">
        <v>20</v>
      </c>
      <c r="M10" s="380"/>
      <c r="N10" s="379"/>
      <c r="O10" s="379"/>
      <c r="P10" s="379"/>
      <c r="Q10" s="379"/>
      <c r="R10" s="379"/>
      <c r="S10" s="379"/>
      <c r="T10" s="379"/>
      <c r="U10" s="377"/>
      <c r="V10" s="381"/>
      <c r="W10" s="382" t="s">
        <v>32</v>
      </c>
      <c r="X10" s="372"/>
    </row>
    <row r="11" spans="1:24" ht="15">
      <c r="A11" s="383" t="s">
        <v>164</v>
      </c>
      <c r="B11" s="384">
        <v>26</v>
      </c>
      <c r="C11" s="385">
        <v>12804</v>
      </c>
      <c r="D11" s="386">
        <v>12687</v>
      </c>
      <c r="E11" s="386">
        <v>12682</v>
      </c>
      <c r="F11" s="387">
        <v>12645</v>
      </c>
      <c r="G11" s="385">
        <v>12743</v>
      </c>
      <c r="H11" s="385">
        <v>12709</v>
      </c>
      <c r="I11" s="388"/>
      <c r="J11" s="387">
        <v>12717</v>
      </c>
      <c r="K11" s="389">
        <v>12717</v>
      </c>
      <c r="L11" s="390">
        <v>12717</v>
      </c>
      <c r="M11" s="390"/>
      <c r="N11" s="389"/>
      <c r="O11" s="389"/>
      <c r="P11" s="389"/>
      <c r="Q11" s="389"/>
      <c r="R11" s="389"/>
      <c r="S11" s="389"/>
      <c r="T11" s="389"/>
      <c r="U11" s="387"/>
      <c r="V11" s="388" t="s">
        <v>32</v>
      </c>
      <c r="W11" s="391" t="s">
        <v>32</v>
      </c>
      <c r="X11" s="392"/>
    </row>
    <row r="12" spans="1:24" ht="15">
      <c r="A12" s="383" t="s">
        <v>114</v>
      </c>
      <c r="B12" s="384">
        <v>33</v>
      </c>
      <c r="C12" s="385">
        <v>-6963</v>
      </c>
      <c r="D12" s="386">
        <v>-7657</v>
      </c>
      <c r="E12" s="386">
        <v>-8337</v>
      </c>
      <c r="F12" s="387">
        <v>-9084</v>
      </c>
      <c r="G12" s="385">
        <v>-9822</v>
      </c>
      <c r="H12" s="385">
        <v>10473</v>
      </c>
      <c r="I12" s="388"/>
      <c r="J12" s="393">
        <v>10538</v>
      </c>
      <c r="K12" s="394">
        <v>10594</v>
      </c>
      <c r="L12" s="395">
        <v>10650</v>
      </c>
      <c r="M12" s="395"/>
      <c r="N12" s="389"/>
      <c r="O12" s="389"/>
      <c r="P12" s="389"/>
      <c r="Q12" s="389"/>
      <c r="R12" s="389"/>
      <c r="S12" s="389"/>
      <c r="T12" s="389"/>
      <c r="U12" s="387"/>
      <c r="V12" s="388" t="s">
        <v>32</v>
      </c>
      <c r="W12" s="391" t="s">
        <v>32</v>
      </c>
      <c r="X12" s="392"/>
    </row>
    <row r="13" spans="1:23" ht="15">
      <c r="A13" s="383" t="s">
        <v>165</v>
      </c>
      <c r="B13" s="384">
        <v>41</v>
      </c>
      <c r="C13" s="396"/>
      <c r="D13" s="386"/>
      <c r="E13" s="386"/>
      <c r="F13" s="393"/>
      <c r="G13" s="396"/>
      <c r="H13" s="396"/>
      <c r="I13" s="388"/>
      <c r="J13" s="393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93"/>
      <c r="V13" s="388" t="s">
        <v>32</v>
      </c>
      <c r="W13" s="391" t="s">
        <v>32</v>
      </c>
    </row>
    <row r="14" spans="1:23" ht="15">
      <c r="A14" s="383" t="s">
        <v>40</v>
      </c>
      <c r="B14" s="384">
        <v>51</v>
      </c>
      <c r="C14" s="396"/>
      <c r="D14" s="386"/>
      <c r="E14" s="386"/>
      <c r="F14" s="393"/>
      <c r="G14" s="396"/>
      <c r="H14" s="396"/>
      <c r="I14" s="388"/>
      <c r="J14" s="393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93"/>
      <c r="V14" s="388" t="s">
        <v>32</v>
      </c>
      <c r="W14" s="391" t="s">
        <v>32</v>
      </c>
    </row>
    <row r="15" spans="1:23" ht="15">
      <c r="A15" s="383" t="s">
        <v>43</v>
      </c>
      <c r="B15" s="384">
        <v>75</v>
      </c>
      <c r="C15" s="385">
        <v>1190</v>
      </c>
      <c r="D15" s="386">
        <v>988</v>
      </c>
      <c r="E15" s="386">
        <v>96</v>
      </c>
      <c r="F15" s="387">
        <v>1305</v>
      </c>
      <c r="G15" s="385">
        <v>2011</v>
      </c>
      <c r="H15" s="385">
        <v>3219</v>
      </c>
      <c r="I15" s="388"/>
      <c r="J15" s="393">
        <v>4128</v>
      </c>
      <c r="K15" s="394">
        <v>2326</v>
      </c>
      <c r="L15" s="395">
        <v>2758</v>
      </c>
      <c r="M15" s="395"/>
      <c r="N15" s="389"/>
      <c r="O15" s="389"/>
      <c r="P15" s="389"/>
      <c r="Q15" s="389"/>
      <c r="R15" s="389"/>
      <c r="S15" s="389"/>
      <c r="T15" s="389"/>
      <c r="U15" s="387"/>
      <c r="V15" s="388" t="s">
        <v>32</v>
      </c>
      <c r="W15" s="391" t="s">
        <v>32</v>
      </c>
    </row>
    <row r="16" spans="1:23" ht="15.75" thickBot="1">
      <c r="A16" s="360" t="s">
        <v>45</v>
      </c>
      <c r="B16" s="361">
        <v>89</v>
      </c>
      <c r="C16" s="397">
        <v>986</v>
      </c>
      <c r="D16" s="398">
        <v>1109</v>
      </c>
      <c r="E16" s="398">
        <v>1611</v>
      </c>
      <c r="F16" s="399">
        <v>651</v>
      </c>
      <c r="G16" s="397">
        <v>583</v>
      </c>
      <c r="H16" s="397">
        <v>2757</v>
      </c>
      <c r="I16" s="370"/>
      <c r="J16" s="392">
        <v>1379</v>
      </c>
      <c r="K16" s="400">
        <v>734</v>
      </c>
      <c r="L16" s="401">
        <v>2210</v>
      </c>
      <c r="M16" s="401"/>
      <c r="N16" s="400"/>
      <c r="O16" s="400"/>
      <c r="P16" s="400"/>
      <c r="Q16" s="400"/>
      <c r="R16" s="400"/>
      <c r="S16" s="400"/>
      <c r="T16" s="400"/>
      <c r="U16" s="402"/>
      <c r="V16" s="370" t="s">
        <v>32</v>
      </c>
      <c r="W16" s="371" t="s">
        <v>32</v>
      </c>
    </row>
    <row r="17" spans="1:23" ht="15.75" thickBot="1">
      <c r="A17" s="403" t="s">
        <v>166</v>
      </c>
      <c r="B17" s="404">
        <v>125</v>
      </c>
      <c r="C17" s="405">
        <v>8081</v>
      </c>
      <c r="D17" s="406">
        <v>7241</v>
      </c>
      <c r="E17" s="406">
        <v>7150</v>
      </c>
      <c r="F17" s="407">
        <v>5713</v>
      </c>
      <c r="G17" s="405">
        <v>5417</v>
      </c>
      <c r="H17" s="405"/>
      <c r="I17" s="408"/>
      <c r="J17" s="407"/>
      <c r="K17" s="409"/>
      <c r="L17" s="410"/>
      <c r="M17" s="410"/>
      <c r="N17" s="409"/>
      <c r="O17" s="409"/>
      <c r="P17" s="409"/>
      <c r="Q17" s="409"/>
      <c r="R17" s="409"/>
      <c r="S17" s="409"/>
      <c r="T17" s="409"/>
      <c r="U17" s="407"/>
      <c r="V17" s="408" t="s">
        <v>32</v>
      </c>
      <c r="W17" s="411" t="s">
        <v>32</v>
      </c>
    </row>
    <row r="18" spans="1:23" ht="15">
      <c r="A18" s="360" t="s">
        <v>167</v>
      </c>
      <c r="B18" s="361">
        <v>131</v>
      </c>
      <c r="C18" s="397">
        <v>5022</v>
      </c>
      <c r="D18" s="398">
        <v>4814</v>
      </c>
      <c r="E18" s="398">
        <v>4381</v>
      </c>
      <c r="F18" s="399">
        <v>3601</v>
      </c>
      <c r="G18" s="397">
        <v>2863</v>
      </c>
      <c r="H18" s="397">
        <v>2178</v>
      </c>
      <c r="I18" s="370"/>
      <c r="J18" s="392">
        <v>2121</v>
      </c>
      <c r="K18" s="400">
        <v>2066</v>
      </c>
      <c r="L18" s="401">
        <v>2010</v>
      </c>
      <c r="M18" s="401"/>
      <c r="N18" s="400"/>
      <c r="O18" s="400"/>
      <c r="P18" s="400"/>
      <c r="Q18" s="400"/>
      <c r="R18" s="400"/>
      <c r="S18" s="400"/>
      <c r="T18" s="400"/>
      <c r="U18" s="402"/>
      <c r="V18" s="370" t="s">
        <v>32</v>
      </c>
      <c r="W18" s="371" t="s">
        <v>32</v>
      </c>
    </row>
    <row r="19" spans="1:23" ht="15">
      <c r="A19" s="383" t="s">
        <v>168</v>
      </c>
      <c r="B19" s="384">
        <v>138</v>
      </c>
      <c r="C19" s="385">
        <v>1531</v>
      </c>
      <c r="D19" s="386">
        <v>1215</v>
      </c>
      <c r="E19" s="386">
        <v>1761</v>
      </c>
      <c r="F19" s="387">
        <v>861</v>
      </c>
      <c r="G19" s="385">
        <v>1067</v>
      </c>
      <c r="H19" s="385">
        <v>1636</v>
      </c>
      <c r="I19" s="388"/>
      <c r="J19" s="387">
        <v>1691</v>
      </c>
      <c r="K19" s="389">
        <v>1748</v>
      </c>
      <c r="L19" s="390">
        <v>1913</v>
      </c>
      <c r="M19" s="390"/>
      <c r="N19" s="389"/>
      <c r="O19" s="389"/>
      <c r="P19" s="389"/>
      <c r="Q19" s="389"/>
      <c r="R19" s="389"/>
      <c r="S19" s="389"/>
      <c r="T19" s="389"/>
      <c r="U19" s="387"/>
      <c r="V19" s="388" t="s">
        <v>32</v>
      </c>
      <c r="W19" s="391" t="s">
        <v>32</v>
      </c>
    </row>
    <row r="20" spans="1:23" ht="15">
      <c r="A20" s="383" t="s">
        <v>54</v>
      </c>
      <c r="B20" s="384">
        <v>166</v>
      </c>
      <c r="C20" s="385"/>
      <c r="D20" s="386"/>
      <c r="E20" s="386"/>
      <c r="F20" s="387"/>
      <c r="G20" s="385"/>
      <c r="H20" s="385"/>
      <c r="I20" s="388"/>
      <c r="J20" s="393"/>
      <c r="K20" s="394"/>
      <c r="L20" s="395"/>
      <c r="M20" s="395"/>
      <c r="N20" s="389"/>
      <c r="O20" s="389"/>
      <c r="P20" s="389"/>
      <c r="Q20" s="389"/>
      <c r="R20" s="389"/>
      <c r="S20" s="389"/>
      <c r="T20" s="389"/>
      <c r="U20" s="387"/>
      <c r="V20" s="388" t="s">
        <v>32</v>
      </c>
      <c r="W20" s="391" t="s">
        <v>32</v>
      </c>
    </row>
    <row r="21" spans="1:23" ht="15">
      <c r="A21" s="383" t="s">
        <v>56</v>
      </c>
      <c r="B21" s="384">
        <v>189</v>
      </c>
      <c r="C21" s="385">
        <v>619</v>
      </c>
      <c r="D21" s="386">
        <v>641</v>
      </c>
      <c r="E21" s="386">
        <v>924</v>
      </c>
      <c r="F21" s="387">
        <v>1219</v>
      </c>
      <c r="G21" s="385">
        <v>1487</v>
      </c>
      <c r="H21" s="385">
        <v>3338</v>
      </c>
      <c r="I21" s="388"/>
      <c r="J21" s="393">
        <v>3869</v>
      </c>
      <c r="K21" s="394">
        <v>936</v>
      </c>
      <c r="L21" s="395">
        <v>1852</v>
      </c>
      <c r="M21" s="395"/>
      <c r="N21" s="389"/>
      <c r="O21" s="389"/>
      <c r="P21" s="389"/>
      <c r="Q21" s="389"/>
      <c r="R21" s="389"/>
      <c r="S21" s="389"/>
      <c r="T21" s="389"/>
      <c r="U21" s="387"/>
      <c r="V21" s="388" t="s">
        <v>32</v>
      </c>
      <c r="W21" s="391" t="s">
        <v>32</v>
      </c>
    </row>
    <row r="22" spans="1:23" ht="15.75" thickBot="1">
      <c r="A22" s="383" t="s">
        <v>169</v>
      </c>
      <c r="B22" s="384">
        <v>196</v>
      </c>
      <c r="C22" s="385">
        <v>860</v>
      </c>
      <c r="D22" s="386">
        <v>256</v>
      </c>
      <c r="E22" s="386">
        <v>0</v>
      </c>
      <c r="F22" s="387"/>
      <c r="G22" s="385"/>
      <c r="H22" s="385"/>
      <c r="I22" s="388"/>
      <c r="J22" s="393"/>
      <c r="K22" s="394"/>
      <c r="L22" s="395"/>
      <c r="M22" s="395"/>
      <c r="N22" s="389"/>
      <c r="O22" s="389"/>
      <c r="P22" s="389"/>
      <c r="Q22" s="389"/>
      <c r="R22" s="389"/>
      <c r="S22" s="389"/>
      <c r="T22" s="389"/>
      <c r="U22" s="387"/>
      <c r="V22" s="388" t="s">
        <v>32</v>
      </c>
      <c r="W22" s="391" t="s">
        <v>32</v>
      </c>
    </row>
    <row r="23" spans="1:23" ht="15">
      <c r="A23" s="412" t="s">
        <v>60</v>
      </c>
      <c r="B23" s="413"/>
      <c r="C23" s="414">
        <v>7680</v>
      </c>
      <c r="D23" s="415">
        <v>8932</v>
      </c>
      <c r="E23" s="415">
        <v>7938</v>
      </c>
      <c r="F23" s="416">
        <v>8283</v>
      </c>
      <c r="G23" s="417">
        <v>15657</v>
      </c>
      <c r="H23" s="417">
        <v>13146</v>
      </c>
      <c r="I23" s="418">
        <v>9158</v>
      </c>
      <c r="J23" s="419">
        <v>500</v>
      </c>
      <c r="K23" s="420">
        <v>1500</v>
      </c>
      <c r="L23" s="420">
        <v>1758</v>
      </c>
      <c r="M23" s="420"/>
      <c r="N23" s="420"/>
      <c r="O23" s="420"/>
      <c r="P23" s="420"/>
      <c r="Q23" s="420"/>
      <c r="R23" s="420"/>
      <c r="S23" s="420"/>
      <c r="T23" s="420"/>
      <c r="U23" s="419"/>
      <c r="V23" s="418">
        <f>SUM(J23:U23)</f>
        <v>3758</v>
      </c>
      <c r="W23" s="421">
        <f>+V23/I23*100</f>
        <v>41.03516051539637</v>
      </c>
    </row>
    <row r="24" spans="1:23" ht="15">
      <c r="A24" s="383" t="s">
        <v>62</v>
      </c>
      <c r="B24" s="384">
        <v>9</v>
      </c>
      <c r="C24" s="422">
        <v>0</v>
      </c>
      <c r="D24" s="422">
        <v>0</v>
      </c>
      <c r="E24" s="422">
        <v>0</v>
      </c>
      <c r="F24" s="423">
        <v>0</v>
      </c>
      <c r="G24" s="422">
        <v>6150</v>
      </c>
      <c r="H24" s="422">
        <v>0</v>
      </c>
      <c r="I24" s="424">
        <v>0</v>
      </c>
      <c r="J24" s="387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7"/>
      <c r="V24" s="424">
        <f>SUM(J24:U24)</f>
        <v>0</v>
      </c>
      <c r="W24" s="425" t="e">
        <f>+V24/I24*100</f>
        <v>#DIV/0!</v>
      </c>
    </row>
    <row r="25" spans="1:23" ht="15.75" thickBot="1">
      <c r="A25" s="426" t="s">
        <v>65</v>
      </c>
      <c r="B25" s="427">
        <v>19</v>
      </c>
      <c r="C25" s="428">
        <v>7680</v>
      </c>
      <c r="D25" s="429">
        <v>8932</v>
      </c>
      <c r="E25" s="429">
        <v>7938</v>
      </c>
      <c r="F25" s="430">
        <v>8583</v>
      </c>
      <c r="G25" s="428">
        <v>9507</v>
      </c>
      <c r="H25" s="428">
        <v>13146</v>
      </c>
      <c r="I25" s="431">
        <v>9158</v>
      </c>
      <c r="J25" s="432">
        <v>500</v>
      </c>
      <c r="K25" s="433">
        <v>1500</v>
      </c>
      <c r="L25" s="433">
        <v>1758</v>
      </c>
      <c r="M25" s="433"/>
      <c r="N25" s="433"/>
      <c r="O25" s="433"/>
      <c r="P25" s="433"/>
      <c r="Q25" s="433"/>
      <c r="R25" s="433"/>
      <c r="S25" s="433"/>
      <c r="T25" s="433"/>
      <c r="U25" s="432"/>
      <c r="V25" s="431">
        <f>SUM(J25:U25)</f>
        <v>3758</v>
      </c>
      <c r="W25" s="434">
        <f>+V25/I25*100</f>
        <v>41.03516051539637</v>
      </c>
    </row>
    <row r="26" spans="1:23" ht="15">
      <c r="A26" s="383" t="s">
        <v>66</v>
      </c>
      <c r="B26" s="384">
        <v>1</v>
      </c>
      <c r="C26" s="422">
        <v>861</v>
      </c>
      <c r="D26" s="435">
        <v>860</v>
      </c>
      <c r="E26" s="435">
        <v>1063</v>
      </c>
      <c r="F26" s="436">
        <v>644</v>
      </c>
      <c r="G26" s="437">
        <v>693</v>
      </c>
      <c r="H26" s="437">
        <v>1130</v>
      </c>
      <c r="I26" s="438">
        <v>510</v>
      </c>
      <c r="J26" s="387">
        <v>42</v>
      </c>
      <c r="K26" s="389">
        <v>33</v>
      </c>
      <c r="L26" s="389">
        <v>26</v>
      </c>
      <c r="M26" s="389"/>
      <c r="N26" s="389"/>
      <c r="O26" s="389"/>
      <c r="P26" s="389"/>
      <c r="Q26" s="389"/>
      <c r="R26" s="389"/>
      <c r="S26" s="389"/>
      <c r="T26" s="389"/>
      <c r="U26" s="387"/>
      <c r="V26" s="424">
        <f aca="true" t="shared" si="0" ref="V26:V36">SUM(J26:U26)</f>
        <v>101</v>
      </c>
      <c r="W26" s="425">
        <f aca="true" t="shared" si="1" ref="W26:W36">+V26/I26*100</f>
        <v>19.80392156862745</v>
      </c>
    </row>
    <row r="27" spans="1:23" ht="15">
      <c r="A27" s="383" t="s">
        <v>68</v>
      </c>
      <c r="B27" s="384">
        <v>2</v>
      </c>
      <c r="C27" s="439">
        <v>2659</v>
      </c>
      <c r="D27" s="422">
        <v>2600</v>
      </c>
      <c r="E27" s="422">
        <v>2659</v>
      </c>
      <c r="F27" s="423">
        <v>2923</v>
      </c>
      <c r="G27" s="422">
        <v>3376</v>
      </c>
      <c r="H27" s="422">
        <v>3127</v>
      </c>
      <c r="I27" s="424">
        <v>3340</v>
      </c>
      <c r="J27" s="387">
        <v>572</v>
      </c>
      <c r="K27" s="389">
        <v>235</v>
      </c>
      <c r="L27" s="389">
        <v>412</v>
      </c>
      <c r="M27" s="389"/>
      <c r="N27" s="389"/>
      <c r="O27" s="389"/>
      <c r="P27" s="389"/>
      <c r="Q27" s="389"/>
      <c r="R27" s="389"/>
      <c r="S27" s="389"/>
      <c r="T27" s="389"/>
      <c r="U27" s="387"/>
      <c r="V27" s="424">
        <f t="shared" si="0"/>
        <v>1219</v>
      </c>
      <c r="W27" s="425">
        <f t="shared" si="1"/>
        <v>36.49700598802395</v>
      </c>
    </row>
    <row r="28" spans="1:23" ht="15">
      <c r="A28" s="383" t="s">
        <v>70</v>
      </c>
      <c r="B28" s="384">
        <v>4</v>
      </c>
      <c r="C28" s="439">
        <v>0</v>
      </c>
      <c r="D28" s="422"/>
      <c r="E28" s="422">
        <v>0</v>
      </c>
      <c r="F28" s="423">
        <v>0</v>
      </c>
      <c r="G28" s="422">
        <v>0</v>
      </c>
      <c r="H28" s="422">
        <v>0</v>
      </c>
      <c r="I28" s="424"/>
      <c r="J28" s="387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7"/>
      <c r="V28" s="424">
        <f t="shared" si="0"/>
        <v>0</v>
      </c>
      <c r="W28" s="425" t="e">
        <f t="shared" si="1"/>
        <v>#DIV/0!</v>
      </c>
    </row>
    <row r="29" spans="1:23" ht="15">
      <c r="A29" s="383" t="s">
        <v>170</v>
      </c>
      <c r="B29" s="384"/>
      <c r="C29" s="439"/>
      <c r="D29" s="422"/>
      <c r="E29" s="422"/>
      <c r="F29" s="423">
        <v>0</v>
      </c>
      <c r="G29" s="422">
        <v>0</v>
      </c>
      <c r="H29" s="422">
        <v>0</v>
      </c>
      <c r="I29" s="424">
        <v>0</v>
      </c>
      <c r="J29" s="387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7"/>
      <c r="V29" s="424">
        <v>0</v>
      </c>
      <c r="W29" s="425"/>
    </row>
    <row r="30" spans="1:23" ht="15">
      <c r="A30" s="383" t="s">
        <v>72</v>
      </c>
      <c r="B30" s="384">
        <v>5</v>
      </c>
      <c r="C30" s="439">
        <v>1511</v>
      </c>
      <c r="D30" s="422">
        <v>980</v>
      </c>
      <c r="E30" s="422">
        <v>1039</v>
      </c>
      <c r="F30" s="423">
        <v>1984</v>
      </c>
      <c r="G30" s="422">
        <v>930</v>
      </c>
      <c r="H30" s="422">
        <v>880</v>
      </c>
      <c r="I30" s="424">
        <v>872</v>
      </c>
      <c r="J30" s="387">
        <v>34</v>
      </c>
      <c r="K30" s="389">
        <v>49</v>
      </c>
      <c r="L30" s="389">
        <v>-21</v>
      </c>
      <c r="M30" s="389"/>
      <c r="N30" s="389"/>
      <c r="O30" s="389"/>
      <c r="P30" s="389"/>
      <c r="Q30" s="389"/>
      <c r="R30" s="389"/>
      <c r="S30" s="389"/>
      <c r="T30" s="389"/>
      <c r="U30" s="387"/>
      <c r="V30" s="424">
        <f t="shared" si="0"/>
        <v>62</v>
      </c>
      <c r="W30" s="425">
        <f t="shared" si="1"/>
        <v>7.110091743119266</v>
      </c>
    </row>
    <row r="31" spans="1:23" ht="15">
      <c r="A31" s="383" t="s">
        <v>74</v>
      </c>
      <c r="B31" s="384">
        <v>8</v>
      </c>
      <c r="C31" s="439">
        <v>1487</v>
      </c>
      <c r="D31" s="422">
        <v>940</v>
      </c>
      <c r="E31" s="422">
        <v>1932</v>
      </c>
      <c r="F31" s="423">
        <v>1720</v>
      </c>
      <c r="G31" s="422">
        <v>1701</v>
      </c>
      <c r="H31" s="422">
        <v>4552</v>
      </c>
      <c r="I31" s="424">
        <v>1864</v>
      </c>
      <c r="J31" s="387">
        <v>67</v>
      </c>
      <c r="K31" s="389">
        <v>663</v>
      </c>
      <c r="L31" s="389">
        <v>402</v>
      </c>
      <c r="M31" s="389"/>
      <c r="N31" s="389"/>
      <c r="O31" s="389"/>
      <c r="P31" s="389"/>
      <c r="Q31" s="389"/>
      <c r="R31" s="389"/>
      <c r="S31" s="389"/>
      <c r="T31" s="389"/>
      <c r="U31" s="387"/>
      <c r="V31" s="424">
        <f t="shared" si="0"/>
        <v>1132</v>
      </c>
      <c r="W31" s="425">
        <f t="shared" si="1"/>
        <v>60.72961373390557</v>
      </c>
    </row>
    <row r="32" spans="1:23" ht="15">
      <c r="A32" s="383" t="s">
        <v>76</v>
      </c>
      <c r="B32" s="440">
        <v>9</v>
      </c>
      <c r="C32" s="439">
        <v>4818</v>
      </c>
      <c r="D32" s="422">
        <v>5200</v>
      </c>
      <c r="E32" s="422">
        <v>5491</v>
      </c>
      <c r="F32" s="423">
        <v>5605</v>
      </c>
      <c r="G32" s="422">
        <v>5720</v>
      </c>
      <c r="H32" s="422">
        <v>5375</v>
      </c>
      <c r="I32" s="424">
        <v>5300</v>
      </c>
      <c r="J32" s="387">
        <v>443</v>
      </c>
      <c r="K32" s="389">
        <v>427</v>
      </c>
      <c r="L32" s="389">
        <v>431</v>
      </c>
      <c r="M32" s="389"/>
      <c r="N32" s="389"/>
      <c r="O32" s="389"/>
      <c r="P32" s="389"/>
      <c r="Q32" s="389"/>
      <c r="R32" s="389"/>
      <c r="S32" s="389"/>
      <c r="T32" s="389"/>
      <c r="U32" s="387"/>
      <c r="V32" s="424">
        <f>SUM(J32:U32)</f>
        <v>1301</v>
      </c>
      <c r="W32" s="425">
        <f>+V32/I32*100</f>
        <v>24.547169811320753</v>
      </c>
    </row>
    <row r="33" spans="1:23" ht="15">
      <c r="A33" s="383" t="s">
        <v>171</v>
      </c>
      <c r="B33" s="441" t="s">
        <v>172</v>
      </c>
      <c r="C33" s="439">
        <v>1825</v>
      </c>
      <c r="D33" s="422">
        <v>1820</v>
      </c>
      <c r="E33" s="422">
        <v>2083</v>
      </c>
      <c r="F33" s="423">
        <v>2055</v>
      </c>
      <c r="G33" s="422">
        <v>2198</v>
      </c>
      <c r="H33" s="422">
        <v>1947</v>
      </c>
      <c r="I33" s="424">
        <v>2070</v>
      </c>
      <c r="J33" s="387">
        <v>168</v>
      </c>
      <c r="K33" s="389">
        <v>161</v>
      </c>
      <c r="L33" s="389">
        <v>171</v>
      </c>
      <c r="M33" s="389"/>
      <c r="N33" s="389"/>
      <c r="O33" s="389"/>
      <c r="P33" s="389"/>
      <c r="Q33" s="389"/>
      <c r="R33" s="389"/>
      <c r="S33" s="389"/>
      <c r="T33" s="389"/>
      <c r="U33" s="387"/>
      <c r="V33" s="424">
        <f>SUM(J33:U33)</f>
        <v>500</v>
      </c>
      <c r="W33" s="425">
        <f>+V33/I33*100</f>
        <v>24.154589371980677</v>
      </c>
    </row>
    <row r="34" spans="1:23" ht="15">
      <c r="A34" s="383" t="s">
        <v>81</v>
      </c>
      <c r="B34" s="384">
        <v>19</v>
      </c>
      <c r="C34" s="439">
        <v>0</v>
      </c>
      <c r="D34" s="422"/>
      <c r="E34" s="422">
        <v>0</v>
      </c>
      <c r="F34" s="423">
        <v>0</v>
      </c>
      <c r="G34" s="422">
        <v>0</v>
      </c>
      <c r="H34" s="422">
        <v>0</v>
      </c>
      <c r="I34" s="424"/>
      <c r="J34" s="387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7"/>
      <c r="V34" s="424">
        <f t="shared" si="0"/>
        <v>0</v>
      </c>
      <c r="W34" s="425" t="e">
        <f t="shared" si="1"/>
        <v>#DIV/0!</v>
      </c>
    </row>
    <row r="35" spans="1:23" ht="15">
      <c r="A35" s="383" t="s">
        <v>83</v>
      </c>
      <c r="B35" s="384">
        <v>25</v>
      </c>
      <c r="C35" s="439">
        <v>564</v>
      </c>
      <c r="D35" s="422">
        <v>840</v>
      </c>
      <c r="E35" s="422">
        <v>795</v>
      </c>
      <c r="F35" s="423">
        <v>325</v>
      </c>
      <c r="G35" s="422">
        <v>186</v>
      </c>
      <c r="H35" s="422">
        <v>684</v>
      </c>
      <c r="I35" s="424">
        <v>660</v>
      </c>
      <c r="J35" s="387">
        <v>57</v>
      </c>
      <c r="K35" s="389">
        <v>56</v>
      </c>
      <c r="L35" s="389">
        <v>56</v>
      </c>
      <c r="M35" s="389"/>
      <c r="N35" s="389"/>
      <c r="O35" s="389"/>
      <c r="P35" s="389"/>
      <c r="Q35" s="389"/>
      <c r="R35" s="389"/>
      <c r="S35" s="389"/>
      <c r="T35" s="389"/>
      <c r="U35" s="387"/>
      <c r="V35" s="424">
        <f t="shared" si="0"/>
        <v>169</v>
      </c>
      <c r="W35" s="425">
        <f t="shared" si="1"/>
        <v>25.606060606060606</v>
      </c>
    </row>
    <row r="36" spans="1:23" ht="15.75" thickBot="1">
      <c r="A36" s="360" t="s">
        <v>147</v>
      </c>
      <c r="B36" s="361"/>
      <c r="C36" s="442">
        <v>420</v>
      </c>
      <c r="D36" s="443">
        <v>1732</v>
      </c>
      <c r="E36" s="443">
        <v>433</v>
      </c>
      <c r="F36" s="444">
        <v>673</v>
      </c>
      <c r="G36" s="442">
        <v>506</v>
      </c>
      <c r="H36" s="442">
        <v>351</v>
      </c>
      <c r="I36" s="445">
        <v>344</v>
      </c>
      <c r="J36" s="446">
        <v>19</v>
      </c>
      <c r="K36" s="400">
        <v>14</v>
      </c>
      <c r="L36" s="400">
        <v>4</v>
      </c>
      <c r="M36" s="400"/>
      <c r="N36" s="400"/>
      <c r="O36" s="400"/>
      <c r="P36" s="400"/>
      <c r="Q36" s="400"/>
      <c r="R36" s="400"/>
      <c r="S36" s="400"/>
      <c r="T36" s="400"/>
      <c r="U36" s="402"/>
      <c r="V36" s="445">
        <f t="shared" si="0"/>
        <v>37</v>
      </c>
      <c r="W36" s="447">
        <f t="shared" si="1"/>
        <v>10.755813953488373</v>
      </c>
    </row>
    <row r="37" spans="1:23" ht="23.25" customHeight="1" thickBot="1">
      <c r="A37" s="448" t="s">
        <v>173</v>
      </c>
      <c r="B37" s="449">
        <v>31</v>
      </c>
      <c r="C37" s="339">
        <v>14145</v>
      </c>
      <c r="D37" s="323">
        <f>SUM(D26:D36)</f>
        <v>14972</v>
      </c>
      <c r="E37" s="323">
        <v>15495</v>
      </c>
      <c r="F37" s="450">
        <v>15929</v>
      </c>
      <c r="G37" s="339">
        <v>22086</v>
      </c>
      <c r="H37" s="339">
        <v>18046</v>
      </c>
      <c r="I37" s="339">
        <f>SUM(I26:I36)</f>
        <v>14960</v>
      </c>
      <c r="J37" s="450">
        <f>SUM(J26:J36)</f>
        <v>1402</v>
      </c>
      <c r="K37" s="451">
        <f>SUM(K26:K36)</f>
        <v>1638</v>
      </c>
      <c r="L37" s="452">
        <f>SUM(L26:L36)</f>
        <v>1481</v>
      </c>
      <c r="M37" s="452">
        <f>SUM(M26:M36)</f>
        <v>0</v>
      </c>
      <c r="N37" s="451">
        <f aca="true" t="shared" si="2" ref="N37:U37">SUM(N26:N36)</f>
        <v>0</v>
      </c>
      <c r="O37" s="451">
        <f t="shared" si="2"/>
        <v>0</v>
      </c>
      <c r="P37" s="451">
        <f t="shared" si="2"/>
        <v>0</v>
      </c>
      <c r="Q37" s="451">
        <f t="shared" si="2"/>
        <v>0</v>
      </c>
      <c r="R37" s="451">
        <f t="shared" si="2"/>
        <v>0</v>
      </c>
      <c r="S37" s="451">
        <f t="shared" si="2"/>
        <v>0</v>
      </c>
      <c r="T37" s="451">
        <f t="shared" si="2"/>
        <v>0</v>
      </c>
      <c r="U37" s="451">
        <f t="shared" si="2"/>
        <v>0</v>
      </c>
      <c r="V37" s="339">
        <f>SUM(J37:U37)</f>
        <v>4521</v>
      </c>
      <c r="W37" s="453">
        <f>+V37/I37*100</f>
        <v>30.220588235294116</v>
      </c>
    </row>
    <row r="38" spans="1:23" ht="15">
      <c r="A38" s="383" t="s">
        <v>89</v>
      </c>
      <c r="B38" s="384">
        <v>32</v>
      </c>
      <c r="C38" s="422">
        <v>0</v>
      </c>
      <c r="D38" s="435">
        <v>0</v>
      </c>
      <c r="E38" s="435">
        <v>0</v>
      </c>
      <c r="F38" s="436">
        <v>0</v>
      </c>
      <c r="G38" s="437">
        <v>0</v>
      </c>
      <c r="H38" s="437">
        <v>0</v>
      </c>
      <c r="I38" s="438">
        <v>0</v>
      </c>
      <c r="J38" s="387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7"/>
      <c r="V38" s="424">
        <f aca="true" t="shared" si="3" ref="V38:V43">SUM(J38:U38)</f>
        <v>0</v>
      </c>
      <c r="W38" s="425" t="e">
        <f aca="true" t="shared" si="4" ref="W38:W43">+V38/I38*100</f>
        <v>#DIV/0!</v>
      </c>
    </row>
    <row r="39" spans="1:23" ht="15">
      <c r="A39" s="383" t="s">
        <v>91</v>
      </c>
      <c r="B39" s="384">
        <v>33</v>
      </c>
      <c r="C39" s="439">
        <v>6411</v>
      </c>
      <c r="D39" s="422">
        <v>6000</v>
      </c>
      <c r="E39" s="422">
        <v>6256</v>
      </c>
      <c r="F39" s="423">
        <v>6369</v>
      </c>
      <c r="G39" s="422">
        <v>6426</v>
      </c>
      <c r="H39" s="422">
        <v>5515</v>
      </c>
      <c r="I39" s="424">
        <v>5800</v>
      </c>
      <c r="J39" s="387">
        <v>699</v>
      </c>
      <c r="K39" s="389">
        <v>566</v>
      </c>
      <c r="L39" s="389">
        <v>657</v>
      </c>
      <c r="M39" s="389"/>
      <c r="N39" s="389"/>
      <c r="O39" s="389"/>
      <c r="P39" s="389"/>
      <c r="Q39" s="389"/>
      <c r="R39" s="389"/>
      <c r="S39" s="389"/>
      <c r="T39" s="389"/>
      <c r="U39" s="387"/>
      <c r="V39" s="424">
        <f t="shared" si="3"/>
        <v>1922</v>
      </c>
      <c r="W39" s="425">
        <f t="shared" si="4"/>
        <v>33.13793103448276</v>
      </c>
    </row>
    <row r="40" spans="1:23" ht="15">
      <c r="A40" s="383" t="s">
        <v>93</v>
      </c>
      <c r="B40" s="384">
        <v>34</v>
      </c>
      <c r="C40" s="439">
        <v>0</v>
      </c>
      <c r="D40" s="422">
        <v>0</v>
      </c>
      <c r="E40" s="422">
        <v>0</v>
      </c>
      <c r="F40" s="423">
        <v>0</v>
      </c>
      <c r="G40" s="422">
        <v>0</v>
      </c>
      <c r="H40" s="422">
        <v>0</v>
      </c>
      <c r="I40" s="424">
        <v>0</v>
      </c>
      <c r="J40" s="387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7"/>
      <c r="V40" s="424">
        <f t="shared" si="3"/>
        <v>0</v>
      </c>
      <c r="W40" s="425" t="e">
        <f t="shared" si="4"/>
        <v>#DIV/0!</v>
      </c>
    </row>
    <row r="41" spans="1:23" ht="15">
      <c r="A41" s="383" t="s">
        <v>95</v>
      </c>
      <c r="B41" s="384">
        <v>57</v>
      </c>
      <c r="C41" s="439">
        <v>7680</v>
      </c>
      <c r="D41" s="422">
        <v>8932</v>
      </c>
      <c r="E41" s="422">
        <v>7938</v>
      </c>
      <c r="F41" s="423">
        <v>8283</v>
      </c>
      <c r="G41" s="422">
        <v>15657</v>
      </c>
      <c r="H41" s="422">
        <v>12640</v>
      </c>
      <c r="I41" s="424">
        <v>9158</v>
      </c>
      <c r="J41" s="387">
        <v>500</v>
      </c>
      <c r="K41" s="389">
        <v>1500</v>
      </c>
      <c r="L41" s="389">
        <v>1758</v>
      </c>
      <c r="M41" s="389"/>
      <c r="N41" s="389"/>
      <c r="O41" s="389"/>
      <c r="P41" s="389"/>
      <c r="Q41" s="389"/>
      <c r="R41" s="389"/>
      <c r="S41" s="389"/>
      <c r="T41" s="389"/>
      <c r="U41" s="387"/>
      <c r="V41" s="424">
        <f t="shared" si="3"/>
        <v>3758</v>
      </c>
      <c r="W41" s="425">
        <f t="shared" si="4"/>
        <v>41.03516051539637</v>
      </c>
    </row>
    <row r="42" spans="1:23" ht="15.75" thickBot="1">
      <c r="A42" s="360" t="s">
        <v>98</v>
      </c>
      <c r="B42" s="361"/>
      <c r="C42" s="442">
        <v>56</v>
      </c>
      <c r="D42" s="454">
        <v>40</v>
      </c>
      <c r="E42" s="454">
        <v>1313</v>
      </c>
      <c r="F42" s="455">
        <v>1270</v>
      </c>
      <c r="G42" s="439">
        <v>3</v>
      </c>
      <c r="H42" s="439">
        <v>0</v>
      </c>
      <c r="I42" s="456">
        <v>2</v>
      </c>
      <c r="J42" s="446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2"/>
      <c r="V42" s="424">
        <f t="shared" si="3"/>
        <v>0</v>
      </c>
      <c r="W42" s="425">
        <f t="shared" si="4"/>
        <v>0</v>
      </c>
    </row>
    <row r="43" spans="1:23" ht="20.25" customHeight="1" thickBot="1">
      <c r="A43" s="448" t="s">
        <v>100</v>
      </c>
      <c r="B43" s="449">
        <v>58</v>
      </c>
      <c r="C43" s="339">
        <v>14147</v>
      </c>
      <c r="D43" s="323">
        <f>SUM(D38:D42)</f>
        <v>14972</v>
      </c>
      <c r="E43" s="323">
        <v>15507</v>
      </c>
      <c r="F43" s="450">
        <v>15922</v>
      </c>
      <c r="G43" s="339">
        <v>22086</v>
      </c>
      <c r="H43" s="339">
        <v>18155</v>
      </c>
      <c r="I43" s="339">
        <f>SUM(I38:I42)</f>
        <v>14960</v>
      </c>
      <c r="J43" s="450">
        <f>SUM(J38:J42)</f>
        <v>1199</v>
      </c>
      <c r="K43" s="451">
        <f>SUM(K38:K42)</f>
        <v>2066</v>
      </c>
      <c r="L43" s="451">
        <f>SUM(L38:L42)</f>
        <v>2415</v>
      </c>
      <c r="M43" s="452">
        <f>SUM(M38:M42)</f>
        <v>0</v>
      </c>
      <c r="N43" s="451">
        <f aca="true" t="shared" si="5" ref="N43:U43">SUM(N38:N42)</f>
        <v>0</v>
      </c>
      <c r="O43" s="451">
        <f t="shared" si="5"/>
        <v>0</v>
      </c>
      <c r="P43" s="451">
        <f t="shared" si="5"/>
        <v>0</v>
      </c>
      <c r="Q43" s="451">
        <f t="shared" si="5"/>
        <v>0</v>
      </c>
      <c r="R43" s="451">
        <f t="shared" si="5"/>
        <v>0</v>
      </c>
      <c r="S43" s="451">
        <f t="shared" si="5"/>
        <v>0</v>
      </c>
      <c r="T43" s="451">
        <f t="shared" si="5"/>
        <v>0</v>
      </c>
      <c r="U43" s="451">
        <f t="shared" si="5"/>
        <v>0</v>
      </c>
      <c r="V43" s="339">
        <f t="shared" si="3"/>
        <v>5680</v>
      </c>
      <c r="W43" s="453">
        <f t="shared" si="4"/>
        <v>37.967914438502675</v>
      </c>
    </row>
    <row r="44" spans="1:23" ht="6.75" customHeight="1" thickBot="1">
      <c r="A44" s="360"/>
      <c r="B44" s="361"/>
      <c r="C44" s="457"/>
      <c r="D44" s="458"/>
      <c r="E44" s="458"/>
      <c r="F44" s="459"/>
      <c r="G44" s="457"/>
      <c r="H44" s="457"/>
      <c r="I44" s="445"/>
      <c r="J44" s="392"/>
      <c r="K44" s="400"/>
      <c r="L44" s="401"/>
      <c r="M44" s="401"/>
      <c r="N44" s="400"/>
      <c r="O44" s="400"/>
      <c r="P44" s="400"/>
      <c r="Q44" s="400"/>
      <c r="R44" s="400"/>
      <c r="S44" s="400"/>
      <c r="T44" s="400"/>
      <c r="U44" s="460"/>
      <c r="V44" s="445"/>
      <c r="W44" s="447"/>
    </row>
    <row r="45" spans="1:23" ht="17.25" customHeight="1" thickBot="1">
      <c r="A45" s="448" t="s">
        <v>102</v>
      </c>
      <c r="B45" s="449"/>
      <c r="C45" s="339">
        <v>6467</v>
      </c>
      <c r="D45" s="323">
        <f>+D43-D41</f>
        <v>6040</v>
      </c>
      <c r="E45" s="323">
        <v>7569</v>
      </c>
      <c r="F45" s="450">
        <v>7639</v>
      </c>
      <c r="G45" s="339">
        <v>6429</v>
      </c>
      <c r="H45" s="339">
        <v>5515</v>
      </c>
      <c r="I45" s="339">
        <f>+I43-I41</f>
        <v>5802</v>
      </c>
      <c r="J45" s="450">
        <f aca="true" t="shared" si="6" ref="J45:U45">+J43-J41</f>
        <v>699</v>
      </c>
      <c r="K45" s="451">
        <f t="shared" si="6"/>
        <v>566</v>
      </c>
      <c r="L45" s="451">
        <f t="shared" si="6"/>
        <v>657</v>
      </c>
      <c r="M45" s="451">
        <f t="shared" si="6"/>
        <v>0</v>
      </c>
      <c r="N45" s="451">
        <f t="shared" si="6"/>
        <v>0</v>
      </c>
      <c r="O45" s="451">
        <f t="shared" si="6"/>
        <v>0</v>
      </c>
      <c r="P45" s="451">
        <f t="shared" si="6"/>
        <v>0</v>
      </c>
      <c r="Q45" s="451">
        <f t="shared" si="6"/>
        <v>0</v>
      </c>
      <c r="R45" s="451">
        <f t="shared" si="6"/>
        <v>0</v>
      </c>
      <c r="S45" s="451">
        <f t="shared" si="6"/>
        <v>0</v>
      </c>
      <c r="T45" s="451">
        <f t="shared" si="6"/>
        <v>0</v>
      </c>
      <c r="U45" s="323">
        <f t="shared" si="6"/>
        <v>0</v>
      </c>
      <c r="V45" s="339">
        <f>SUM(J45:U45)</f>
        <v>1922</v>
      </c>
      <c r="W45" s="453">
        <f>+V45/I45*100</f>
        <v>33.126508100654945</v>
      </c>
    </row>
    <row r="46" spans="1:23" ht="19.5" customHeight="1" thickBot="1">
      <c r="A46" s="448" t="s">
        <v>103</v>
      </c>
      <c r="B46" s="449">
        <v>59</v>
      </c>
      <c r="C46" s="339">
        <v>2</v>
      </c>
      <c r="D46" s="323">
        <f>+D43-D37</f>
        <v>0</v>
      </c>
      <c r="E46" s="323">
        <v>12</v>
      </c>
      <c r="F46" s="450">
        <v>-7</v>
      </c>
      <c r="G46" s="339">
        <v>0</v>
      </c>
      <c r="H46" s="339">
        <v>109</v>
      </c>
      <c r="I46" s="339">
        <f>+I43-I37</f>
        <v>0</v>
      </c>
      <c r="J46" s="450">
        <f aca="true" t="shared" si="7" ref="J46:U46">+J43-J37</f>
        <v>-203</v>
      </c>
      <c r="K46" s="451">
        <f t="shared" si="7"/>
        <v>428</v>
      </c>
      <c r="L46" s="451">
        <f t="shared" si="7"/>
        <v>934</v>
      </c>
      <c r="M46" s="451">
        <f t="shared" si="7"/>
        <v>0</v>
      </c>
      <c r="N46" s="451">
        <f t="shared" si="7"/>
        <v>0</v>
      </c>
      <c r="O46" s="451">
        <f t="shared" si="7"/>
        <v>0</v>
      </c>
      <c r="P46" s="451">
        <f t="shared" si="7"/>
        <v>0</v>
      </c>
      <c r="Q46" s="451">
        <f t="shared" si="7"/>
        <v>0</v>
      </c>
      <c r="R46" s="451">
        <f t="shared" si="7"/>
        <v>0</v>
      </c>
      <c r="S46" s="451">
        <f t="shared" si="7"/>
        <v>0</v>
      </c>
      <c r="T46" s="451">
        <f t="shared" si="7"/>
        <v>0</v>
      </c>
      <c r="U46" s="452">
        <f t="shared" si="7"/>
        <v>0</v>
      </c>
      <c r="V46" s="339">
        <f>SUM(V43-V37)</f>
        <v>1159</v>
      </c>
      <c r="W46" s="453" t="e">
        <f>+V46/I46*100</f>
        <v>#DIV/0!</v>
      </c>
    </row>
    <row r="47" spans="1:23" ht="19.5" customHeight="1" thickBot="1">
      <c r="A47" s="448" t="s">
        <v>105</v>
      </c>
      <c r="B47" s="461" t="s">
        <v>174</v>
      </c>
      <c r="C47" s="339">
        <v>-7678</v>
      </c>
      <c r="D47" s="323">
        <f>+D46-D41</f>
        <v>-8932</v>
      </c>
      <c r="E47" s="323">
        <v>-7926</v>
      </c>
      <c r="F47" s="450">
        <v>-8290</v>
      </c>
      <c r="G47" s="339">
        <v>-15657</v>
      </c>
      <c r="H47" s="339">
        <v>-12531</v>
      </c>
      <c r="I47" s="339">
        <f>+I46-I41</f>
        <v>-9158</v>
      </c>
      <c r="J47" s="462">
        <f aca="true" t="shared" si="8" ref="J47:U47">+J46-J41</f>
        <v>-703</v>
      </c>
      <c r="K47" s="451">
        <f t="shared" si="8"/>
        <v>-1072</v>
      </c>
      <c r="L47" s="451">
        <f t="shared" si="8"/>
        <v>-824</v>
      </c>
      <c r="M47" s="451">
        <f t="shared" si="8"/>
        <v>0</v>
      </c>
      <c r="N47" s="451">
        <f t="shared" si="8"/>
        <v>0</v>
      </c>
      <c r="O47" s="451">
        <f t="shared" si="8"/>
        <v>0</v>
      </c>
      <c r="P47" s="451">
        <f t="shared" si="8"/>
        <v>0</v>
      </c>
      <c r="Q47" s="451">
        <f t="shared" si="8"/>
        <v>0</v>
      </c>
      <c r="R47" s="451">
        <f t="shared" si="8"/>
        <v>0</v>
      </c>
      <c r="S47" s="451">
        <f t="shared" si="8"/>
        <v>0</v>
      </c>
      <c r="T47" s="451">
        <f t="shared" si="8"/>
        <v>0</v>
      </c>
      <c r="U47" s="323">
        <f t="shared" si="8"/>
        <v>0</v>
      </c>
      <c r="V47" s="339">
        <f>SUM(J47:U47)</f>
        <v>-2599</v>
      </c>
      <c r="W47" s="453">
        <f>+V47/I47*100</f>
        <v>28.379558855645335</v>
      </c>
    </row>
    <row r="49" ht="15">
      <c r="B49" s="463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465" customWidth="1"/>
    <col min="6" max="6" width="11.7109375" style="0" customWidth="1"/>
    <col min="7" max="8" width="11.57421875" style="0" customWidth="1"/>
    <col min="9" max="10" width="11.421875" style="0" customWidth="1"/>
    <col min="19" max="19" width="9.28125" style="0" customWidth="1"/>
    <col min="24" max="24" width="9.00390625" style="465" customWidth="1"/>
  </cols>
  <sheetData>
    <row r="1" spans="1:10" ht="26.25">
      <c r="A1" s="464" t="s">
        <v>106</v>
      </c>
      <c r="J1" s="207"/>
    </row>
    <row r="2" spans="1:10" ht="21.75" customHeight="1">
      <c r="A2" s="466" t="s">
        <v>175</v>
      </c>
      <c r="B2" s="467"/>
      <c r="J2" s="207"/>
    </row>
    <row r="3" spans="1:10" ht="15">
      <c r="A3" s="207"/>
      <c r="J3" s="207"/>
    </row>
    <row r="4" spans="2:10" ht="15.75" thickBot="1">
      <c r="B4" s="208"/>
      <c r="C4" s="208"/>
      <c r="D4" s="208"/>
      <c r="E4" s="468"/>
      <c r="F4" s="208"/>
      <c r="G4" s="208"/>
      <c r="J4" s="207"/>
    </row>
    <row r="5" spans="1:10" ht="16.5" thickBot="1">
      <c r="A5" s="211" t="s">
        <v>2</v>
      </c>
      <c r="B5" s="469" t="s">
        <v>176</v>
      </c>
      <c r="C5" s="470"/>
      <c r="D5" s="470"/>
      <c r="E5" s="471"/>
      <c r="F5" s="470"/>
      <c r="G5" s="472"/>
      <c r="H5" s="473"/>
      <c r="I5" s="473"/>
      <c r="J5" s="211"/>
    </row>
    <row r="6" spans="1:10" ht="23.25" customHeight="1" thickBot="1">
      <c r="A6" s="207" t="s">
        <v>4</v>
      </c>
      <c r="J6" s="207"/>
    </row>
    <row r="7" spans="1:24" ht="15.75">
      <c r="A7" s="474"/>
      <c r="B7" s="475"/>
      <c r="C7" s="475"/>
      <c r="D7" s="475"/>
      <c r="E7" s="476"/>
      <c r="F7" s="475"/>
      <c r="G7" s="477"/>
      <c r="H7" s="477"/>
      <c r="I7" s="478" t="s">
        <v>5</v>
      </c>
      <c r="J7" s="479"/>
      <c r="K7" s="480"/>
      <c r="L7" s="480"/>
      <c r="M7" s="480"/>
      <c r="N7" s="480"/>
      <c r="O7" s="481" t="s">
        <v>6</v>
      </c>
      <c r="P7" s="480"/>
      <c r="Q7" s="480"/>
      <c r="R7" s="480"/>
      <c r="S7" s="480"/>
      <c r="T7" s="480"/>
      <c r="U7" s="480"/>
      <c r="V7" s="482" t="s">
        <v>7</v>
      </c>
      <c r="W7" s="483" t="s">
        <v>8</v>
      </c>
      <c r="X7"/>
    </row>
    <row r="8" spans="1:24" ht="15.75" thickBot="1">
      <c r="A8" s="484" t="s">
        <v>9</v>
      </c>
      <c r="B8" s="485" t="s">
        <v>10</v>
      </c>
      <c r="C8" s="485" t="s">
        <v>11</v>
      </c>
      <c r="D8" s="485" t="s">
        <v>12</v>
      </c>
      <c r="E8" s="485" t="s">
        <v>13</v>
      </c>
      <c r="F8" s="485" t="s">
        <v>14</v>
      </c>
      <c r="G8" s="486" t="s">
        <v>15</v>
      </c>
      <c r="H8" s="486" t="s">
        <v>109</v>
      </c>
      <c r="I8" s="487">
        <v>2012</v>
      </c>
      <c r="J8" s="488" t="s">
        <v>17</v>
      </c>
      <c r="K8" s="489" t="s">
        <v>18</v>
      </c>
      <c r="L8" s="489" t="s">
        <v>19</v>
      </c>
      <c r="M8" s="489" t="s">
        <v>20</v>
      </c>
      <c r="N8" s="489" t="s">
        <v>21</v>
      </c>
      <c r="O8" s="489" t="s">
        <v>22</v>
      </c>
      <c r="P8" s="489" t="s">
        <v>23</v>
      </c>
      <c r="Q8" s="489" t="s">
        <v>24</v>
      </c>
      <c r="R8" s="489" t="s">
        <v>25</v>
      </c>
      <c r="S8" s="489" t="s">
        <v>26</v>
      </c>
      <c r="T8" s="489" t="s">
        <v>27</v>
      </c>
      <c r="U8" s="488" t="s">
        <v>28</v>
      </c>
      <c r="V8" s="490" t="s">
        <v>29</v>
      </c>
      <c r="W8" s="491" t="s">
        <v>30</v>
      </c>
      <c r="X8"/>
    </row>
    <row r="9" spans="1:24" ht="15">
      <c r="A9" s="492" t="s">
        <v>31</v>
      </c>
      <c r="B9" s="493"/>
      <c r="C9" s="494">
        <v>104</v>
      </c>
      <c r="D9" s="494">
        <v>104</v>
      </c>
      <c r="E9" s="495"/>
      <c r="F9" s="496">
        <v>12</v>
      </c>
      <c r="G9" s="497">
        <v>11</v>
      </c>
      <c r="H9" s="497">
        <v>13</v>
      </c>
      <c r="I9" s="498"/>
      <c r="J9" s="499">
        <v>14</v>
      </c>
      <c r="K9" s="500">
        <v>14</v>
      </c>
      <c r="L9" s="500">
        <v>15</v>
      </c>
      <c r="M9" s="500"/>
      <c r="N9" s="501"/>
      <c r="O9" s="501"/>
      <c r="P9" s="501"/>
      <c r="Q9" s="501"/>
      <c r="R9" s="501"/>
      <c r="S9" s="501"/>
      <c r="T9" s="501"/>
      <c r="U9" s="502"/>
      <c r="V9" s="503" t="s">
        <v>32</v>
      </c>
      <c r="W9" s="504" t="s">
        <v>32</v>
      </c>
      <c r="X9"/>
    </row>
    <row r="10" spans="1:24" ht="15.75" thickBot="1">
      <c r="A10" s="505" t="s">
        <v>33</v>
      </c>
      <c r="B10" s="506"/>
      <c r="C10" s="507">
        <v>101</v>
      </c>
      <c r="D10" s="507">
        <v>104</v>
      </c>
      <c r="E10" s="508"/>
      <c r="F10" s="507">
        <v>10.5</v>
      </c>
      <c r="G10" s="509">
        <v>9.5</v>
      </c>
      <c r="H10" s="509">
        <v>10.5</v>
      </c>
      <c r="I10" s="510"/>
      <c r="J10" s="509">
        <v>11.25</v>
      </c>
      <c r="K10" s="511">
        <v>11.3</v>
      </c>
      <c r="L10" s="512">
        <v>12.25</v>
      </c>
      <c r="M10" s="512"/>
      <c r="N10" s="511"/>
      <c r="O10" s="511"/>
      <c r="P10" s="511"/>
      <c r="Q10" s="511"/>
      <c r="R10" s="511"/>
      <c r="S10" s="511"/>
      <c r="T10" s="511"/>
      <c r="U10" s="509"/>
      <c r="V10" s="513"/>
      <c r="W10" s="514" t="s">
        <v>32</v>
      </c>
      <c r="X10"/>
    </row>
    <row r="11" spans="1:24" ht="15">
      <c r="A11" s="515" t="s">
        <v>34</v>
      </c>
      <c r="B11" s="516" t="s">
        <v>35</v>
      </c>
      <c r="C11" s="517">
        <v>37915</v>
      </c>
      <c r="D11" s="517">
        <v>39774</v>
      </c>
      <c r="E11" s="518" t="s">
        <v>36</v>
      </c>
      <c r="F11" s="519">
        <v>4414</v>
      </c>
      <c r="G11" s="520">
        <v>5262</v>
      </c>
      <c r="H11" s="520">
        <v>6039</v>
      </c>
      <c r="I11" s="521" t="s">
        <v>32</v>
      </c>
      <c r="J11" s="522">
        <v>6044</v>
      </c>
      <c r="K11" s="523">
        <v>6044</v>
      </c>
      <c r="L11" s="524">
        <v>6089</v>
      </c>
      <c r="M11" s="524"/>
      <c r="N11" s="523"/>
      <c r="O11" s="523"/>
      <c r="P11" s="525"/>
      <c r="Q11" s="525"/>
      <c r="R11" s="525"/>
      <c r="S11" s="525"/>
      <c r="T11" s="525"/>
      <c r="U11" s="520"/>
      <c r="V11" s="526" t="s">
        <v>32</v>
      </c>
      <c r="W11" s="527" t="s">
        <v>32</v>
      </c>
      <c r="X11"/>
    </row>
    <row r="12" spans="1:24" ht="15">
      <c r="A12" s="528" t="s">
        <v>37</v>
      </c>
      <c r="B12" s="529" t="s">
        <v>38</v>
      </c>
      <c r="C12" s="530">
        <v>-16164</v>
      </c>
      <c r="D12" s="530">
        <v>-17825</v>
      </c>
      <c r="E12" s="518" t="s">
        <v>39</v>
      </c>
      <c r="F12" s="519">
        <v>-4195</v>
      </c>
      <c r="G12" s="520">
        <v>-4392</v>
      </c>
      <c r="H12" s="520">
        <v>-4930</v>
      </c>
      <c r="I12" s="531" t="s">
        <v>32</v>
      </c>
      <c r="J12" s="532">
        <v>-4948</v>
      </c>
      <c r="K12" s="533">
        <v>-4961</v>
      </c>
      <c r="L12" s="534">
        <v>-5018</v>
      </c>
      <c r="M12" s="534"/>
      <c r="N12" s="523"/>
      <c r="O12" s="523"/>
      <c r="P12" s="525"/>
      <c r="Q12" s="525"/>
      <c r="R12" s="525"/>
      <c r="S12" s="525"/>
      <c r="T12" s="525"/>
      <c r="U12" s="520"/>
      <c r="V12" s="526" t="s">
        <v>32</v>
      </c>
      <c r="W12" s="527" t="s">
        <v>32</v>
      </c>
      <c r="X12"/>
    </row>
    <row r="13" spans="1:24" ht="15">
      <c r="A13" s="528" t="s">
        <v>40</v>
      </c>
      <c r="B13" s="529" t="s">
        <v>41</v>
      </c>
      <c r="C13" s="530">
        <v>604</v>
      </c>
      <c r="D13" s="530">
        <v>619</v>
      </c>
      <c r="E13" s="518" t="s">
        <v>42</v>
      </c>
      <c r="F13" s="519">
        <v>42</v>
      </c>
      <c r="G13" s="520">
        <v>94</v>
      </c>
      <c r="H13" s="520">
        <v>49</v>
      </c>
      <c r="I13" s="531" t="s">
        <v>32</v>
      </c>
      <c r="J13" s="532">
        <v>69</v>
      </c>
      <c r="K13" s="533">
        <v>69</v>
      </c>
      <c r="L13" s="534">
        <v>69</v>
      </c>
      <c r="M13" s="534"/>
      <c r="N13" s="523"/>
      <c r="O13" s="523"/>
      <c r="P13" s="525"/>
      <c r="Q13" s="525"/>
      <c r="R13" s="525"/>
      <c r="S13" s="525"/>
      <c r="T13" s="525"/>
      <c r="U13" s="520"/>
      <c r="V13" s="526" t="s">
        <v>32</v>
      </c>
      <c r="W13" s="527" t="s">
        <v>32</v>
      </c>
      <c r="X13"/>
    </row>
    <row r="14" spans="1:24" ht="15">
      <c r="A14" s="528" t="s">
        <v>43</v>
      </c>
      <c r="B14" s="529" t="s">
        <v>44</v>
      </c>
      <c r="C14" s="530">
        <v>221</v>
      </c>
      <c r="D14" s="530">
        <v>610</v>
      </c>
      <c r="E14" s="518" t="s">
        <v>32</v>
      </c>
      <c r="F14" s="519">
        <v>865</v>
      </c>
      <c r="G14" s="520">
        <v>649</v>
      </c>
      <c r="H14" s="520">
        <v>673</v>
      </c>
      <c r="I14" s="531" t="s">
        <v>32</v>
      </c>
      <c r="J14" s="532">
        <v>466</v>
      </c>
      <c r="K14" s="533">
        <v>317</v>
      </c>
      <c r="L14" s="534">
        <v>5452</v>
      </c>
      <c r="M14" s="534"/>
      <c r="N14" s="523"/>
      <c r="O14" s="523"/>
      <c r="P14" s="525"/>
      <c r="Q14" s="525"/>
      <c r="R14" s="525"/>
      <c r="S14" s="525"/>
      <c r="T14" s="525"/>
      <c r="U14" s="520"/>
      <c r="V14" s="526" t="s">
        <v>32</v>
      </c>
      <c r="W14" s="527" t="s">
        <v>32</v>
      </c>
      <c r="X14"/>
    </row>
    <row r="15" spans="1:24" ht="15.75" thickBot="1">
      <c r="A15" s="492" t="s">
        <v>45</v>
      </c>
      <c r="B15" s="535" t="s">
        <v>46</v>
      </c>
      <c r="C15" s="536">
        <v>2021</v>
      </c>
      <c r="D15" s="536">
        <v>852</v>
      </c>
      <c r="E15" s="537" t="s">
        <v>47</v>
      </c>
      <c r="F15" s="538">
        <v>765</v>
      </c>
      <c r="G15" s="539">
        <v>933</v>
      </c>
      <c r="H15" s="539">
        <v>723</v>
      </c>
      <c r="I15" s="540" t="s">
        <v>32</v>
      </c>
      <c r="J15" s="86">
        <v>766</v>
      </c>
      <c r="K15" s="541">
        <v>902</v>
      </c>
      <c r="L15" s="542">
        <v>1108</v>
      </c>
      <c r="M15" s="542"/>
      <c r="N15" s="541"/>
      <c r="O15" s="541"/>
      <c r="P15" s="543"/>
      <c r="Q15" s="543"/>
      <c r="R15" s="543"/>
      <c r="S15" s="543"/>
      <c r="T15" s="543"/>
      <c r="U15" s="544"/>
      <c r="V15" s="545" t="s">
        <v>32</v>
      </c>
      <c r="W15" s="504" t="s">
        <v>32</v>
      </c>
      <c r="X15"/>
    </row>
    <row r="16" spans="1:24" ht="15.75" thickBot="1">
      <c r="A16" s="546" t="s">
        <v>48</v>
      </c>
      <c r="B16" s="547"/>
      <c r="C16" s="548">
        <v>24618</v>
      </c>
      <c r="D16" s="548">
        <v>24087</v>
      </c>
      <c r="E16" s="549"/>
      <c r="F16" s="550">
        <v>1893</v>
      </c>
      <c r="G16" s="551">
        <v>2546</v>
      </c>
      <c r="H16" s="551">
        <v>2553</v>
      </c>
      <c r="I16" s="552" t="s">
        <v>32</v>
      </c>
      <c r="J16" s="553">
        <v>2397</v>
      </c>
      <c r="K16" s="554">
        <v>2374</v>
      </c>
      <c r="L16" s="555">
        <f>SUM(L11:L15)</f>
        <v>7700</v>
      </c>
      <c r="M16" s="555"/>
      <c r="N16" s="556"/>
      <c r="O16" s="556"/>
      <c r="P16" s="557"/>
      <c r="Q16" s="557"/>
      <c r="R16" s="557"/>
      <c r="S16" s="557"/>
      <c r="T16" s="557"/>
      <c r="U16" s="551"/>
      <c r="V16" s="558" t="s">
        <v>32</v>
      </c>
      <c r="W16" s="559" t="s">
        <v>32</v>
      </c>
      <c r="X16"/>
    </row>
    <row r="17" spans="1:24" ht="15">
      <c r="A17" s="492" t="s">
        <v>49</v>
      </c>
      <c r="B17" s="516" t="s">
        <v>50</v>
      </c>
      <c r="C17" s="517">
        <v>7043</v>
      </c>
      <c r="D17" s="517">
        <v>7240</v>
      </c>
      <c r="E17" s="537">
        <v>401</v>
      </c>
      <c r="F17" s="538">
        <v>220</v>
      </c>
      <c r="G17" s="539">
        <v>1005</v>
      </c>
      <c r="H17" s="539">
        <v>1108</v>
      </c>
      <c r="I17" s="521" t="s">
        <v>32</v>
      </c>
      <c r="J17" s="86">
        <v>1096</v>
      </c>
      <c r="K17" s="541">
        <v>1083</v>
      </c>
      <c r="L17" s="542">
        <v>1698</v>
      </c>
      <c r="M17" s="542"/>
      <c r="N17" s="541"/>
      <c r="O17" s="541"/>
      <c r="P17" s="543"/>
      <c r="Q17" s="543"/>
      <c r="R17" s="543"/>
      <c r="S17" s="543"/>
      <c r="T17" s="543"/>
      <c r="U17" s="544"/>
      <c r="V17" s="545" t="s">
        <v>32</v>
      </c>
      <c r="W17" s="504" t="s">
        <v>32</v>
      </c>
      <c r="X17"/>
    </row>
    <row r="18" spans="1:24" ht="15">
      <c r="A18" s="528" t="s">
        <v>51</v>
      </c>
      <c r="B18" s="529" t="s">
        <v>52</v>
      </c>
      <c r="C18" s="530">
        <v>1001</v>
      </c>
      <c r="D18" s="530">
        <v>820</v>
      </c>
      <c r="E18" s="518" t="s">
        <v>53</v>
      </c>
      <c r="F18" s="519">
        <v>656</v>
      </c>
      <c r="G18" s="520">
        <v>133</v>
      </c>
      <c r="H18" s="520">
        <v>251</v>
      </c>
      <c r="I18" s="531" t="s">
        <v>32</v>
      </c>
      <c r="J18" s="522">
        <v>262</v>
      </c>
      <c r="K18" s="523">
        <v>274</v>
      </c>
      <c r="L18" s="524">
        <v>331</v>
      </c>
      <c r="M18" s="524"/>
      <c r="N18" s="523"/>
      <c r="O18" s="523"/>
      <c r="P18" s="525"/>
      <c r="Q18" s="525"/>
      <c r="R18" s="525"/>
      <c r="S18" s="525"/>
      <c r="T18" s="525"/>
      <c r="U18" s="520"/>
      <c r="V18" s="526" t="s">
        <v>32</v>
      </c>
      <c r="W18" s="527" t="s">
        <v>32</v>
      </c>
      <c r="X18"/>
    </row>
    <row r="19" spans="1:24" ht="15">
      <c r="A19" s="528" t="s">
        <v>54</v>
      </c>
      <c r="B19" s="529" t="s">
        <v>55</v>
      </c>
      <c r="C19" s="530">
        <v>14718</v>
      </c>
      <c r="D19" s="530">
        <v>14718</v>
      </c>
      <c r="E19" s="518" t="s">
        <v>32</v>
      </c>
      <c r="F19" s="519">
        <v>0</v>
      </c>
      <c r="G19" s="520">
        <v>0</v>
      </c>
      <c r="H19" s="520">
        <v>0</v>
      </c>
      <c r="I19" s="531" t="s">
        <v>32</v>
      </c>
      <c r="J19" s="532">
        <v>0</v>
      </c>
      <c r="K19" s="533">
        <v>0</v>
      </c>
      <c r="L19" s="534">
        <v>0</v>
      </c>
      <c r="M19" s="534"/>
      <c r="N19" s="523"/>
      <c r="O19" s="523"/>
      <c r="P19" s="525"/>
      <c r="Q19" s="525"/>
      <c r="R19" s="525"/>
      <c r="S19" s="525"/>
      <c r="T19" s="525"/>
      <c r="U19" s="520"/>
      <c r="V19" s="526" t="s">
        <v>32</v>
      </c>
      <c r="W19" s="527" t="s">
        <v>32</v>
      </c>
      <c r="X19"/>
    </row>
    <row r="20" spans="1:24" ht="15">
      <c r="A20" s="528" t="s">
        <v>56</v>
      </c>
      <c r="B20" s="529" t="s">
        <v>57</v>
      </c>
      <c r="C20" s="530">
        <v>1758</v>
      </c>
      <c r="D20" s="530">
        <v>1762</v>
      </c>
      <c r="E20" s="518" t="s">
        <v>32</v>
      </c>
      <c r="F20" s="519">
        <v>636</v>
      </c>
      <c r="G20" s="520">
        <v>1541</v>
      </c>
      <c r="H20" s="520">
        <v>1146</v>
      </c>
      <c r="I20" s="531" t="s">
        <v>32</v>
      </c>
      <c r="J20" s="532">
        <v>581</v>
      </c>
      <c r="K20" s="533">
        <v>599</v>
      </c>
      <c r="L20" s="534">
        <v>6003</v>
      </c>
      <c r="M20" s="534"/>
      <c r="N20" s="523"/>
      <c r="O20" s="523"/>
      <c r="P20" s="525"/>
      <c r="Q20" s="525"/>
      <c r="R20" s="525"/>
      <c r="S20" s="525"/>
      <c r="T20" s="525"/>
      <c r="U20" s="520"/>
      <c r="V20" s="526" t="s">
        <v>32</v>
      </c>
      <c r="W20" s="527" t="s">
        <v>32</v>
      </c>
      <c r="X20"/>
    </row>
    <row r="21" spans="1:24" ht="15.75" thickBot="1">
      <c r="A21" s="505" t="s">
        <v>58</v>
      </c>
      <c r="B21" s="560" t="s">
        <v>59</v>
      </c>
      <c r="C21" s="561">
        <v>0</v>
      </c>
      <c r="D21" s="561">
        <v>0</v>
      </c>
      <c r="E21" s="562" t="s">
        <v>32</v>
      </c>
      <c r="F21" s="519">
        <v>0</v>
      </c>
      <c r="G21" s="520">
        <v>0</v>
      </c>
      <c r="H21" s="520">
        <v>0</v>
      </c>
      <c r="I21" s="563" t="s">
        <v>32</v>
      </c>
      <c r="J21" s="532">
        <v>0</v>
      </c>
      <c r="K21" s="533">
        <v>0</v>
      </c>
      <c r="L21" s="534">
        <v>0</v>
      </c>
      <c r="M21" s="534"/>
      <c r="N21" s="523"/>
      <c r="O21" s="523"/>
      <c r="P21" s="525"/>
      <c r="Q21" s="525"/>
      <c r="R21" s="525"/>
      <c r="S21" s="525"/>
      <c r="T21" s="525"/>
      <c r="U21" s="520"/>
      <c r="V21" s="564" t="s">
        <v>32</v>
      </c>
      <c r="W21" s="565" t="s">
        <v>32</v>
      </c>
      <c r="X21"/>
    </row>
    <row r="22" spans="1:24" ht="15">
      <c r="A22" s="566" t="s">
        <v>60</v>
      </c>
      <c r="B22" s="516" t="s">
        <v>61</v>
      </c>
      <c r="C22" s="517">
        <v>12472</v>
      </c>
      <c r="D22" s="517">
        <v>13728</v>
      </c>
      <c r="E22" s="567" t="s">
        <v>32</v>
      </c>
      <c r="F22" s="568">
        <v>9399</v>
      </c>
      <c r="G22" s="569">
        <v>13770</v>
      </c>
      <c r="H22" s="569">
        <v>6434</v>
      </c>
      <c r="I22" s="570">
        <v>6750</v>
      </c>
      <c r="J22" s="571">
        <v>563</v>
      </c>
      <c r="K22" s="572">
        <v>563</v>
      </c>
      <c r="L22" s="573">
        <v>563</v>
      </c>
      <c r="M22" s="573"/>
      <c r="N22" s="573"/>
      <c r="O22" s="573"/>
      <c r="P22" s="573"/>
      <c r="Q22" s="573"/>
      <c r="R22" s="573"/>
      <c r="S22" s="573"/>
      <c r="T22" s="573"/>
      <c r="U22" s="569"/>
      <c r="V22" s="574">
        <f aca="true" t="shared" si="0" ref="V22:V40">SUM(J22:U22)</f>
        <v>1689</v>
      </c>
      <c r="W22" s="575">
        <f>IF(I22&lt;&gt;0,+V22/I22*100,"   ???")</f>
        <v>25.022222222222222</v>
      </c>
      <c r="X22"/>
    </row>
    <row r="23" spans="1:24" ht="15">
      <c r="A23" s="528" t="s">
        <v>62</v>
      </c>
      <c r="B23" s="529" t="s">
        <v>63</v>
      </c>
      <c r="C23" s="530">
        <v>0</v>
      </c>
      <c r="D23" s="530">
        <v>0</v>
      </c>
      <c r="E23" s="576" t="s">
        <v>32</v>
      </c>
      <c r="F23" s="577">
        <v>0</v>
      </c>
      <c r="G23" s="520">
        <v>651</v>
      </c>
      <c r="H23" s="520">
        <v>366</v>
      </c>
      <c r="I23" s="578"/>
      <c r="J23" s="579">
        <v>0</v>
      </c>
      <c r="K23" s="580">
        <v>0</v>
      </c>
      <c r="L23" s="525">
        <v>0</v>
      </c>
      <c r="M23" s="525"/>
      <c r="N23" s="525"/>
      <c r="O23" s="525"/>
      <c r="P23" s="525"/>
      <c r="Q23" s="525"/>
      <c r="R23" s="525"/>
      <c r="S23" s="525"/>
      <c r="T23" s="525"/>
      <c r="U23" s="520"/>
      <c r="V23" s="581">
        <f t="shared" si="0"/>
        <v>0</v>
      </c>
      <c r="W23" s="582">
        <v>0</v>
      </c>
      <c r="X23"/>
    </row>
    <row r="24" spans="1:24" ht="15.75" thickBot="1">
      <c r="A24" s="505" t="s">
        <v>65</v>
      </c>
      <c r="B24" s="560" t="s">
        <v>63</v>
      </c>
      <c r="C24" s="561">
        <v>0</v>
      </c>
      <c r="D24" s="561">
        <v>1215</v>
      </c>
      <c r="E24" s="583">
        <v>672</v>
      </c>
      <c r="F24" s="584">
        <v>6586</v>
      </c>
      <c r="G24" s="539">
        <v>11720</v>
      </c>
      <c r="H24" s="539">
        <v>6068</v>
      </c>
      <c r="I24" s="585">
        <v>6750</v>
      </c>
      <c r="J24" s="132">
        <v>563</v>
      </c>
      <c r="K24" s="586">
        <v>563</v>
      </c>
      <c r="L24" s="543">
        <v>563</v>
      </c>
      <c r="M24" s="543"/>
      <c r="N24" s="543"/>
      <c r="O24" s="543"/>
      <c r="P24" s="543"/>
      <c r="Q24" s="543"/>
      <c r="R24" s="543"/>
      <c r="S24" s="543"/>
      <c r="T24" s="543"/>
      <c r="U24" s="544"/>
      <c r="V24" s="587">
        <f t="shared" si="0"/>
        <v>1689</v>
      </c>
      <c r="W24" s="588">
        <f aca="true" t="shared" si="1" ref="W24:W31">IF(I24&lt;&gt;0,+V24/I24*100,"   ???")</f>
        <v>25.022222222222222</v>
      </c>
      <c r="X24"/>
    </row>
    <row r="25" spans="1:24" ht="15">
      <c r="A25" s="515" t="s">
        <v>66</v>
      </c>
      <c r="B25" s="516" t="s">
        <v>67</v>
      </c>
      <c r="C25" s="517">
        <v>6341</v>
      </c>
      <c r="D25" s="517">
        <v>6960</v>
      </c>
      <c r="E25" s="567">
        <v>501</v>
      </c>
      <c r="F25" s="589">
        <v>552</v>
      </c>
      <c r="G25" s="590">
        <v>357</v>
      </c>
      <c r="H25" s="590">
        <v>796</v>
      </c>
      <c r="I25" s="591">
        <v>400</v>
      </c>
      <c r="J25" s="592">
        <v>15</v>
      </c>
      <c r="K25" s="572">
        <v>9</v>
      </c>
      <c r="L25" s="572">
        <v>18</v>
      </c>
      <c r="M25" s="572"/>
      <c r="N25" s="572"/>
      <c r="O25" s="572"/>
      <c r="P25" s="572"/>
      <c r="Q25" s="572"/>
      <c r="R25" s="572"/>
      <c r="S25" s="572"/>
      <c r="T25" s="572"/>
      <c r="U25" s="593"/>
      <c r="V25" s="594">
        <f t="shared" si="0"/>
        <v>42</v>
      </c>
      <c r="W25" s="595">
        <f t="shared" si="1"/>
        <v>10.5</v>
      </c>
      <c r="X25"/>
    </row>
    <row r="26" spans="1:24" ht="15">
      <c r="A26" s="528" t="s">
        <v>68</v>
      </c>
      <c r="B26" s="529" t="s">
        <v>69</v>
      </c>
      <c r="C26" s="530">
        <v>1745</v>
      </c>
      <c r="D26" s="530">
        <v>2223</v>
      </c>
      <c r="E26" s="576">
        <v>502</v>
      </c>
      <c r="F26" s="577">
        <v>673</v>
      </c>
      <c r="G26" s="596">
        <v>954</v>
      </c>
      <c r="H26" s="596">
        <v>946</v>
      </c>
      <c r="I26" s="597">
        <v>1400</v>
      </c>
      <c r="J26" s="598">
        <v>21</v>
      </c>
      <c r="K26" s="525">
        <v>86</v>
      </c>
      <c r="L26" s="525">
        <v>182</v>
      </c>
      <c r="M26" s="525"/>
      <c r="N26" s="525"/>
      <c r="O26" s="525"/>
      <c r="P26" s="525"/>
      <c r="Q26" s="525"/>
      <c r="R26" s="525"/>
      <c r="S26" s="525"/>
      <c r="T26" s="525"/>
      <c r="U26" s="596"/>
      <c r="V26" s="594">
        <f t="shared" si="0"/>
        <v>289</v>
      </c>
      <c r="W26" s="582">
        <f t="shared" si="1"/>
        <v>20.642857142857142</v>
      </c>
      <c r="X26"/>
    </row>
    <row r="27" spans="1:24" ht="15">
      <c r="A27" s="528" t="s">
        <v>70</v>
      </c>
      <c r="B27" s="529" t="s">
        <v>71</v>
      </c>
      <c r="C27" s="530">
        <v>0</v>
      </c>
      <c r="D27" s="530">
        <v>0</v>
      </c>
      <c r="E27" s="576">
        <v>544</v>
      </c>
      <c r="F27" s="577">
        <v>14</v>
      </c>
      <c r="G27" s="596">
        <v>28</v>
      </c>
      <c r="H27" s="596">
        <v>14</v>
      </c>
      <c r="I27" s="597">
        <v>70</v>
      </c>
      <c r="J27" s="598">
        <v>0</v>
      </c>
      <c r="K27" s="525">
        <v>1</v>
      </c>
      <c r="L27" s="525">
        <v>0</v>
      </c>
      <c r="M27" s="525"/>
      <c r="N27" s="525"/>
      <c r="O27" s="525"/>
      <c r="P27" s="525"/>
      <c r="Q27" s="525"/>
      <c r="R27" s="525"/>
      <c r="S27" s="525"/>
      <c r="T27" s="525"/>
      <c r="U27" s="596"/>
      <c r="V27" s="594">
        <f t="shared" si="0"/>
        <v>1</v>
      </c>
      <c r="W27" s="582">
        <f t="shared" si="1"/>
        <v>1.4285714285714286</v>
      </c>
      <c r="X27"/>
    </row>
    <row r="28" spans="1:24" ht="15">
      <c r="A28" s="528" t="s">
        <v>72</v>
      </c>
      <c r="B28" s="529" t="s">
        <v>73</v>
      </c>
      <c r="C28" s="530">
        <v>428</v>
      </c>
      <c r="D28" s="530">
        <v>253</v>
      </c>
      <c r="E28" s="576">
        <v>511</v>
      </c>
      <c r="F28" s="577">
        <v>1514</v>
      </c>
      <c r="G28" s="596">
        <v>3627</v>
      </c>
      <c r="H28" s="596">
        <v>149</v>
      </c>
      <c r="I28" s="597">
        <v>100</v>
      </c>
      <c r="J28" s="598">
        <v>0</v>
      </c>
      <c r="K28" s="525">
        <v>0</v>
      </c>
      <c r="L28" s="525">
        <v>14</v>
      </c>
      <c r="M28" s="525"/>
      <c r="N28" s="525"/>
      <c r="O28" s="525"/>
      <c r="P28" s="525"/>
      <c r="Q28" s="525"/>
      <c r="R28" s="525"/>
      <c r="S28" s="525"/>
      <c r="T28" s="525"/>
      <c r="U28" s="596"/>
      <c r="V28" s="594">
        <f t="shared" si="0"/>
        <v>14</v>
      </c>
      <c r="W28" s="582">
        <f t="shared" si="1"/>
        <v>14.000000000000002</v>
      </c>
      <c r="X28"/>
    </row>
    <row r="29" spans="1:24" ht="15">
      <c r="A29" s="528" t="s">
        <v>74</v>
      </c>
      <c r="B29" s="529" t="s">
        <v>75</v>
      </c>
      <c r="C29" s="530">
        <v>1057</v>
      </c>
      <c r="D29" s="530">
        <v>1451</v>
      </c>
      <c r="E29" s="576">
        <v>518</v>
      </c>
      <c r="F29" s="577">
        <v>2878</v>
      </c>
      <c r="G29" s="596">
        <v>4759</v>
      </c>
      <c r="H29" s="596">
        <v>1216</v>
      </c>
      <c r="I29" s="597">
        <v>900</v>
      </c>
      <c r="J29" s="598">
        <v>25</v>
      </c>
      <c r="K29" s="525">
        <v>28</v>
      </c>
      <c r="L29" s="525">
        <v>77</v>
      </c>
      <c r="M29" s="525"/>
      <c r="N29" s="525"/>
      <c r="O29" s="525"/>
      <c r="P29" s="525"/>
      <c r="Q29" s="525"/>
      <c r="R29" s="525"/>
      <c r="S29" s="525"/>
      <c r="T29" s="525"/>
      <c r="U29" s="596"/>
      <c r="V29" s="594">
        <f t="shared" si="0"/>
        <v>130</v>
      </c>
      <c r="W29" s="582">
        <f t="shared" si="1"/>
        <v>14.444444444444443</v>
      </c>
      <c r="X29"/>
    </row>
    <row r="30" spans="1:24" ht="15">
      <c r="A30" s="528" t="s">
        <v>76</v>
      </c>
      <c r="B30" s="599" t="s">
        <v>77</v>
      </c>
      <c r="C30" s="530">
        <v>10408</v>
      </c>
      <c r="D30" s="530">
        <v>11792</v>
      </c>
      <c r="E30" s="576">
        <v>521</v>
      </c>
      <c r="F30" s="577">
        <v>3067</v>
      </c>
      <c r="G30" s="596">
        <v>3355</v>
      </c>
      <c r="H30" s="596">
        <v>2445</v>
      </c>
      <c r="I30" s="597">
        <v>2850</v>
      </c>
      <c r="J30" s="600">
        <v>199</v>
      </c>
      <c r="K30" s="525">
        <v>194</v>
      </c>
      <c r="L30" s="525">
        <v>240</v>
      </c>
      <c r="M30" s="525"/>
      <c r="N30" s="525"/>
      <c r="O30" s="525"/>
      <c r="P30" s="525"/>
      <c r="Q30" s="525"/>
      <c r="R30" s="525"/>
      <c r="S30" s="525"/>
      <c r="T30" s="525"/>
      <c r="U30" s="596"/>
      <c r="V30" s="594">
        <f t="shared" si="0"/>
        <v>633</v>
      </c>
      <c r="W30" s="582">
        <f t="shared" si="1"/>
        <v>22.210526315789476</v>
      </c>
      <c r="X30"/>
    </row>
    <row r="31" spans="1:24" ht="15">
      <c r="A31" s="528" t="s">
        <v>78</v>
      </c>
      <c r="B31" s="599" t="s">
        <v>79</v>
      </c>
      <c r="C31" s="530">
        <v>3640</v>
      </c>
      <c r="D31" s="530">
        <v>4174</v>
      </c>
      <c r="E31" s="576" t="s">
        <v>80</v>
      </c>
      <c r="F31" s="577">
        <v>1101</v>
      </c>
      <c r="G31" s="596">
        <v>1260</v>
      </c>
      <c r="H31" s="596">
        <v>892</v>
      </c>
      <c r="I31" s="597">
        <v>1270</v>
      </c>
      <c r="J31" s="600">
        <v>71</v>
      </c>
      <c r="K31" s="525">
        <v>71</v>
      </c>
      <c r="L31" s="525">
        <v>85</v>
      </c>
      <c r="M31" s="525"/>
      <c r="N31" s="525"/>
      <c r="O31" s="525"/>
      <c r="P31" s="525"/>
      <c r="Q31" s="525"/>
      <c r="R31" s="525"/>
      <c r="S31" s="525"/>
      <c r="T31" s="525"/>
      <c r="U31" s="596"/>
      <c r="V31" s="594">
        <f t="shared" si="0"/>
        <v>227</v>
      </c>
      <c r="W31" s="582">
        <f t="shared" si="1"/>
        <v>17.874015748031496</v>
      </c>
      <c r="X31"/>
    </row>
    <row r="32" spans="1:24" ht="15">
      <c r="A32" s="528" t="s">
        <v>81</v>
      </c>
      <c r="B32" s="529" t="s">
        <v>82</v>
      </c>
      <c r="C32" s="530">
        <v>0</v>
      </c>
      <c r="D32" s="530">
        <v>0</v>
      </c>
      <c r="E32" s="576">
        <v>557</v>
      </c>
      <c r="F32" s="577">
        <v>0</v>
      </c>
      <c r="G32" s="596">
        <v>0</v>
      </c>
      <c r="H32" s="596">
        <v>0</v>
      </c>
      <c r="I32" s="597">
        <v>0</v>
      </c>
      <c r="J32" s="598">
        <v>0</v>
      </c>
      <c r="K32" s="525">
        <v>0</v>
      </c>
      <c r="L32" s="525">
        <v>0</v>
      </c>
      <c r="M32" s="525"/>
      <c r="N32" s="525"/>
      <c r="O32" s="525"/>
      <c r="P32" s="525"/>
      <c r="Q32" s="525"/>
      <c r="R32" s="525"/>
      <c r="S32" s="525"/>
      <c r="T32" s="525"/>
      <c r="U32" s="596"/>
      <c r="V32" s="594">
        <f t="shared" si="0"/>
        <v>0</v>
      </c>
      <c r="W32" s="582">
        <v>0</v>
      </c>
      <c r="X32"/>
    </row>
    <row r="33" spans="1:24" ht="15">
      <c r="A33" s="528" t="s">
        <v>83</v>
      </c>
      <c r="B33" s="529" t="s">
        <v>84</v>
      </c>
      <c r="C33" s="530">
        <v>1711</v>
      </c>
      <c r="D33" s="530">
        <v>1801</v>
      </c>
      <c r="E33" s="576">
        <v>551</v>
      </c>
      <c r="F33" s="577">
        <v>46</v>
      </c>
      <c r="G33" s="596">
        <v>45</v>
      </c>
      <c r="H33" s="596">
        <v>128</v>
      </c>
      <c r="I33" s="597">
        <v>160</v>
      </c>
      <c r="J33" s="598">
        <v>12</v>
      </c>
      <c r="K33" s="525">
        <v>13</v>
      </c>
      <c r="L33" s="525">
        <v>12</v>
      </c>
      <c r="M33" s="525"/>
      <c r="N33" s="525"/>
      <c r="O33" s="525"/>
      <c r="P33" s="525"/>
      <c r="Q33" s="525"/>
      <c r="R33" s="525"/>
      <c r="S33" s="525"/>
      <c r="T33" s="525"/>
      <c r="U33" s="596"/>
      <c r="V33" s="594">
        <f t="shared" si="0"/>
        <v>37</v>
      </c>
      <c r="W33" s="582">
        <f>IF(I33&lt;&gt;0,+V33/I33*100,"   ???")</f>
        <v>23.125</v>
      </c>
      <c r="X33"/>
    </row>
    <row r="34" spans="1:24" ht="15.75" thickBot="1">
      <c r="A34" s="492" t="s">
        <v>85</v>
      </c>
      <c r="B34" s="535"/>
      <c r="C34" s="536">
        <v>569</v>
      </c>
      <c r="D34" s="536">
        <v>614</v>
      </c>
      <c r="E34" s="601" t="s">
        <v>86</v>
      </c>
      <c r="F34" s="602">
        <v>65</v>
      </c>
      <c r="G34" s="603">
        <v>300</v>
      </c>
      <c r="H34" s="603">
        <v>151</v>
      </c>
      <c r="I34" s="604">
        <v>100</v>
      </c>
      <c r="J34" s="605">
        <v>8</v>
      </c>
      <c r="K34" s="606">
        <v>17</v>
      </c>
      <c r="L34" s="606">
        <v>46</v>
      </c>
      <c r="M34" s="606"/>
      <c r="N34" s="606"/>
      <c r="O34" s="606"/>
      <c r="P34" s="606"/>
      <c r="Q34" s="606"/>
      <c r="R34" s="606"/>
      <c r="S34" s="606"/>
      <c r="T34" s="606"/>
      <c r="U34" s="607"/>
      <c r="V34" s="608">
        <f t="shared" si="0"/>
        <v>71</v>
      </c>
      <c r="W34" s="609">
        <f>IF(I34&lt;&gt;0,+V34/I34*100,"   ???")</f>
        <v>71</v>
      </c>
      <c r="X34"/>
    </row>
    <row r="35" spans="1:24" ht="15.75" thickBot="1">
      <c r="A35" s="610" t="s">
        <v>87</v>
      </c>
      <c r="B35" s="611" t="s">
        <v>88</v>
      </c>
      <c r="C35" s="612">
        <f>SUM(C25:C34)</f>
        <v>25899</v>
      </c>
      <c r="D35" s="612">
        <f>SUM(D25:D34)</f>
        <v>29268</v>
      </c>
      <c r="E35" s="613"/>
      <c r="F35" s="614">
        <v>9910</v>
      </c>
      <c r="G35" s="615">
        <v>14685</v>
      </c>
      <c r="H35" s="615">
        <v>6737</v>
      </c>
      <c r="I35" s="616">
        <f aca="true" t="shared" si="2" ref="I35:U35">SUM(I25:I34)</f>
        <v>7250</v>
      </c>
      <c r="J35" s="617">
        <v>351</v>
      </c>
      <c r="K35" s="618">
        <v>419</v>
      </c>
      <c r="L35" s="618">
        <f t="shared" si="2"/>
        <v>674</v>
      </c>
      <c r="M35" s="619">
        <f t="shared" si="2"/>
        <v>0</v>
      </c>
      <c r="N35" s="618">
        <f t="shared" si="2"/>
        <v>0</v>
      </c>
      <c r="O35" s="618">
        <f t="shared" si="2"/>
        <v>0</v>
      </c>
      <c r="P35" s="618">
        <f t="shared" si="2"/>
        <v>0</v>
      </c>
      <c r="Q35" s="618">
        <f t="shared" si="2"/>
        <v>0</v>
      </c>
      <c r="R35" s="618">
        <f t="shared" si="2"/>
        <v>0</v>
      </c>
      <c r="S35" s="618">
        <f t="shared" si="2"/>
        <v>0</v>
      </c>
      <c r="T35" s="618">
        <f t="shared" si="2"/>
        <v>0</v>
      </c>
      <c r="U35" s="618">
        <f t="shared" si="2"/>
        <v>0</v>
      </c>
      <c r="V35" s="620">
        <f t="shared" si="0"/>
        <v>1444</v>
      </c>
      <c r="W35" s="621">
        <f>IF(I35&lt;&gt;0,+V35/I35*100,"   ???")</f>
        <v>19.917241379310344</v>
      </c>
      <c r="X35"/>
    </row>
    <row r="36" spans="1:24" ht="15">
      <c r="A36" s="515" t="s">
        <v>89</v>
      </c>
      <c r="B36" s="516" t="s">
        <v>90</v>
      </c>
      <c r="C36" s="517">
        <v>0</v>
      </c>
      <c r="D36" s="517">
        <v>0</v>
      </c>
      <c r="E36" s="567">
        <v>601</v>
      </c>
      <c r="F36" s="622">
        <v>0</v>
      </c>
      <c r="G36" s="589">
        <v>0</v>
      </c>
      <c r="H36" s="589">
        <v>0</v>
      </c>
      <c r="I36" s="570">
        <v>0</v>
      </c>
      <c r="J36" s="579">
        <v>0</v>
      </c>
      <c r="K36" s="525">
        <v>0</v>
      </c>
      <c r="L36" s="525">
        <v>0</v>
      </c>
      <c r="M36" s="525"/>
      <c r="N36" s="525"/>
      <c r="O36" s="525"/>
      <c r="P36" s="525"/>
      <c r="Q36" s="525"/>
      <c r="R36" s="525"/>
      <c r="S36" s="525"/>
      <c r="T36" s="525"/>
      <c r="U36" s="520"/>
      <c r="V36" s="623">
        <f t="shared" si="0"/>
        <v>0</v>
      </c>
      <c r="W36" s="595">
        <v>0</v>
      </c>
      <c r="X36"/>
    </row>
    <row r="37" spans="1:24" ht="15">
      <c r="A37" s="528" t="s">
        <v>91</v>
      </c>
      <c r="B37" s="529" t="s">
        <v>92</v>
      </c>
      <c r="C37" s="530">
        <v>1190</v>
      </c>
      <c r="D37" s="530">
        <v>1857</v>
      </c>
      <c r="E37" s="576">
        <v>602</v>
      </c>
      <c r="F37" s="624">
        <v>234</v>
      </c>
      <c r="G37" s="577">
        <v>127</v>
      </c>
      <c r="H37" s="577">
        <v>169</v>
      </c>
      <c r="I37" s="578">
        <v>250</v>
      </c>
      <c r="J37" s="579">
        <v>1</v>
      </c>
      <c r="K37" s="525">
        <v>6</v>
      </c>
      <c r="L37" s="525">
        <v>16</v>
      </c>
      <c r="M37" s="525"/>
      <c r="N37" s="525"/>
      <c r="O37" s="525"/>
      <c r="P37" s="525"/>
      <c r="Q37" s="525"/>
      <c r="R37" s="525"/>
      <c r="S37" s="525"/>
      <c r="T37" s="525"/>
      <c r="U37" s="520"/>
      <c r="V37" s="581">
        <f t="shared" si="0"/>
        <v>23</v>
      </c>
      <c r="W37" s="582">
        <f>IF(I37&lt;&gt;0,+V37/I37*100,"   ???")</f>
        <v>9.2</v>
      </c>
      <c r="X37"/>
    </row>
    <row r="38" spans="1:24" ht="15">
      <c r="A38" s="528" t="s">
        <v>93</v>
      </c>
      <c r="B38" s="529" t="s">
        <v>94</v>
      </c>
      <c r="C38" s="530">
        <v>0</v>
      </c>
      <c r="D38" s="530">
        <v>0</v>
      </c>
      <c r="E38" s="576">
        <v>604</v>
      </c>
      <c r="F38" s="624">
        <v>39</v>
      </c>
      <c r="G38" s="577">
        <v>37</v>
      </c>
      <c r="H38" s="577">
        <v>29</v>
      </c>
      <c r="I38" s="578">
        <v>50</v>
      </c>
      <c r="J38" s="579">
        <v>0</v>
      </c>
      <c r="K38" s="525">
        <v>1</v>
      </c>
      <c r="L38" s="525">
        <v>1</v>
      </c>
      <c r="M38" s="525"/>
      <c r="N38" s="525"/>
      <c r="O38" s="525"/>
      <c r="P38" s="525"/>
      <c r="Q38" s="525"/>
      <c r="R38" s="525"/>
      <c r="S38" s="525"/>
      <c r="T38" s="525"/>
      <c r="U38" s="520"/>
      <c r="V38" s="581">
        <f t="shared" si="0"/>
        <v>2</v>
      </c>
      <c r="W38" s="582">
        <f>IF(I38&lt;&gt;0,+V38/I38*100,"   ???")</f>
        <v>4</v>
      </c>
      <c r="X38"/>
    </row>
    <row r="39" spans="1:24" ht="15">
      <c r="A39" s="528" t="s">
        <v>95</v>
      </c>
      <c r="B39" s="529" t="s">
        <v>96</v>
      </c>
      <c r="C39" s="530">
        <v>12472</v>
      </c>
      <c r="D39" s="530">
        <v>13728</v>
      </c>
      <c r="E39" s="576" t="s">
        <v>97</v>
      </c>
      <c r="F39" s="624">
        <v>9399</v>
      </c>
      <c r="G39" s="577">
        <v>13770</v>
      </c>
      <c r="H39" s="577">
        <v>6257</v>
      </c>
      <c r="I39" s="578">
        <v>6750</v>
      </c>
      <c r="J39" s="625">
        <v>563</v>
      </c>
      <c r="K39" s="525">
        <v>563</v>
      </c>
      <c r="L39" s="525">
        <v>563</v>
      </c>
      <c r="M39" s="525"/>
      <c r="N39" s="525"/>
      <c r="O39" s="525"/>
      <c r="P39" s="525"/>
      <c r="Q39" s="525"/>
      <c r="R39" s="525"/>
      <c r="S39" s="525"/>
      <c r="T39" s="525"/>
      <c r="U39" s="520"/>
      <c r="V39" s="581">
        <f t="shared" si="0"/>
        <v>1689</v>
      </c>
      <c r="W39" s="582">
        <f>IF(I39&lt;&gt;0,+V39/I39*100,"   ???")</f>
        <v>25.022222222222222</v>
      </c>
      <c r="X39"/>
    </row>
    <row r="40" spans="1:24" ht="15.75" thickBot="1">
      <c r="A40" s="492" t="s">
        <v>98</v>
      </c>
      <c r="B40" s="535"/>
      <c r="C40" s="536">
        <v>12330</v>
      </c>
      <c r="D40" s="536">
        <v>13218</v>
      </c>
      <c r="E40" s="601" t="s">
        <v>99</v>
      </c>
      <c r="F40" s="626">
        <v>286</v>
      </c>
      <c r="G40" s="602">
        <v>753</v>
      </c>
      <c r="H40" s="602">
        <v>329</v>
      </c>
      <c r="I40" s="627">
        <v>200</v>
      </c>
      <c r="J40" s="628">
        <v>0</v>
      </c>
      <c r="K40" s="543">
        <v>6</v>
      </c>
      <c r="L40" s="543">
        <v>20</v>
      </c>
      <c r="M40" s="543"/>
      <c r="N40" s="543"/>
      <c r="O40" s="543"/>
      <c r="P40" s="543"/>
      <c r="Q40" s="543"/>
      <c r="R40" s="543"/>
      <c r="S40" s="543"/>
      <c r="T40" s="543"/>
      <c r="U40" s="544"/>
      <c r="V40" s="581">
        <f t="shared" si="0"/>
        <v>26</v>
      </c>
      <c r="W40" s="609">
        <f>IF(I40&lt;&gt;0,+V40/I40*100,"   ???")</f>
        <v>13</v>
      </c>
      <c r="X40"/>
    </row>
    <row r="41" spans="1:24" ht="15.75" thickBot="1">
      <c r="A41" s="610" t="s">
        <v>100</v>
      </c>
      <c r="B41" s="611" t="s">
        <v>101</v>
      </c>
      <c r="C41" s="612">
        <f>SUM(C36:C40)</f>
        <v>25992</v>
      </c>
      <c r="D41" s="612">
        <f>SUM(D36:D40)</f>
        <v>28803</v>
      </c>
      <c r="E41" s="613" t="s">
        <v>32</v>
      </c>
      <c r="F41" s="629">
        <v>9958</v>
      </c>
      <c r="G41" s="614">
        <v>14687</v>
      </c>
      <c r="H41" s="614">
        <v>6784</v>
      </c>
      <c r="I41" s="630">
        <v>7250</v>
      </c>
      <c r="J41" s="618">
        <v>564</v>
      </c>
      <c r="K41" s="618">
        <v>576</v>
      </c>
      <c r="L41" s="619">
        <f aca="true" t="shared" si="3" ref="L41:V41">SUM(L36:L40)</f>
        <v>600</v>
      </c>
      <c r="M41" s="619">
        <f t="shared" si="3"/>
        <v>0</v>
      </c>
      <c r="N41" s="618">
        <f t="shared" si="3"/>
        <v>0</v>
      </c>
      <c r="O41" s="618">
        <f t="shared" si="3"/>
        <v>0</v>
      </c>
      <c r="P41" s="618">
        <f t="shared" si="3"/>
        <v>0</v>
      </c>
      <c r="Q41" s="618">
        <f t="shared" si="3"/>
        <v>0</v>
      </c>
      <c r="R41" s="618">
        <f t="shared" si="3"/>
        <v>0</v>
      </c>
      <c r="S41" s="618">
        <f t="shared" si="3"/>
        <v>0</v>
      </c>
      <c r="T41" s="618">
        <f t="shared" si="3"/>
        <v>0</v>
      </c>
      <c r="U41" s="618">
        <f t="shared" si="3"/>
        <v>0</v>
      </c>
      <c r="V41" s="620">
        <f t="shared" si="3"/>
        <v>1740</v>
      </c>
      <c r="W41" s="621">
        <f>IF(I41&lt;&gt;0,+V41/I41*100,"   ???")</f>
        <v>24</v>
      </c>
      <c r="X41"/>
    </row>
    <row r="42" spans="1:24" ht="6.75" customHeight="1" thickBot="1">
      <c r="A42" s="492"/>
      <c r="B42" s="631"/>
      <c r="C42" s="632"/>
      <c r="D42" s="632"/>
      <c r="E42" s="633"/>
      <c r="F42" s="634"/>
      <c r="G42" s="635"/>
      <c r="H42" s="635"/>
      <c r="I42" s="636"/>
      <c r="J42" s="392"/>
      <c r="K42" s="637"/>
      <c r="L42" s="638"/>
      <c r="M42" s="638"/>
      <c r="N42" s="637"/>
      <c r="O42" s="637"/>
      <c r="P42" s="637"/>
      <c r="Q42" s="637"/>
      <c r="R42" s="637"/>
      <c r="S42" s="637"/>
      <c r="T42" s="637"/>
      <c r="U42" s="460"/>
      <c r="V42" s="639"/>
      <c r="W42" s="640"/>
      <c r="X42"/>
    </row>
    <row r="43" spans="1:24" ht="15.75" thickBot="1">
      <c r="A43" s="641" t="s">
        <v>102</v>
      </c>
      <c r="B43" s="611" t="s">
        <v>63</v>
      </c>
      <c r="C43" s="612">
        <f>+C41-C39</f>
        <v>13520</v>
      </c>
      <c r="D43" s="612">
        <f>+D41-D39</f>
        <v>15075</v>
      </c>
      <c r="E43" s="613" t="s">
        <v>32</v>
      </c>
      <c r="F43" s="629">
        <v>542</v>
      </c>
      <c r="G43" s="614">
        <v>917</v>
      </c>
      <c r="H43" s="614">
        <v>527</v>
      </c>
      <c r="I43" s="616">
        <f>+I41-I39</f>
        <v>500</v>
      </c>
      <c r="J43" s="617">
        <v>1</v>
      </c>
      <c r="K43" s="618">
        <v>13</v>
      </c>
      <c r="L43" s="618">
        <f aca="true" t="shared" si="4" ref="L43:U43">+L41-L39</f>
        <v>37</v>
      </c>
      <c r="M43" s="618">
        <f t="shared" si="4"/>
        <v>0</v>
      </c>
      <c r="N43" s="618">
        <f t="shared" si="4"/>
        <v>0</v>
      </c>
      <c r="O43" s="618">
        <f t="shared" si="4"/>
        <v>0</v>
      </c>
      <c r="P43" s="618">
        <f t="shared" si="4"/>
        <v>0</v>
      </c>
      <c r="Q43" s="618">
        <f t="shared" si="4"/>
        <v>0</v>
      </c>
      <c r="R43" s="618">
        <f t="shared" si="4"/>
        <v>0</v>
      </c>
      <c r="S43" s="618">
        <f t="shared" si="4"/>
        <v>0</v>
      </c>
      <c r="T43" s="618">
        <f t="shared" si="4"/>
        <v>0</v>
      </c>
      <c r="U43" s="618">
        <f t="shared" si="4"/>
        <v>0</v>
      </c>
      <c r="V43" s="612">
        <f>SUM(J43:U43)</f>
        <v>51</v>
      </c>
      <c r="W43" s="621">
        <f>IF(I43&lt;&gt;0,+V43/I43*100,"   ???")</f>
        <v>10.2</v>
      </c>
      <c r="X43"/>
    </row>
    <row r="44" spans="1:24" ht="15.75" thickBot="1">
      <c r="A44" s="610" t="s">
        <v>103</v>
      </c>
      <c r="B44" s="611" t="s">
        <v>104</v>
      </c>
      <c r="C44" s="612">
        <f>+C41-C35</f>
        <v>93</v>
      </c>
      <c r="D44" s="612">
        <f>+D41-D35</f>
        <v>-465</v>
      </c>
      <c r="E44" s="613" t="s">
        <v>32</v>
      </c>
      <c r="F44" s="629">
        <v>48</v>
      </c>
      <c r="G44" s="614">
        <v>2</v>
      </c>
      <c r="H44" s="614">
        <v>47</v>
      </c>
      <c r="I44" s="616">
        <v>0</v>
      </c>
      <c r="J44" s="617">
        <v>212</v>
      </c>
      <c r="K44" s="618">
        <v>157</v>
      </c>
      <c r="L44" s="618">
        <v>-74</v>
      </c>
      <c r="M44" s="618">
        <f aca="true" t="shared" si="5" ref="M44:U44">+M41-M35</f>
        <v>0</v>
      </c>
      <c r="N44" s="618">
        <f t="shared" si="5"/>
        <v>0</v>
      </c>
      <c r="O44" s="618">
        <f t="shared" si="5"/>
        <v>0</v>
      </c>
      <c r="P44" s="618">
        <f t="shared" si="5"/>
        <v>0</v>
      </c>
      <c r="Q44" s="618">
        <f t="shared" si="5"/>
        <v>0</v>
      </c>
      <c r="R44" s="618">
        <f t="shared" si="5"/>
        <v>0</v>
      </c>
      <c r="S44" s="618">
        <f t="shared" si="5"/>
        <v>0</v>
      </c>
      <c r="T44" s="618">
        <f t="shared" si="5"/>
        <v>0</v>
      </c>
      <c r="U44" s="642">
        <f t="shared" si="5"/>
        <v>0</v>
      </c>
      <c r="V44" s="612">
        <f>SUM(J44:U44)</f>
        <v>295</v>
      </c>
      <c r="W44" s="621" t="str">
        <f>IF(I44&lt;&gt;0,+V44/I44*100,"   ???")</f>
        <v>   ???</v>
      </c>
      <c r="X44"/>
    </row>
    <row r="45" spans="1:24" ht="15.75" thickBot="1">
      <c r="A45" s="643" t="s">
        <v>105</v>
      </c>
      <c r="B45" s="644" t="s">
        <v>63</v>
      </c>
      <c r="C45" s="645">
        <f>+C44-C39</f>
        <v>-12379</v>
      </c>
      <c r="D45" s="645">
        <f>+D44-D39</f>
        <v>-14193</v>
      </c>
      <c r="E45" s="646" t="s">
        <v>32</v>
      </c>
      <c r="F45" s="647">
        <v>-9364</v>
      </c>
      <c r="G45" s="648">
        <v>-13768</v>
      </c>
      <c r="H45" s="648">
        <v>-6210</v>
      </c>
      <c r="I45" s="616">
        <f>+I44-I39</f>
        <v>-6750</v>
      </c>
      <c r="J45" s="618">
        <f aca="true" t="shared" si="6" ref="J45:U45">+J44-J39</f>
        <v>-351</v>
      </c>
      <c r="K45" s="618">
        <f t="shared" si="6"/>
        <v>-406</v>
      </c>
      <c r="L45" s="618">
        <f t="shared" si="6"/>
        <v>-637</v>
      </c>
      <c r="M45" s="618">
        <f t="shared" si="6"/>
        <v>0</v>
      </c>
      <c r="N45" s="618">
        <f t="shared" si="6"/>
        <v>0</v>
      </c>
      <c r="O45" s="618">
        <f t="shared" si="6"/>
        <v>0</v>
      </c>
      <c r="P45" s="618">
        <f t="shared" si="6"/>
        <v>0</v>
      </c>
      <c r="Q45" s="618">
        <f t="shared" si="6"/>
        <v>0</v>
      </c>
      <c r="R45" s="618">
        <f t="shared" si="6"/>
        <v>0</v>
      </c>
      <c r="S45" s="618">
        <f t="shared" si="6"/>
        <v>0</v>
      </c>
      <c r="T45" s="618">
        <f t="shared" si="6"/>
        <v>0</v>
      </c>
      <c r="U45" s="618">
        <f t="shared" si="6"/>
        <v>0</v>
      </c>
      <c r="V45" s="612">
        <f>SUM(J45:U45)</f>
        <v>-1394</v>
      </c>
      <c r="W45" s="621">
        <f>IF(I45&lt;&gt;0,+V45/I45*100,"   ???")</f>
        <v>20.651851851851852</v>
      </c>
      <c r="X45"/>
    </row>
    <row r="47" ht="14.25" customHeight="1"/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9">
      <selection activeCell="K55" sqref="K55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7.28125" style="465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11.28125" style="392" customWidth="1"/>
    <col min="14" max="14" width="9.28125" style="392" bestFit="1" customWidth="1"/>
    <col min="15" max="15" width="9.140625" style="392" customWidth="1"/>
    <col min="16" max="16" width="12.00390625" style="0" customWidth="1"/>
    <col min="18" max="18" width="3.421875" style="0" customWidth="1"/>
    <col min="19" max="19" width="12.57421875" style="0" customWidth="1"/>
    <col min="20" max="20" width="11.8515625" style="0" customWidth="1"/>
    <col min="21" max="21" width="12.00390625" style="0" customWidth="1"/>
  </cols>
  <sheetData>
    <row r="1" spans="1:21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</row>
    <row r="2" spans="1:12" ht="21.75" customHeight="1">
      <c r="A2" s="650" t="s">
        <v>107</v>
      </c>
      <c r="B2" s="467"/>
      <c r="K2" s="651"/>
      <c r="L2" s="651"/>
    </row>
    <row r="3" spans="1:12" ht="15">
      <c r="A3" s="207"/>
      <c r="K3" s="651"/>
      <c r="L3" s="651"/>
    </row>
    <row r="4" spans="2:12" ht="15.75" thickBot="1"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652" t="s">
        <v>2</v>
      </c>
      <c r="B5" s="653" t="s">
        <v>178</v>
      </c>
      <c r="C5" s="654"/>
      <c r="D5" s="654"/>
      <c r="E5" s="655"/>
      <c r="F5" s="654"/>
      <c r="G5" s="656"/>
      <c r="H5" s="656"/>
      <c r="I5" s="657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08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1" t="s">
        <v>179</v>
      </c>
      <c r="I7" s="1511" t="s">
        <v>180</v>
      </c>
      <c r="J7" s="1512" t="s">
        <v>181</v>
      </c>
      <c r="K7" s="1513"/>
      <c r="L7" s="1514" t="s">
        <v>6</v>
      </c>
      <c r="M7" s="1515"/>
      <c r="N7" s="1515"/>
      <c r="O7" s="1515"/>
      <c r="P7" s="347" t="s">
        <v>182</v>
      </c>
      <c r="Q7" s="351" t="s">
        <v>8</v>
      </c>
      <c r="S7" s="1516" t="s">
        <v>183</v>
      </c>
      <c r="T7" s="1517"/>
      <c r="U7" s="1518"/>
    </row>
    <row r="8" spans="1:21" ht="15.75" thickBot="1">
      <c r="A8" s="1509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663" t="s">
        <v>186</v>
      </c>
      <c r="K8" s="664" t="s">
        <v>187</v>
      </c>
      <c r="L8" s="665" t="s">
        <v>19</v>
      </c>
      <c r="M8" s="666" t="s">
        <v>22</v>
      </c>
      <c r="N8" s="666" t="s">
        <v>25</v>
      </c>
      <c r="O8" s="667" t="s">
        <v>28</v>
      </c>
      <c r="P8" s="356" t="s">
        <v>29</v>
      </c>
      <c r="Q8" s="668" t="s">
        <v>30</v>
      </c>
      <c r="S8" s="669" t="s">
        <v>188</v>
      </c>
      <c r="T8" s="670" t="s">
        <v>189</v>
      </c>
      <c r="U8" s="670" t="s">
        <v>190</v>
      </c>
    </row>
    <row r="9" spans="1:21" ht="15">
      <c r="A9" s="671" t="s">
        <v>31</v>
      </c>
      <c r="B9" s="672"/>
      <c r="C9" s="673">
        <v>104</v>
      </c>
      <c r="D9" s="673">
        <v>104</v>
      </c>
      <c r="E9" s="674"/>
      <c r="F9" s="675">
        <v>7</v>
      </c>
      <c r="G9" s="676">
        <v>6</v>
      </c>
      <c r="H9" s="677">
        <v>7</v>
      </c>
      <c r="I9" s="678">
        <v>7</v>
      </c>
      <c r="J9" s="679"/>
      <c r="K9" s="679"/>
      <c r="L9" s="680">
        <v>7</v>
      </c>
      <c r="M9" s="681"/>
      <c r="N9" s="682"/>
      <c r="O9" s="683"/>
      <c r="P9" s="684" t="s">
        <v>32</v>
      </c>
      <c r="Q9" s="685" t="s">
        <v>32</v>
      </c>
      <c r="R9" s="467"/>
      <c r="S9" s="686"/>
      <c r="T9" s="687"/>
      <c r="U9" s="688"/>
    </row>
    <row r="10" spans="1:21" ht="15.75" thickBot="1">
      <c r="A10" s="689" t="s">
        <v>33</v>
      </c>
      <c r="B10" s="374"/>
      <c r="C10" s="690">
        <v>101</v>
      </c>
      <c r="D10" s="690">
        <v>104</v>
      </c>
      <c r="E10" s="691"/>
      <c r="F10" s="692">
        <v>7</v>
      </c>
      <c r="G10" s="692">
        <v>6</v>
      </c>
      <c r="H10" s="693">
        <v>6</v>
      </c>
      <c r="I10" s="694">
        <v>6</v>
      </c>
      <c r="J10" s="695"/>
      <c r="K10" s="695"/>
      <c r="L10" s="696">
        <v>7</v>
      </c>
      <c r="M10" s="697"/>
      <c r="N10" s="698"/>
      <c r="O10" s="699"/>
      <c r="P10" s="378" t="s">
        <v>32</v>
      </c>
      <c r="Q10" s="700" t="s">
        <v>32</v>
      </c>
      <c r="R10" s="467"/>
      <c r="S10" s="701"/>
      <c r="T10" s="702"/>
      <c r="U10" s="703"/>
    </row>
    <row r="11" spans="1:21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707">
        <v>1225</v>
      </c>
      <c r="G11" s="708">
        <v>1285</v>
      </c>
      <c r="H11" s="709">
        <v>1305</v>
      </c>
      <c r="I11" s="710">
        <v>1340</v>
      </c>
      <c r="J11" s="679" t="s">
        <v>32</v>
      </c>
      <c r="K11" s="679" t="s">
        <v>32</v>
      </c>
      <c r="L11" s="711">
        <v>1340</v>
      </c>
      <c r="M11" s="712"/>
      <c r="N11" s="713"/>
      <c r="O11" s="714"/>
      <c r="P11" s="715" t="s">
        <v>32</v>
      </c>
      <c r="Q11" s="716" t="s">
        <v>32</v>
      </c>
      <c r="R11" s="467"/>
      <c r="S11" s="686"/>
      <c r="T11" s="717"/>
      <c r="U11" s="718"/>
    </row>
    <row r="12" spans="1:21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707">
        <v>-1225</v>
      </c>
      <c r="G12" s="708">
        <v>-1285</v>
      </c>
      <c r="H12" s="709">
        <v>1305</v>
      </c>
      <c r="I12" s="710">
        <v>1340</v>
      </c>
      <c r="J12" s="721" t="s">
        <v>32</v>
      </c>
      <c r="K12" s="721" t="s">
        <v>32</v>
      </c>
      <c r="L12" s="722">
        <v>1340</v>
      </c>
      <c r="M12" s="712"/>
      <c r="N12" s="723"/>
      <c r="O12" s="714"/>
      <c r="P12" s="724" t="s">
        <v>32</v>
      </c>
      <c r="Q12" s="724" t="s">
        <v>32</v>
      </c>
      <c r="R12" s="467"/>
      <c r="S12" s="725"/>
      <c r="T12" s="717"/>
      <c r="U12" s="718"/>
    </row>
    <row r="13" spans="1:21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707"/>
      <c r="G13" s="708"/>
      <c r="H13" s="709"/>
      <c r="I13" s="710"/>
      <c r="J13" s="721" t="s">
        <v>32</v>
      </c>
      <c r="K13" s="721" t="s">
        <v>32</v>
      </c>
      <c r="L13" s="722">
        <v>0</v>
      </c>
      <c r="M13" s="712"/>
      <c r="N13" s="723"/>
      <c r="O13" s="714"/>
      <c r="P13" s="724" t="s">
        <v>32</v>
      </c>
      <c r="Q13" s="724" t="s">
        <v>32</v>
      </c>
      <c r="R13" s="467"/>
      <c r="S13" s="725"/>
      <c r="T13" s="717"/>
      <c r="U13" s="718"/>
    </row>
    <row r="14" spans="1:21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707">
        <v>117</v>
      </c>
      <c r="G14" s="708">
        <v>115</v>
      </c>
      <c r="H14" s="709"/>
      <c r="I14" s="710">
        <v>145</v>
      </c>
      <c r="J14" s="721" t="s">
        <v>32</v>
      </c>
      <c r="K14" s="721" t="s">
        <v>32</v>
      </c>
      <c r="L14" s="722">
        <v>626</v>
      </c>
      <c r="M14" s="712"/>
      <c r="N14" s="723"/>
      <c r="O14" s="714"/>
      <c r="P14" s="724" t="s">
        <v>32</v>
      </c>
      <c r="Q14" s="724" t="s">
        <v>32</v>
      </c>
      <c r="R14" s="467"/>
      <c r="S14" s="725"/>
      <c r="T14" s="717"/>
      <c r="U14" s="718"/>
    </row>
    <row r="15" spans="1:21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676">
        <v>260</v>
      </c>
      <c r="G15" s="676">
        <v>334</v>
      </c>
      <c r="H15" s="729">
        <v>316</v>
      </c>
      <c r="I15" s="730">
        <v>504</v>
      </c>
      <c r="J15" s="731" t="s">
        <v>32</v>
      </c>
      <c r="K15" s="731" t="s">
        <v>32</v>
      </c>
      <c r="L15" s="732">
        <v>886</v>
      </c>
      <c r="M15" s="733"/>
      <c r="N15" s="698"/>
      <c r="O15" s="714"/>
      <c r="P15" s="734" t="s">
        <v>32</v>
      </c>
      <c r="Q15" s="735" t="s">
        <v>32</v>
      </c>
      <c r="R15" s="467"/>
      <c r="S15" s="736"/>
      <c r="T15" s="737"/>
      <c r="U15" s="738"/>
    </row>
    <row r="16" spans="1:21" ht="15.75" thickBot="1">
      <c r="A16" s="739" t="s">
        <v>48</v>
      </c>
      <c r="B16" s="740"/>
      <c r="C16" s="405">
        <v>24618</v>
      </c>
      <c r="D16" s="405">
        <v>24087</v>
      </c>
      <c r="E16" s="741"/>
      <c r="F16" s="742">
        <v>383</v>
      </c>
      <c r="G16" s="742">
        <v>457</v>
      </c>
      <c r="H16" s="743">
        <v>469</v>
      </c>
      <c r="I16" s="744">
        <v>649</v>
      </c>
      <c r="J16" s="745" t="s">
        <v>32</v>
      </c>
      <c r="K16" s="745" t="s">
        <v>32</v>
      </c>
      <c r="L16" s="746">
        <f>L11-L12+L13+L14+L15</f>
        <v>1512</v>
      </c>
      <c r="M16" s="746">
        <f>M11-M12+M13+M14+M15</f>
        <v>0</v>
      </c>
      <c r="N16" s="746">
        <f>N11-N12+N13+N14+N15</f>
        <v>0</v>
      </c>
      <c r="O16" s="746">
        <f>O11-O12+O13+O14+O15</f>
        <v>0</v>
      </c>
      <c r="P16" s="746" t="s">
        <v>32</v>
      </c>
      <c r="Q16" s="747" t="s">
        <v>32</v>
      </c>
      <c r="R16" s="467"/>
      <c r="S16" s="748">
        <f>S11-S12+S13+S14+S15</f>
        <v>0</v>
      </c>
      <c r="T16" s="748">
        <f>T11-T12+T13+T14+T15</f>
        <v>0</v>
      </c>
      <c r="U16" s="748">
        <f>U11-U12+U13+U14+U15</f>
        <v>0</v>
      </c>
    </row>
    <row r="17" spans="1:21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676"/>
      <c r="G17" s="676"/>
      <c r="H17" s="729"/>
      <c r="I17" s="730"/>
      <c r="J17" s="679" t="s">
        <v>32</v>
      </c>
      <c r="K17" s="679" t="s">
        <v>32</v>
      </c>
      <c r="L17" s="732">
        <v>0</v>
      </c>
      <c r="M17" s="749"/>
      <c r="N17" s="713"/>
      <c r="O17" s="750"/>
      <c r="P17" s="715" t="s">
        <v>32</v>
      </c>
      <c r="Q17" s="716" t="s">
        <v>32</v>
      </c>
      <c r="R17" s="467"/>
      <c r="S17" s="751"/>
      <c r="T17" s="737"/>
      <c r="U17" s="738"/>
    </row>
    <row r="18" spans="1:21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707">
        <v>66</v>
      </c>
      <c r="G18" s="707">
        <v>92</v>
      </c>
      <c r="H18" s="709">
        <v>50</v>
      </c>
      <c r="I18" s="710">
        <v>99</v>
      </c>
      <c r="J18" s="721" t="s">
        <v>32</v>
      </c>
      <c r="K18" s="721" t="s">
        <v>32</v>
      </c>
      <c r="L18" s="722">
        <v>354</v>
      </c>
      <c r="M18" s="712"/>
      <c r="N18" s="723"/>
      <c r="O18" s="750"/>
      <c r="P18" s="724" t="s">
        <v>32</v>
      </c>
      <c r="Q18" s="724" t="s">
        <v>32</v>
      </c>
      <c r="R18" s="467"/>
      <c r="S18" s="725"/>
      <c r="T18" s="717"/>
      <c r="U18" s="718"/>
    </row>
    <row r="19" spans="1:21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707"/>
      <c r="G19" s="708"/>
      <c r="H19" s="709"/>
      <c r="I19" s="710"/>
      <c r="J19" s="721" t="s">
        <v>32</v>
      </c>
      <c r="K19" s="721" t="s">
        <v>32</v>
      </c>
      <c r="L19" s="722">
        <v>0</v>
      </c>
      <c r="M19" s="712"/>
      <c r="N19" s="723"/>
      <c r="O19" s="750"/>
      <c r="P19" s="724" t="s">
        <v>32</v>
      </c>
      <c r="Q19" s="724" t="s">
        <v>32</v>
      </c>
      <c r="R19" s="467"/>
      <c r="S19" s="725"/>
      <c r="T19" s="717"/>
      <c r="U19" s="718"/>
    </row>
    <row r="20" spans="1:21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707">
        <v>173</v>
      </c>
      <c r="G20" s="708">
        <v>209</v>
      </c>
      <c r="H20" s="709">
        <v>337</v>
      </c>
      <c r="I20" s="710">
        <v>299</v>
      </c>
      <c r="J20" s="721" t="s">
        <v>32</v>
      </c>
      <c r="K20" s="721" t="s">
        <v>32</v>
      </c>
      <c r="L20" s="722">
        <v>971</v>
      </c>
      <c r="M20" s="712"/>
      <c r="N20" s="723"/>
      <c r="O20" s="750"/>
      <c r="P20" s="724" t="s">
        <v>32</v>
      </c>
      <c r="Q20" s="724" t="s">
        <v>32</v>
      </c>
      <c r="R20" s="467"/>
      <c r="S20" s="725"/>
      <c r="T20" s="717"/>
      <c r="U20" s="718"/>
    </row>
    <row r="21" spans="1:21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707"/>
      <c r="G21" s="676"/>
      <c r="H21" s="709"/>
      <c r="I21" s="694"/>
      <c r="J21" s="731" t="s">
        <v>32</v>
      </c>
      <c r="K21" s="731" t="s">
        <v>32</v>
      </c>
      <c r="L21" s="755">
        <v>0</v>
      </c>
      <c r="M21" s="733"/>
      <c r="N21" s="698"/>
      <c r="O21" s="683"/>
      <c r="P21" s="734" t="s">
        <v>32</v>
      </c>
      <c r="Q21" s="735" t="s">
        <v>32</v>
      </c>
      <c r="R21" s="467"/>
      <c r="S21" s="701"/>
      <c r="T21" s="756"/>
      <c r="U21" s="757"/>
    </row>
    <row r="22" spans="1:21" ht="15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760">
        <v>2336</v>
      </c>
      <c r="G22" s="760">
        <v>2388</v>
      </c>
      <c r="H22" s="761">
        <v>2517</v>
      </c>
      <c r="I22" s="762">
        <v>2378</v>
      </c>
      <c r="J22" s="763">
        <f>J35</f>
        <v>2717</v>
      </c>
      <c r="K22" s="764">
        <v>2717</v>
      </c>
      <c r="L22" s="765">
        <v>648</v>
      </c>
      <c r="M22" s="713"/>
      <c r="N22" s="766"/>
      <c r="O22" s="767"/>
      <c r="P22" s="768">
        <f>SUM(L22:O22)</f>
        <v>648</v>
      </c>
      <c r="Q22" s="769">
        <f>(P22/K22)*100</f>
        <v>23.849834376150167</v>
      </c>
      <c r="R22" s="467"/>
      <c r="S22" s="686"/>
      <c r="T22" s="770"/>
      <c r="U22" s="771"/>
    </row>
    <row r="23" spans="1:21" ht="15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707"/>
      <c r="G23" s="707"/>
      <c r="H23" s="709"/>
      <c r="I23" s="773"/>
      <c r="J23" s="774"/>
      <c r="K23" s="775"/>
      <c r="L23" s="776">
        <v>0</v>
      </c>
      <c r="M23" s="723"/>
      <c r="N23" s="777"/>
      <c r="O23" s="778"/>
      <c r="P23" s="779">
        <f aca="true" t="shared" si="0" ref="P23:P45">SUM(L23:O23)</f>
        <v>0</v>
      </c>
      <c r="Q23" s="780" t="e">
        <f aca="true" t="shared" si="1" ref="Q23:Q45">(P23/K23)*100</f>
        <v>#DIV/0!</v>
      </c>
      <c r="R23" s="467"/>
      <c r="S23" s="725"/>
      <c r="T23" s="781"/>
      <c r="U23" s="782"/>
    </row>
    <row r="24" spans="1:21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784">
        <v>660</v>
      </c>
      <c r="G24" s="784">
        <v>670</v>
      </c>
      <c r="H24" s="785">
        <v>700</v>
      </c>
      <c r="I24" s="786">
        <v>650</v>
      </c>
      <c r="J24" s="787">
        <f>J25+J26+J27+J28+J29</f>
        <v>760</v>
      </c>
      <c r="K24" s="788">
        <v>760</v>
      </c>
      <c r="L24" s="789">
        <v>189</v>
      </c>
      <c r="M24" s="698"/>
      <c r="N24" s="790"/>
      <c r="O24" s="791"/>
      <c r="P24" s="792">
        <f t="shared" si="0"/>
        <v>189</v>
      </c>
      <c r="Q24" s="793">
        <f t="shared" si="1"/>
        <v>24.86842105263158</v>
      </c>
      <c r="R24" s="467"/>
      <c r="S24" s="736"/>
      <c r="T24" s="794"/>
      <c r="U24" s="795"/>
    </row>
    <row r="25" spans="1:21" ht="15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707">
        <v>401</v>
      </c>
      <c r="G25" s="708">
        <v>315</v>
      </c>
      <c r="H25" s="709">
        <v>161</v>
      </c>
      <c r="I25" s="797">
        <v>206</v>
      </c>
      <c r="J25" s="798">
        <v>150</v>
      </c>
      <c r="K25" s="799">
        <v>150</v>
      </c>
      <c r="L25" s="800">
        <v>14</v>
      </c>
      <c r="M25" s="749"/>
      <c r="N25" s="766"/>
      <c r="O25" s="767"/>
      <c r="P25" s="768">
        <f t="shared" si="0"/>
        <v>14</v>
      </c>
      <c r="Q25" s="769">
        <f t="shared" si="1"/>
        <v>9.333333333333334</v>
      </c>
      <c r="R25" s="467"/>
      <c r="S25" s="751"/>
      <c r="T25" s="801"/>
      <c r="U25" s="802"/>
    </row>
    <row r="26" spans="1:21" ht="15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707">
        <v>149</v>
      </c>
      <c r="G26" s="707">
        <v>157</v>
      </c>
      <c r="H26" s="709">
        <v>180</v>
      </c>
      <c r="I26" s="773">
        <v>154</v>
      </c>
      <c r="J26" s="774">
        <v>200</v>
      </c>
      <c r="K26" s="775">
        <v>200</v>
      </c>
      <c r="L26" s="776">
        <v>14</v>
      </c>
      <c r="M26" s="712"/>
      <c r="N26" s="777"/>
      <c r="O26" s="778"/>
      <c r="P26" s="779">
        <f t="shared" si="0"/>
        <v>14</v>
      </c>
      <c r="Q26" s="780">
        <f t="shared" si="1"/>
        <v>7.000000000000001</v>
      </c>
      <c r="R26" s="467"/>
      <c r="S26" s="725"/>
      <c r="T26" s="781"/>
      <c r="U26" s="782"/>
    </row>
    <row r="27" spans="1:21" ht="15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707"/>
      <c r="G27" s="707"/>
      <c r="H27" s="709"/>
      <c r="I27" s="773"/>
      <c r="J27" s="774"/>
      <c r="K27" s="775"/>
      <c r="L27" s="776">
        <v>0</v>
      </c>
      <c r="M27" s="712"/>
      <c r="N27" s="777"/>
      <c r="O27" s="778"/>
      <c r="P27" s="779">
        <f t="shared" si="0"/>
        <v>0</v>
      </c>
      <c r="Q27" s="780" t="e">
        <f t="shared" si="1"/>
        <v>#DIV/0!</v>
      </c>
      <c r="R27" s="467"/>
      <c r="S27" s="725"/>
      <c r="T27" s="781"/>
      <c r="U27" s="782"/>
    </row>
    <row r="28" spans="1:21" ht="15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707">
        <v>180</v>
      </c>
      <c r="G28" s="707">
        <v>64</v>
      </c>
      <c r="H28" s="709">
        <v>191</v>
      </c>
      <c r="I28" s="773">
        <v>27</v>
      </c>
      <c r="J28" s="774">
        <v>230</v>
      </c>
      <c r="K28" s="775">
        <v>230</v>
      </c>
      <c r="L28" s="776">
        <v>7</v>
      </c>
      <c r="M28" s="712"/>
      <c r="N28" s="777"/>
      <c r="O28" s="778"/>
      <c r="P28" s="779">
        <f t="shared" si="0"/>
        <v>7</v>
      </c>
      <c r="Q28" s="780">
        <f t="shared" si="1"/>
        <v>3.0434782608695654</v>
      </c>
      <c r="R28" s="467"/>
      <c r="S28" s="725"/>
      <c r="T28" s="781"/>
      <c r="U28" s="782"/>
    </row>
    <row r="29" spans="1:21" ht="15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707">
        <v>186</v>
      </c>
      <c r="G29" s="707">
        <v>219</v>
      </c>
      <c r="H29" s="709">
        <v>197</v>
      </c>
      <c r="I29" s="773">
        <v>169</v>
      </c>
      <c r="J29" s="774">
        <v>180</v>
      </c>
      <c r="K29" s="775">
        <v>180</v>
      </c>
      <c r="L29" s="776">
        <v>32</v>
      </c>
      <c r="M29" s="712"/>
      <c r="N29" s="777"/>
      <c r="O29" s="778"/>
      <c r="P29" s="779">
        <f t="shared" si="0"/>
        <v>32</v>
      </c>
      <c r="Q29" s="780">
        <f t="shared" si="1"/>
        <v>17.77777777777778</v>
      </c>
      <c r="R29" s="467"/>
      <c r="S29" s="725"/>
      <c r="T29" s="781"/>
      <c r="U29" s="782"/>
    </row>
    <row r="30" spans="1:21" ht="15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707">
        <v>1216</v>
      </c>
      <c r="G30" s="707">
        <v>1267</v>
      </c>
      <c r="H30" s="709">
        <v>1347</v>
      </c>
      <c r="I30" s="773">
        <v>1276</v>
      </c>
      <c r="J30" s="774">
        <v>1442</v>
      </c>
      <c r="K30" s="775">
        <v>1442</v>
      </c>
      <c r="L30" s="776">
        <v>326</v>
      </c>
      <c r="M30" s="712"/>
      <c r="N30" s="777"/>
      <c r="O30" s="778"/>
      <c r="P30" s="779">
        <f t="shared" si="0"/>
        <v>326</v>
      </c>
      <c r="Q30" s="780">
        <f t="shared" si="1"/>
        <v>22.607489597780862</v>
      </c>
      <c r="R30" s="467"/>
      <c r="S30" s="725"/>
      <c r="T30" s="781"/>
      <c r="U30" s="782"/>
    </row>
    <row r="31" spans="1:21" ht="15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707">
        <v>469</v>
      </c>
      <c r="G31" s="707">
        <v>487</v>
      </c>
      <c r="H31" s="709">
        <v>508</v>
      </c>
      <c r="I31" s="773">
        <v>476</v>
      </c>
      <c r="J31" s="774">
        <v>504</v>
      </c>
      <c r="K31" s="775">
        <v>504</v>
      </c>
      <c r="L31" s="776">
        <v>123</v>
      </c>
      <c r="M31" s="712"/>
      <c r="N31" s="777"/>
      <c r="O31" s="778"/>
      <c r="P31" s="779">
        <f t="shared" si="0"/>
        <v>123</v>
      </c>
      <c r="Q31" s="780">
        <f t="shared" si="1"/>
        <v>24.404761904761905</v>
      </c>
      <c r="R31" s="467"/>
      <c r="S31" s="725"/>
      <c r="T31" s="781"/>
      <c r="U31" s="782"/>
    </row>
    <row r="32" spans="1:21" ht="15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707"/>
      <c r="G32" s="707"/>
      <c r="H32" s="709"/>
      <c r="I32" s="773"/>
      <c r="J32" s="774"/>
      <c r="K32" s="775"/>
      <c r="L32" s="776">
        <v>0</v>
      </c>
      <c r="M32" s="712"/>
      <c r="N32" s="777"/>
      <c r="O32" s="778"/>
      <c r="P32" s="779">
        <f t="shared" si="0"/>
        <v>0</v>
      </c>
      <c r="Q32" s="780" t="e">
        <f t="shared" si="1"/>
        <v>#DIV/0!</v>
      </c>
      <c r="R32" s="467"/>
      <c r="S32" s="725"/>
      <c r="T32" s="781"/>
      <c r="U32" s="782"/>
    </row>
    <row r="33" spans="1:21" ht="15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707"/>
      <c r="G33" s="707"/>
      <c r="H33" s="709"/>
      <c r="I33" s="773"/>
      <c r="J33" s="774"/>
      <c r="K33" s="775"/>
      <c r="L33" s="776">
        <v>0</v>
      </c>
      <c r="M33" s="712"/>
      <c r="N33" s="777"/>
      <c r="O33" s="778"/>
      <c r="P33" s="779">
        <f t="shared" si="0"/>
        <v>0</v>
      </c>
      <c r="Q33" s="780" t="e">
        <f t="shared" si="1"/>
        <v>#DIV/0!</v>
      </c>
      <c r="R33" s="467"/>
      <c r="S33" s="725"/>
      <c r="T33" s="781"/>
      <c r="U33" s="782"/>
    </row>
    <row r="34" spans="1:21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676">
        <v>19</v>
      </c>
      <c r="G34" s="676">
        <v>23</v>
      </c>
      <c r="H34" s="806">
        <v>24</v>
      </c>
      <c r="I34" s="807">
        <v>24</v>
      </c>
      <c r="J34" s="808">
        <v>11</v>
      </c>
      <c r="K34" s="809">
        <v>11</v>
      </c>
      <c r="L34" s="810">
        <v>2</v>
      </c>
      <c r="M34" s="712"/>
      <c r="N34" s="790"/>
      <c r="O34" s="811"/>
      <c r="P34" s="792">
        <f t="shared" si="0"/>
        <v>2</v>
      </c>
      <c r="Q34" s="793">
        <f t="shared" si="1"/>
        <v>18.181818181818183</v>
      </c>
      <c r="R34" s="467"/>
      <c r="S34" s="701"/>
      <c r="T34" s="812"/>
      <c r="U34" s="813"/>
    </row>
    <row r="35" spans="1:21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O35">SUM(F25:F34)</f>
        <v>2620</v>
      </c>
      <c r="G35" s="817">
        <f t="shared" si="2"/>
        <v>2532</v>
      </c>
      <c r="H35" s="818">
        <f t="shared" si="2"/>
        <v>2608</v>
      </c>
      <c r="I35" s="817">
        <f>SUM(I25:I34)</f>
        <v>2332</v>
      </c>
      <c r="J35" s="819">
        <f t="shared" si="2"/>
        <v>2717</v>
      </c>
      <c r="K35" s="820">
        <f t="shared" si="2"/>
        <v>2717</v>
      </c>
      <c r="L35" s="817">
        <f t="shared" si="2"/>
        <v>518</v>
      </c>
      <c r="M35" s="817">
        <f t="shared" si="2"/>
        <v>0</v>
      </c>
      <c r="N35" s="817">
        <f t="shared" si="2"/>
        <v>0</v>
      </c>
      <c r="O35" s="817">
        <f t="shared" si="2"/>
        <v>0</v>
      </c>
      <c r="P35" s="817">
        <f t="shared" si="0"/>
        <v>518</v>
      </c>
      <c r="Q35" s="821">
        <f t="shared" si="1"/>
        <v>19.065145380934855</v>
      </c>
      <c r="R35" s="467"/>
      <c r="S35" s="822">
        <f>SUM(S25:S34)</f>
        <v>0</v>
      </c>
      <c r="T35" s="821">
        <f>SUM(T25:T34)</f>
        <v>0</v>
      </c>
      <c r="U35" s="822">
        <f>SUM(U25:U34)</f>
        <v>0</v>
      </c>
    </row>
    <row r="36" spans="1:21" ht="15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/>
      <c r="G36" s="823"/>
      <c r="H36" s="824"/>
      <c r="I36" s="797"/>
      <c r="J36" s="798"/>
      <c r="K36" s="799"/>
      <c r="L36" s="765">
        <v>0</v>
      </c>
      <c r="M36" s="712"/>
      <c r="N36" s="825"/>
      <c r="O36" s="826"/>
      <c r="P36" s="768">
        <f t="shared" si="0"/>
        <v>0</v>
      </c>
      <c r="Q36" s="769" t="e">
        <f t="shared" si="1"/>
        <v>#DIV/0!</v>
      </c>
      <c r="R36" s="467"/>
      <c r="S36" s="751"/>
      <c r="T36" s="801"/>
      <c r="U36" s="802"/>
    </row>
    <row r="37" spans="1:21" ht="15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175</v>
      </c>
      <c r="G37" s="827">
        <v>177</v>
      </c>
      <c r="H37" s="709">
        <v>173</v>
      </c>
      <c r="I37" s="773">
        <v>205</v>
      </c>
      <c r="J37" s="774"/>
      <c r="K37" s="775"/>
      <c r="L37" s="776">
        <v>56</v>
      </c>
      <c r="M37" s="712"/>
      <c r="N37" s="825"/>
      <c r="O37" s="826"/>
      <c r="P37" s="779">
        <f t="shared" si="0"/>
        <v>56</v>
      </c>
      <c r="Q37" s="780" t="e">
        <f t="shared" si="1"/>
        <v>#DIV/0!</v>
      </c>
      <c r="R37" s="467"/>
      <c r="S37" s="725"/>
      <c r="T37" s="781"/>
      <c r="U37" s="782"/>
    </row>
    <row r="38" spans="1:21" ht="15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/>
      <c r="G38" s="827"/>
      <c r="H38" s="709"/>
      <c r="I38" s="773"/>
      <c r="J38" s="774"/>
      <c r="K38" s="775"/>
      <c r="L38" s="776">
        <v>0</v>
      </c>
      <c r="M38" s="712"/>
      <c r="N38" s="825"/>
      <c r="O38" s="826"/>
      <c r="P38" s="779">
        <f t="shared" si="0"/>
        <v>0</v>
      </c>
      <c r="Q38" s="780" t="e">
        <f t="shared" si="1"/>
        <v>#DIV/0!</v>
      </c>
      <c r="R38" s="467"/>
      <c r="S38" s="725"/>
      <c r="T38" s="781"/>
      <c r="U38" s="782"/>
    </row>
    <row r="39" spans="1:21" ht="15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2336</v>
      </c>
      <c r="G39" s="827">
        <v>2388</v>
      </c>
      <c r="H39" s="709">
        <v>2517</v>
      </c>
      <c r="I39" s="773">
        <v>2378</v>
      </c>
      <c r="J39" s="774">
        <v>2717</v>
      </c>
      <c r="K39" s="775">
        <v>2717</v>
      </c>
      <c r="L39" s="776">
        <v>648</v>
      </c>
      <c r="M39" s="712"/>
      <c r="N39" s="825"/>
      <c r="O39" s="826"/>
      <c r="P39" s="779">
        <f t="shared" si="0"/>
        <v>648</v>
      </c>
      <c r="Q39" s="780">
        <f t="shared" si="1"/>
        <v>23.849834376150167</v>
      </c>
      <c r="R39" s="467"/>
      <c r="S39" s="725"/>
      <c r="T39" s="781"/>
      <c r="U39" s="782"/>
    </row>
    <row r="40" spans="1:21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135</v>
      </c>
      <c r="G40" s="828"/>
      <c r="H40" s="729"/>
      <c r="I40" s="807"/>
      <c r="J40" s="808"/>
      <c r="K40" s="809"/>
      <c r="L40" s="810">
        <v>0</v>
      </c>
      <c r="M40" s="712"/>
      <c r="N40" s="825"/>
      <c r="O40" s="826"/>
      <c r="P40" s="792">
        <f t="shared" si="0"/>
        <v>0</v>
      </c>
      <c r="Q40" s="793" t="e">
        <f t="shared" si="1"/>
        <v>#DIV/0!</v>
      </c>
      <c r="R40" s="467"/>
      <c r="S40" s="701"/>
      <c r="T40" s="829"/>
      <c r="U40" s="813"/>
    </row>
    <row r="41" spans="1:21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O41">SUM(F36:F40)</f>
        <v>2646</v>
      </c>
      <c r="G41" s="817">
        <f t="shared" si="3"/>
        <v>2565</v>
      </c>
      <c r="H41" s="818">
        <f t="shared" si="3"/>
        <v>2690</v>
      </c>
      <c r="I41" s="817">
        <f>SUM(I36:I40)</f>
        <v>2583</v>
      </c>
      <c r="J41" s="819">
        <f t="shared" si="3"/>
        <v>2717</v>
      </c>
      <c r="K41" s="820">
        <f t="shared" si="3"/>
        <v>2717</v>
      </c>
      <c r="L41" s="817">
        <f t="shared" si="3"/>
        <v>704</v>
      </c>
      <c r="M41" s="830">
        <f t="shared" si="3"/>
        <v>0</v>
      </c>
      <c r="N41" s="817">
        <f t="shared" si="3"/>
        <v>0</v>
      </c>
      <c r="O41" s="831">
        <f t="shared" si="3"/>
        <v>0</v>
      </c>
      <c r="P41" s="817">
        <f t="shared" si="0"/>
        <v>704</v>
      </c>
      <c r="Q41" s="821">
        <f t="shared" si="1"/>
        <v>25.910931174089068</v>
      </c>
      <c r="R41" s="467"/>
      <c r="S41" s="822">
        <f>SUM(S36:S40)</f>
        <v>0</v>
      </c>
      <c r="T41" s="821">
        <f>SUM(T36:T40)</f>
        <v>0</v>
      </c>
      <c r="U41" s="822">
        <f>SUM(U36:U40)</f>
        <v>0</v>
      </c>
    </row>
    <row r="42" spans="1:21" ht="5.25" customHeight="1" thickBot="1">
      <c r="A42" s="671"/>
      <c r="B42" s="361"/>
      <c r="C42" s="832"/>
      <c r="D42" s="832"/>
      <c r="E42" s="833"/>
      <c r="F42" s="828"/>
      <c r="G42" s="828"/>
      <c r="H42" s="834"/>
      <c r="I42" s="835"/>
      <c r="J42" s="836"/>
      <c r="K42" s="837"/>
      <c r="L42" s="828"/>
      <c r="M42" s="838"/>
      <c r="N42" s="839">
        <f>T42-M42</f>
        <v>0</v>
      </c>
      <c r="O42" s="838"/>
      <c r="P42" s="817">
        <f t="shared" si="0"/>
        <v>0</v>
      </c>
      <c r="Q42" s="821" t="e">
        <f t="shared" si="1"/>
        <v>#DIV/0!</v>
      </c>
      <c r="R42" s="467"/>
      <c r="S42" s="840"/>
      <c r="T42" s="841"/>
      <c r="U42" s="841"/>
    </row>
    <row r="43" spans="1:21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>F41-F39</f>
        <v>310</v>
      </c>
      <c r="G43" s="817">
        <f aca="true" t="shared" si="4" ref="G43:O43">G41-G39</f>
        <v>177</v>
      </c>
      <c r="H43" s="817">
        <f t="shared" si="4"/>
        <v>173</v>
      </c>
      <c r="I43" s="817">
        <f>I41-I39</f>
        <v>205</v>
      </c>
      <c r="J43" s="818">
        <f>J41-J39</f>
        <v>0</v>
      </c>
      <c r="K43" s="843">
        <f t="shared" si="4"/>
        <v>0</v>
      </c>
      <c r="L43" s="817">
        <f>L41-L39</f>
        <v>56</v>
      </c>
      <c r="M43" s="830">
        <f t="shared" si="4"/>
        <v>0</v>
      </c>
      <c r="N43" s="817">
        <f t="shared" si="4"/>
        <v>0</v>
      </c>
      <c r="O43" s="830">
        <f t="shared" si="4"/>
        <v>0</v>
      </c>
      <c r="P43" s="844">
        <f t="shared" si="0"/>
        <v>56</v>
      </c>
      <c r="Q43" s="769" t="e">
        <f t="shared" si="1"/>
        <v>#DIV/0!</v>
      </c>
      <c r="R43" s="467"/>
      <c r="S43" s="822">
        <f>S41-S39</f>
        <v>0</v>
      </c>
      <c r="T43" s="821">
        <f>T41-T39</f>
        <v>0</v>
      </c>
      <c r="U43" s="822">
        <f>U41-U39</f>
        <v>0</v>
      </c>
    </row>
    <row r="44" spans="1:21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>F41-F35</f>
        <v>26</v>
      </c>
      <c r="G44" s="817">
        <f aca="true" t="shared" si="5" ref="G44:O44">G41-G35</f>
        <v>33</v>
      </c>
      <c r="H44" s="817">
        <f t="shared" si="5"/>
        <v>82</v>
      </c>
      <c r="I44" s="817">
        <f>I41-I35</f>
        <v>251</v>
      </c>
      <c r="J44" s="818">
        <f>J41-J35</f>
        <v>0</v>
      </c>
      <c r="K44" s="843">
        <f t="shared" si="5"/>
        <v>0</v>
      </c>
      <c r="L44" s="817">
        <f>L41-L35</f>
        <v>186</v>
      </c>
      <c r="M44" s="830">
        <f t="shared" si="5"/>
        <v>0</v>
      </c>
      <c r="N44" s="817">
        <f t="shared" si="5"/>
        <v>0</v>
      </c>
      <c r="O44" s="830">
        <f t="shared" si="5"/>
        <v>0</v>
      </c>
      <c r="P44" s="845">
        <f t="shared" si="0"/>
        <v>186</v>
      </c>
      <c r="Q44" s="780" t="e">
        <f t="shared" si="1"/>
        <v>#DIV/0!</v>
      </c>
      <c r="R44" s="467"/>
      <c r="S44" s="822">
        <f>S41-S35</f>
        <v>0</v>
      </c>
      <c r="T44" s="821">
        <f>T41-T35</f>
        <v>0</v>
      </c>
      <c r="U44" s="822">
        <f>U41-U35</f>
        <v>0</v>
      </c>
    </row>
    <row r="45" spans="1:21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>F44-F39</f>
        <v>-2310</v>
      </c>
      <c r="G45" s="817">
        <f aca="true" t="shared" si="6" ref="G45:O45">G44-G39</f>
        <v>-2355</v>
      </c>
      <c r="H45" s="817">
        <f t="shared" si="6"/>
        <v>-2435</v>
      </c>
      <c r="I45" s="817">
        <f>I44-I39</f>
        <v>-2127</v>
      </c>
      <c r="J45" s="818">
        <f t="shared" si="6"/>
        <v>-2717</v>
      </c>
      <c r="K45" s="843">
        <f t="shared" si="6"/>
        <v>-2717</v>
      </c>
      <c r="L45" s="817">
        <f t="shared" si="6"/>
        <v>-462</v>
      </c>
      <c r="M45" s="830">
        <f t="shared" si="6"/>
        <v>0</v>
      </c>
      <c r="N45" s="817">
        <f t="shared" si="6"/>
        <v>0</v>
      </c>
      <c r="O45" s="830">
        <f t="shared" si="6"/>
        <v>0</v>
      </c>
      <c r="P45" s="849">
        <f t="shared" si="0"/>
        <v>-462</v>
      </c>
      <c r="Q45" s="793">
        <f t="shared" si="1"/>
        <v>17.00404858299595</v>
      </c>
      <c r="R45" s="467"/>
      <c r="S45" s="822">
        <f>S44-S39</f>
        <v>0</v>
      </c>
      <c r="T45" s="821">
        <f>T44-T39</f>
        <v>0</v>
      </c>
      <c r="U45" s="822">
        <f>U44-U39</f>
        <v>0</v>
      </c>
    </row>
    <row r="48" ht="15">
      <c r="A48" s="850" t="s">
        <v>191</v>
      </c>
    </row>
    <row r="49" ht="15">
      <c r="A49" s="851" t="s">
        <v>192</v>
      </c>
    </row>
    <row r="50" ht="15">
      <c r="A50" s="852" t="s">
        <v>193</v>
      </c>
    </row>
    <row r="51" ht="15">
      <c r="A51" s="853"/>
    </row>
    <row r="52" ht="15">
      <c r="A52" s="854" t="s">
        <v>194</v>
      </c>
    </row>
    <row r="53" ht="15">
      <c r="A53" s="854"/>
    </row>
    <row r="54" ht="15">
      <c r="A54" s="854" t="s">
        <v>195</v>
      </c>
    </row>
    <row r="55" ht="15">
      <c r="A55" s="854" t="s">
        <v>196</v>
      </c>
    </row>
    <row r="56" ht="15">
      <c r="A56" s="854"/>
    </row>
    <row r="57" ht="15">
      <c r="A57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3">
      <selection activeCell="A5" sqref="A5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bestFit="1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</row>
    <row r="2" spans="1:12" ht="21.75" customHeight="1">
      <c r="A2" s="650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652" t="s">
        <v>2</v>
      </c>
      <c r="B5" s="653" t="s">
        <v>197</v>
      </c>
      <c r="C5" s="654"/>
      <c r="D5" s="654"/>
      <c r="E5" s="655"/>
      <c r="F5" s="654"/>
      <c r="G5" s="656"/>
      <c r="H5" s="654"/>
      <c r="I5" s="657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1" t="s">
        <v>179</v>
      </c>
      <c r="I7" s="1511" t="s">
        <v>180</v>
      </c>
      <c r="J7" s="1521" t="s">
        <v>181</v>
      </c>
      <c r="K7" s="1522"/>
      <c r="L7" s="1514" t="s">
        <v>6</v>
      </c>
      <c r="M7" s="1523"/>
      <c r="N7" s="1523"/>
      <c r="O7" s="1522"/>
      <c r="P7" s="855" t="s">
        <v>182</v>
      </c>
      <c r="Q7" s="856" t="s">
        <v>8</v>
      </c>
      <c r="S7" s="1524" t="s">
        <v>183</v>
      </c>
      <c r="T7" s="1517"/>
      <c r="U7" s="1518"/>
    </row>
    <row r="8" spans="1:21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664" t="s">
        <v>186</v>
      </c>
      <c r="K8" s="664" t="s">
        <v>198</v>
      </c>
      <c r="L8" s="665" t="s">
        <v>19</v>
      </c>
      <c r="M8" s="666" t="s">
        <v>22</v>
      </c>
      <c r="N8" s="666" t="s">
        <v>25</v>
      </c>
      <c r="O8" s="667" t="s">
        <v>28</v>
      </c>
      <c r="P8" s="857" t="s">
        <v>29</v>
      </c>
      <c r="Q8" s="858" t="s">
        <v>30</v>
      </c>
      <c r="S8" s="859" t="s">
        <v>188</v>
      </c>
      <c r="T8" s="860" t="s">
        <v>189</v>
      </c>
      <c r="U8" s="860" t="s">
        <v>190</v>
      </c>
    </row>
    <row r="9" spans="1:21" ht="15">
      <c r="A9" s="671" t="s">
        <v>31</v>
      </c>
      <c r="B9" s="672"/>
      <c r="C9" s="673">
        <v>104</v>
      </c>
      <c r="D9" s="673">
        <v>104</v>
      </c>
      <c r="E9" s="674"/>
      <c r="F9" s="861">
        <v>6</v>
      </c>
      <c r="G9" s="861">
        <v>6</v>
      </c>
      <c r="H9" s="861">
        <v>6</v>
      </c>
      <c r="I9" s="688">
        <v>6</v>
      </c>
      <c r="J9" s="862"/>
      <c r="K9" s="862"/>
      <c r="L9" s="680">
        <v>7</v>
      </c>
      <c r="M9" s="681"/>
      <c r="N9" s="682"/>
      <c r="O9" s="863"/>
      <c r="P9" s="864" t="s">
        <v>32</v>
      </c>
      <c r="Q9" s="865" t="s">
        <v>32</v>
      </c>
      <c r="R9" s="866"/>
      <c r="S9" s="867"/>
      <c r="T9" s="688"/>
      <c r="U9" s="688"/>
    </row>
    <row r="10" spans="1:21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5.5</v>
      </c>
      <c r="G10" s="868">
        <v>5.9</v>
      </c>
      <c r="H10" s="868">
        <v>6</v>
      </c>
      <c r="I10" s="703">
        <v>6</v>
      </c>
      <c r="J10" s="869"/>
      <c r="K10" s="869"/>
      <c r="L10" s="696">
        <v>7</v>
      </c>
      <c r="M10" s="697"/>
      <c r="N10" s="698"/>
      <c r="O10" s="870"/>
      <c r="P10" s="735" t="s">
        <v>32</v>
      </c>
      <c r="Q10" s="871" t="s">
        <v>32</v>
      </c>
      <c r="R10" s="866"/>
      <c r="S10" s="872"/>
      <c r="T10" s="703"/>
      <c r="U10" s="703"/>
    </row>
    <row r="11" spans="1:21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1259</v>
      </c>
      <c r="G11" s="827">
        <v>1342.7</v>
      </c>
      <c r="H11" s="827">
        <v>1518</v>
      </c>
      <c r="I11" s="718">
        <v>1486</v>
      </c>
      <c r="J11" s="873" t="s">
        <v>32</v>
      </c>
      <c r="K11" s="874" t="s">
        <v>32</v>
      </c>
      <c r="L11" s="711">
        <v>1489</v>
      </c>
      <c r="M11" s="712"/>
      <c r="N11" s="777"/>
      <c r="O11" s="767"/>
      <c r="P11" s="875" t="s">
        <v>32</v>
      </c>
      <c r="Q11" s="876" t="s">
        <v>32</v>
      </c>
      <c r="R11" s="866"/>
      <c r="S11" s="867"/>
      <c r="T11" s="718"/>
      <c r="U11" s="718"/>
    </row>
    <row r="12" spans="1:21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-1259</v>
      </c>
      <c r="G12" s="827">
        <v>-1342.7</v>
      </c>
      <c r="H12" s="827">
        <v>1518</v>
      </c>
      <c r="I12" s="718">
        <v>1486</v>
      </c>
      <c r="J12" s="877" t="s">
        <v>32</v>
      </c>
      <c r="K12" s="878" t="s">
        <v>32</v>
      </c>
      <c r="L12" s="722">
        <v>1489</v>
      </c>
      <c r="M12" s="712"/>
      <c r="N12" s="777"/>
      <c r="O12" s="778"/>
      <c r="P12" s="875" t="s">
        <v>32</v>
      </c>
      <c r="Q12" s="876" t="s">
        <v>32</v>
      </c>
      <c r="R12" s="866"/>
      <c r="S12" s="879"/>
      <c r="T12" s="718"/>
      <c r="U12" s="718"/>
    </row>
    <row r="13" spans="1:21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/>
      <c r="G13" s="827"/>
      <c r="H13" s="827"/>
      <c r="I13" s="718"/>
      <c r="J13" s="877" t="s">
        <v>32</v>
      </c>
      <c r="K13" s="878" t="s">
        <v>32</v>
      </c>
      <c r="L13" s="722"/>
      <c r="M13" s="712"/>
      <c r="N13" s="777"/>
      <c r="O13" s="778"/>
      <c r="P13" s="875" t="s">
        <v>32</v>
      </c>
      <c r="Q13" s="876" t="s">
        <v>32</v>
      </c>
      <c r="R13" s="866"/>
      <c r="S13" s="879"/>
      <c r="T13" s="718"/>
      <c r="U13" s="718"/>
    </row>
    <row r="14" spans="1:21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67</v>
      </c>
      <c r="G14" s="827">
        <v>94.61</v>
      </c>
      <c r="H14" s="827">
        <v>86</v>
      </c>
      <c r="I14" s="718">
        <v>75</v>
      </c>
      <c r="J14" s="877" t="s">
        <v>32</v>
      </c>
      <c r="K14" s="878" t="s">
        <v>32</v>
      </c>
      <c r="L14" s="722">
        <v>568</v>
      </c>
      <c r="M14" s="712"/>
      <c r="N14" s="777"/>
      <c r="O14" s="778"/>
      <c r="P14" s="875" t="s">
        <v>32</v>
      </c>
      <c r="Q14" s="876" t="s">
        <v>32</v>
      </c>
      <c r="R14" s="866"/>
      <c r="S14" s="879"/>
      <c r="T14" s="718"/>
      <c r="U14" s="718"/>
    </row>
    <row r="15" spans="1:21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394</v>
      </c>
      <c r="G15" s="828">
        <v>442.65</v>
      </c>
      <c r="H15" s="828">
        <v>369</v>
      </c>
      <c r="I15" s="738">
        <v>449</v>
      </c>
      <c r="J15" s="880" t="s">
        <v>32</v>
      </c>
      <c r="K15" s="881" t="s">
        <v>32</v>
      </c>
      <c r="L15" s="732">
        <v>736</v>
      </c>
      <c r="M15" s="733"/>
      <c r="N15" s="882"/>
      <c r="O15" s="811"/>
      <c r="P15" s="883" t="s">
        <v>32</v>
      </c>
      <c r="Q15" s="865" t="s">
        <v>32</v>
      </c>
      <c r="R15" s="866"/>
      <c r="S15" s="884"/>
      <c r="T15" s="738"/>
      <c r="U15" s="738"/>
    </row>
    <row r="16" spans="1:21" ht="15.75" thickBot="1">
      <c r="A16" s="739" t="s">
        <v>48</v>
      </c>
      <c r="B16" s="740"/>
      <c r="C16" s="405">
        <v>24618</v>
      </c>
      <c r="D16" s="405">
        <v>24087</v>
      </c>
      <c r="E16" s="741"/>
      <c r="F16" s="885">
        <v>465</v>
      </c>
      <c r="G16" s="885">
        <v>544.21</v>
      </c>
      <c r="H16" s="885">
        <v>455</v>
      </c>
      <c r="I16" s="886">
        <v>524</v>
      </c>
      <c r="J16" s="887" t="s">
        <v>32</v>
      </c>
      <c r="K16" s="888" t="s">
        <v>32</v>
      </c>
      <c r="L16" s="746">
        <f>L11-L12+L13+L14+L15</f>
        <v>1304</v>
      </c>
      <c r="M16" s="746">
        <f>M11-M12+M13+M14+M15</f>
        <v>0</v>
      </c>
      <c r="N16" s="746">
        <f>N11-N12+N13+N14+N15</f>
        <v>0</v>
      </c>
      <c r="O16" s="746">
        <f>O11-O12+O13+O14+O15</f>
        <v>0</v>
      </c>
      <c r="P16" s="747" t="s">
        <v>32</v>
      </c>
      <c r="Q16" s="889" t="s">
        <v>32</v>
      </c>
      <c r="R16" s="866"/>
      <c r="S16" s="890">
        <f>S11-S12+S14+S15</f>
        <v>0</v>
      </c>
      <c r="T16" s="890">
        <f>T11-T12+T14+T15</f>
        <v>0</v>
      </c>
      <c r="U16" s="890">
        <f>U11-U12+U14+U15</f>
        <v>0</v>
      </c>
    </row>
    <row r="17" spans="1:21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/>
      <c r="G17" s="828"/>
      <c r="H17" s="828"/>
      <c r="I17" s="738"/>
      <c r="J17" s="873" t="s">
        <v>32</v>
      </c>
      <c r="K17" s="874" t="s">
        <v>32</v>
      </c>
      <c r="L17" s="732"/>
      <c r="M17" s="749"/>
      <c r="N17" s="766"/>
      <c r="O17" s="767"/>
      <c r="P17" s="883" t="s">
        <v>32</v>
      </c>
      <c r="Q17" s="865" t="s">
        <v>32</v>
      </c>
      <c r="R17" s="866"/>
      <c r="S17" s="891"/>
      <c r="T17" s="738"/>
      <c r="U17" s="738"/>
    </row>
    <row r="18" spans="1:21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153</v>
      </c>
      <c r="G18" s="827">
        <v>97.5</v>
      </c>
      <c r="H18" s="827">
        <v>165</v>
      </c>
      <c r="I18" s="718">
        <v>165</v>
      </c>
      <c r="J18" s="877" t="s">
        <v>32</v>
      </c>
      <c r="K18" s="878" t="s">
        <v>32</v>
      </c>
      <c r="L18" s="722">
        <v>304</v>
      </c>
      <c r="M18" s="712"/>
      <c r="N18" s="777"/>
      <c r="O18" s="778"/>
      <c r="P18" s="875" t="s">
        <v>32</v>
      </c>
      <c r="Q18" s="876" t="s">
        <v>32</v>
      </c>
      <c r="R18" s="866"/>
      <c r="S18" s="879"/>
      <c r="T18" s="892"/>
      <c r="U18" s="892"/>
    </row>
    <row r="19" spans="1:21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/>
      <c r="G19" s="827"/>
      <c r="H19" s="827"/>
      <c r="I19" s="718"/>
      <c r="J19" s="877" t="s">
        <v>32</v>
      </c>
      <c r="K19" s="878" t="s">
        <v>32</v>
      </c>
      <c r="L19" s="722"/>
      <c r="M19" s="712"/>
      <c r="N19" s="777"/>
      <c r="O19" s="778"/>
      <c r="P19" s="875" t="s">
        <v>32</v>
      </c>
      <c r="Q19" s="876" t="s">
        <v>32</v>
      </c>
      <c r="R19" s="866"/>
      <c r="S19" s="879"/>
      <c r="T19" s="892"/>
      <c r="U19" s="892"/>
    </row>
    <row r="20" spans="1:21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144</v>
      </c>
      <c r="G20" s="827">
        <v>161.66</v>
      </c>
      <c r="H20" s="827">
        <v>249</v>
      </c>
      <c r="I20" s="718">
        <v>221</v>
      </c>
      <c r="J20" s="877" t="s">
        <v>32</v>
      </c>
      <c r="K20" s="878" t="s">
        <v>32</v>
      </c>
      <c r="L20" s="722">
        <v>928</v>
      </c>
      <c r="M20" s="712"/>
      <c r="N20" s="777"/>
      <c r="O20" s="778"/>
      <c r="P20" s="875" t="s">
        <v>32</v>
      </c>
      <c r="Q20" s="876" t="s">
        <v>32</v>
      </c>
      <c r="R20" s="866"/>
      <c r="S20" s="879"/>
      <c r="T20" s="892"/>
      <c r="U20" s="892"/>
    </row>
    <row r="21" spans="1:21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/>
      <c r="G21" s="827"/>
      <c r="H21" s="827"/>
      <c r="I21" s="757"/>
      <c r="J21" s="869" t="s">
        <v>32</v>
      </c>
      <c r="K21" s="893" t="s">
        <v>32</v>
      </c>
      <c r="L21" s="755"/>
      <c r="M21" s="733"/>
      <c r="N21" s="790"/>
      <c r="O21" s="811"/>
      <c r="P21" s="894" t="s">
        <v>32</v>
      </c>
      <c r="Q21" s="895" t="s">
        <v>32</v>
      </c>
      <c r="R21" s="866"/>
      <c r="S21" s="872"/>
      <c r="T21" s="896"/>
      <c r="U21" s="757"/>
    </row>
    <row r="22" spans="1:21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2587</v>
      </c>
      <c r="G22" s="897">
        <v>2437</v>
      </c>
      <c r="H22" s="760">
        <v>2530</v>
      </c>
      <c r="I22" s="762">
        <v>2527</v>
      </c>
      <c r="J22" s="898">
        <f>J35</f>
        <v>2693</v>
      </c>
      <c r="K22" s="899">
        <v>2693</v>
      </c>
      <c r="L22" s="765">
        <v>628</v>
      </c>
      <c r="M22" s="900"/>
      <c r="N22" s="766"/>
      <c r="O22" s="767"/>
      <c r="P22" s="901">
        <f>SUM(L22:O22)</f>
        <v>628</v>
      </c>
      <c r="Q22" s="902">
        <f>(P22/K22)*100</f>
        <v>23.31971778685481</v>
      </c>
      <c r="R22" s="866"/>
      <c r="S22" s="867"/>
      <c r="T22" s="903"/>
      <c r="U22" s="762"/>
    </row>
    <row r="23" spans="1:21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/>
      <c r="G23" s="827"/>
      <c r="H23" s="707"/>
      <c r="I23" s="773"/>
      <c r="J23" s="904"/>
      <c r="K23" s="905"/>
      <c r="L23" s="776"/>
      <c r="M23" s="906"/>
      <c r="N23" s="777"/>
      <c r="O23" s="778"/>
      <c r="P23" s="901">
        <f aca="true" t="shared" si="0" ref="P23:P45">SUM(L23:O23)</f>
        <v>0</v>
      </c>
      <c r="Q23" s="902" t="e">
        <f aca="true" t="shared" si="1" ref="Q23:Q45">(P23/K23)*100</f>
        <v>#DIV/0!</v>
      </c>
      <c r="R23" s="866"/>
      <c r="S23" s="879"/>
      <c r="T23" s="907"/>
      <c r="U23" s="773"/>
    </row>
    <row r="24" spans="1:21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890</v>
      </c>
      <c r="G24" s="908">
        <v>696</v>
      </c>
      <c r="H24" s="784">
        <v>700</v>
      </c>
      <c r="I24" s="786">
        <v>650</v>
      </c>
      <c r="J24" s="909">
        <f>J25+J26+J27+J28+J29</f>
        <v>690</v>
      </c>
      <c r="K24" s="910">
        <v>690</v>
      </c>
      <c r="L24" s="789">
        <v>174</v>
      </c>
      <c r="M24" s="911"/>
      <c r="N24" s="790"/>
      <c r="O24" s="811"/>
      <c r="P24" s="901">
        <f t="shared" si="0"/>
        <v>174</v>
      </c>
      <c r="Q24" s="902">
        <f t="shared" si="1"/>
        <v>25.217391304347824</v>
      </c>
      <c r="R24" s="866"/>
      <c r="S24" s="884"/>
      <c r="T24" s="912"/>
      <c r="U24" s="786"/>
    </row>
    <row r="25" spans="1:21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360</v>
      </c>
      <c r="G25" s="827">
        <v>353.12</v>
      </c>
      <c r="H25" s="707">
        <v>311</v>
      </c>
      <c r="I25" s="797">
        <v>220</v>
      </c>
      <c r="J25" s="898">
        <v>200</v>
      </c>
      <c r="K25" s="899">
        <v>200</v>
      </c>
      <c r="L25" s="800">
        <v>51</v>
      </c>
      <c r="M25" s="913"/>
      <c r="N25" s="766"/>
      <c r="O25" s="914"/>
      <c r="P25" s="901">
        <f t="shared" si="0"/>
        <v>51</v>
      </c>
      <c r="Q25" s="902">
        <f t="shared" si="1"/>
        <v>25.5</v>
      </c>
      <c r="R25" s="866"/>
      <c r="S25" s="891"/>
      <c r="T25" s="915"/>
      <c r="U25" s="797"/>
    </row>
    <row r="26" spans="1:21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110</v>
      </c>
      <c r="G26" s="827">
        <v>134.52</v>
      </c>
      <c r="H26" s="707">
        <v>117</v>
      </c>
      <c r="I26" s="773">
        <v>102</v>
      </c>
      <c r="J26" s="904">
        <v>150</v>
      </c>
      <c r="K26" s="905">
        <v>150</v>
      </c>
      <c r="L26" s="776">
        <v>23</v>
      </c>
      <c r="M26" s="916"/>
      <c r="N26" s="777"/>
      <c r="O26" s="778"/>
      <c r="P26" s="901">
        <f t="shared" si="0"/>
        <v>23</v>
      </c>
      <c r="Q26" s="902">
        <f t="shared" si="1"/>
        <v>15.333333333333332</v>
      </c>
      <c r="R26" s="866"/>
      <c r="S26" s="879"/>
      <c r="T26" s="907"/>
      <c r="U26" s="773"/>
    </row>
    <row r="27" spans="1:21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/>
      <c r="G27" s="827"/>
      <c r="H27" s="707"/>
      <c r="I27" s="773"/>
      <c r="J27" s="904"/>
      <c r="K27" s="905"/>
      <c r="L27" s="776"/>
      <c r="M27" s="916"/>
      <c r="N27" s="777"/>
      <c r="O27" s="778"/>
      <c r="P27" s="901">
        <f t="shared" si="0"/>
        <v>0</v>
      </c>
      <c r="Q27" s="902" t="e">
        <f t="shared" si="1"/>
        <v>#DIV/0!</v>
      </c>
      <c r="R27" s="866"/>
      <c r="S27" s="879"/>
      <c r="T27" s="907"/>
      <c r="U27" s="773"/>
    </row>
    <row r="28" spans="1:21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282</v>
      </c>
      <c r="G28" s="827">
        <v>169.67</v>
      </c>
      <c r="H28" s="707">
        <v>129</v>
      </c>
      <c r="I28" s="773">
        <v>96</v>
      </c>
      <c r="J28" s="904">
        <v>140</v>
      </c>
      <c r="K28" s="905">
        <v>140</v>
      </c>
      <c r="L28" s="776"/>
      <c r="M28" s="916"/>
      <c r="N28" s="777"/>
      <c r="O28" s="778"/>
      <c r="P28" s="901">
        <f t="shared" si="0"/>
        <v>0</v>
      </c>
      <c r="Q28" s="902">
        <f t="shared" si="1"/>
        <v>0</v>
      </c>
      <c r="R28" s="866"/>
      <c r="S28" s="879"/>
      <c r="T28" s="907"/>
      <c r="U28" s="773"/>
    </row>
    <row r="29" spans="1:21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185</v>
      </c>
      <c r="G29" s="827">
        <v>213</v>
      </c>
      <c r="H29" s="707">
        <v>270</v>
      </c>
      <c r="I29" s="773">
        <v>268</v>
      </c>
      <c r="J29" s="904">
        <v>200</v>
      </c>
      <c r="K29" s="905">
        <v>200</v>
      </c>
      <c r="L29" s="776">
        <v>66</v>
      </c>
      <c r="M29" s="916"/>
      <c r="N29" s="777"/>
      <c r="O29" s="778"/>
      <c r="P29" s="901">
        <f t="shared" si="0"/>
        <v>66</v>
      </c>
      <c r="Q29" s="902">
        <f t="shared" si="1"/>
        <v>33</v>
      </c>
      <c r="R29" s="866"/>
      <c r="S29" s="879"/>
      <c r="T29" s="907"/>
      <c r="U29" s="773"/>
    </row>
    <row r="30" spans="1:21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1260</v>
      </c>
      <c r="G30" s="827">
        <v>1267.31</v>
      </c>
      <c r="H30" s="707">
        <v>1376</v>
      </c>
      <c r="I30" s="773">
        <v>1446</v>
      </c>
      <c r="J30" s="904">
        <v>1475</v>
      </c>
      <c r="K30" s="905">
        <v>1475</v>
      </c>
      <c r="L30" s="776">
        <v>343</v>
      </c>
      <c r="M30" s="916"/>
      <c r="N30" s="777"/>
      <c r="O30" s="778"/>
      <c r="P30" s="901">
        <f t="shared" si="0"/>
        <v>343</v>
      </c>
      <c r="Q30" s="902">
        <f t="shared" si="1"/>
        <v>23.25423728813559</v>
      </c>
      <c r="R30" s="866"/>
      <c r="S30" s="879"/>
      <c r="T30" s="907"/>
      <c r="U30" s="773"/>
    </row>
    <row r="31" spans="1:21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485</v>
      </c>
      <c r="G31" s="827">
        <v>496.24</v>
      </c>
      <c r="H31" s="707">
        <v>527</v>
      </c>
      <c r="I31" s="773">
        <v>544</v>
      </c>
      <c r="J31" s="904">
        <v>517</v>
      </c>
      <c r="K31" s="905">
        <v>517</v>
      </c>
      <c r="L31" s="776">
        <v>114</v>
      </c>
      <c r="M31" s="916"/>
      <c r="N31" s="777"/>
      <c r="O31" s="778"/>
      <c r="P31" s="901">
        <f t="shared" si="0"/>
        <v>114</v>
      </c>
      <c r="Q31" s="902">
        <f t="shared" si="1"/>
        <v>22.05029013539652</v>
      </c>
      <c r="R31" s="866"/>
      <c r="S31" s="879"/>
      <c r="T31" s="907"/>
      <c r="U31" s="773"/>
    </row>
    <row r="32" spans="1:21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/>
      <c r="G32" s="827"/>
      <c r="H32" s="707"/>
      <c r="I32" s="773"/>
      <c r="J32" s="904"/>
      <c r="K32" s="905"/>
      <c r="L32" s="776">
        <v>11</v>
      </c>
      <c r="M32" s="916"/>
      <c r="N32" s="777"/>
      <c r="O32" s="778"/>
      <c r="P32" s="901">
        <f t="shared" si="0"/>
        <v>11</v>
      </c>
      <c r="Q32" s="902" t="e">
        <f t="shared" si="1"/>
        <v>#DIV/0!</v>
      </c>
      <c r="R32" s="866"/>
      <c r="S32" s="879"/>
      <c r="T32" s="907"/>
      <c r="U32" s="773"/>
    </row>
    <row r="33" spans="1:21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/>
      <c r="G33" s="827"/>
      <c r="H33" s="707"/>
      <c r="I33" s="773"/>
      <c r="J33" s="904"/>
      <c r="K33" s="905"/>
      <c r="L33" s="776"/>
      <c r="M33" s="916"/>
      <c r="N33" s="777"/>
      <c r="O33" s="778"/>
      <c r="P33" s="901">
        <f t="shared" si="0"/>
        <v>0</v>
      </c>
      <c r="Q33" s="902" t="e">
        <f t="shared" si="1"/>
        <v>#DIV/0!</v>
      </c>
      <c r="R33" s="866"/>
      <c r="S33" s="879"/>
      <c r="T33" s="907"/>
      <c r="U33" s="773"/>
    </row>
    <row r="34" spans="1:21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24</v>
      </c>
      <c r="G34" s="828">
        <v>11</v>
      </c>
      <c r="H34" s="676">
        <v>15</v>
      </c>
      <c r="I34" s="807">
        <v>18</v>
      </c>
      <c r="J34" s="917">
        <v>11</v>
      </c>
      <c r="K34" s="918">
        <v>11</v>
      </c>
      <c r="L34" s="810">
        <v>10</v>
      </c>
      <c r="M34" s="916"/>
      <c r="N34" s="790"/>
      <c r="O34" s="791"/>
      <c r="P34" s="901">
        <f t="shared" si="0"/>
        <v>10</v>
      </c>
      <c r="Q34" s="902">
        <f t="shared" si="1"/>
        <v>90.9090909090909</v>
      </c>
      <c r="R34" s="866"/>
      <c r="S34" s="872"/>
      <c r="T34" s="919"/>
      <c r="U34" s="807"/>
    </row>
    <row r="35" spans="1:21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O35">SUM(F25:F34)</f>
        <v>2706</v>
      </c>
      <c r="G35" s="817">
        <f t="shared" si="2"/>
        <v>2644.8599999999997</v>
      </c>
      <c r="H35" s="817">
        <f t="shared" si="2"/>
        <v>2745</v>
      </c>
      <c r="I35" s="817">
        <f t="shared" si="2"/>
        <v>2694</v>
      </c>
      <c r="J35" s="920">
        <f t="shared" si="2"/>
        <v>2693</v>
      </c>
      <c r="K35" s="921">
        <f t="shared" si="2"/>
        <v>2693</v>
      </c>
      <c r="L35" s="817">
        <f t="shared" si="2"/>
        <v>618</v>
      </c>
      <c r="M35" s="817">
        <f t="shared" si="2"/>
        <v>0</v>
      </c>
      <c r="N35" s="818">
        <f t="shared" si="2"/>
        <v>0</v>
      </c>
      <c r="O35" s="818">
        <f t="shared" si="2"/>
        <v>0</v>
      </c>
      <c r="P35" s="901">
        <f t="shared" si="0"/>
        <v>618</v>
      </c>
      <c r="Q35" s="902">
        <f t="shared" si="1"/>
        <v>22.948384701076865</v>
      </c>
      <c r="R35" s="866"/>
      <c r="S35" s="817">
        <f>SUM(S25:S34)</f>
        <v>0</v>
      </c>
      <c r="T35" s="922">
        <f>SUM(T25:T34)</f>
        <v>0</v>
      </c>
      <c r="U35" s="817">
        <f>SUM(U25:U34)</f>
        <v>0</v>
      </c>
    </row>
    <row r="36" spans="1:21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/>
      <c r="G36" s="823"/>
      <c r="H36" s="708"/>
      <c r="I36" s="797"/>
      <c r="J36" s="898"/>
      <c r="K36" s="899"/>
      <c r="L36" s="765"/>
      <c r="M36" s="712"/>
      <c r="N36" s="825"/>
      <c r="O36" s="914"/>
      <c r="P36" s="901">
        <f t="shared" si="0"/>
        <v>0</v>
      </c>
      <c r="Q36" s="902" t="e">
        <f t="shared" si="1"/>
        <v>#DIV/0!</v>
      </c>
      <c r="R36" s="866"/>
      <c r="S36" s="891"/>
      <c r="T36" s="915"/>
      <c r="U36" s="923"/>
    </row>
    <row r="37" spans="1:21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181</v>
      </c>
      <c r="G37" s="827">
        <v>208.39</v>
      </c>
      <c r="H37" s="707">
        <v>163</v>
      </c>
      <c r="I37" s="773">
        <v>235</v>
      </c>
      <c r="J37" s="904"/>
      <c r="K37" s="905"/>
      <c r="L37" s="776">
        <v>44</v>
      </c>
      <c r="M37" s="712"/>
      <c r="N37" s="777"/>
      <c r="O37" s="778"/>
      <c r="P37" s="901">
        <f t="shared" si="0"/>
        <v>44</v>
      </c>
      <c r="Q37" s="902" t="e">
        <f t="shared" si="1"/>
        <v>#DIV/0!</v>
      </c>
      <c r="R37" s="866"/>
      <c r="S37" s="879"/>
      <c r="T37" s="907"/>
      <c r="U37" s="773"/>
    </row>
    <row r="38" spans="1:21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/>
      <c r="G38" s="827"/>
      <c r="H38" s="707"/>
      <c r="I38" s="773"/>
      <c r="J38" s="904"/>
      <c r="K38" s="905"/>
      <c r="L38" s="776"/>
      <c r="M38" s="712"/>
      <c r="N38" s="777"/>
      <c r="O38" s="778"/>
      <c r="P38" s="901">
        <f t="shared" si="0"/>
        <v>0</v>
      </c>
      <c r="Q38" s="902" t="e">
        <f t="shared" si="1"/>
        <v>#DIV/0!</v>
      </c>
      <c r="R38" s="866"/>
      <c r="S38" s="879"/>
      <c r="T38" s="907"/>
      <c r="U38" s="773"/>
    </row>
    <row r="39" spans="1:21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2587</v>
      </c>
      <c r="G39" s="827">
        <v>2437</v>
      </c>
      <c r="H39" s="707">
        <v>2530</v>
      </c>
      <c r="I39" s="773">
        <v>2527</v>
      </c>
      <c r="J39" s="904">
        <f>J35</f>
        <v>2693</v>
      </c>
      <c r="K39" s="905">
        <v>2693</v>
      </c>
      <c r="L39" s="776">
        <v>628</v>
      </c>
      <c r="M39" s="712"/>
      <c r="N39" s="777"/>
      <c r="O39" s="778"/>
      <c r="P39" s="901">
        <f t="shared" si="0"/>
        <v>628</v>
      </c>
      <c r="Q39" s="902">
        <f t="shared" si="1"/>
        <v>23.31971778685481</v>
      </c>
      <c r="R39" s="866"/>
      <c r="S39" s="879"/>
      <c r="T39" s="907"/>
      <c r="U39" s="773"/>
    </row>
    <row r="40" spans="1:21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17</v>
      </c>
      <c r="G40" s="828">
        <v>146.25</v>
      </c>
      <c r="H40" s="676">
        <v>93</v>
      </c>
      <c r="I40" s="807">
        <v>70</v>
      </c>
      <c r="J40" s="917"/>
      <c r="K40" s="918"/>
      <c r="L40" s="810">
        <v>18</v>
      </c>
      <c r="M40" s="712"/>
      <c r="N40" s="882"/>
      <c r="O40" s="811"/>
      <c r="P40" s="901">
        <f t="shared" si="0"/>
        <v>18</v>
      </c>
      <c r="Q40" s="902" t="e">
        <f t="shared" si="1"/>
        <v>#DIV/0!</v>
      </c>
      <c r="R40" s="866"/>
      <c r="S40" s="872"/>
      <c r="T40" s="919"/>
      <c r="U40" s="807"/>
    </row>
    <row r="41" spans="1:21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O41">SUM(F36:F40)</f>
        <v>2785</v>
      </c>
      <c r="G41" s="817">
        <f t="shared" si="3"/>
        <v>2791.64</v>
      </c>
      <c r="H41" s="817">
        <f t="shared" si="3"/>
        <v>2786</v>
      </c>
      <c r="I41" s="817">
        <f t="shared" si="3"/>
        <v>2832</v>
      </c>
      <c r="J41" s="920">
        <f t="shared" si="3"/>
        <v>2693</v>
      </c>
      <c r="K41" s="921">
        <f t="shared" si="3"/>
        <v>2693</v>
      </c>
      <c r="L41" s="817">
        <f t="shared" si="3"/>
        <v>690</v>
      </c>
      <c r="M41" s="830">
        <f t="shared" si="3"/>
        <v>0</v>
      </c>
      <c r="N41" s="817">
        <f t="shared" si="3"/>
        <v>0</v>
      </c>
      <c r="O41" s="817">
        <f t="shared" si="3"/>
        <v>0</v>
      </c>
      <c r="P41" s="924">
        <f t="shared" si="0"/>
        <v>690</v>
      </c>
      <c r="Q41" s="902">
        <f t="shared" si="1"/>
        <v>25.621982918678054</v>
      </c>
      <c r="R41" s="866"/>
      <c r="S41" s="817">
        <f>SUM(S36:S40)</f>
        <v>0</v>
      </c>
      <c r="T41" s="922">
        <f>SUM(T36:T40)</f>
        <v>0</v>
      </c>
      <c r="U41" s="817">
        <f>SUM(U36:U40)</f>
        <v>0</v>
      </c>
    </row>
    <row r="42" spans="1:21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925"/>
      <c r="K42" s="926"/>
      <c r="L42" s="828"/>
      <c r="M42" s="838"/>
      <c r="N42" s="839">
        <f>T42-M42</f>
        <v>0</v>
      </c>
      <c r="O42" s="927"/>
      <c r="P42" s="924">
        <f t="shared" si="0"/>
        <v>0</v>
      </c>
      <c r="Q42" s="902" t="e">
        <f t="shared" si="1"/>
        <v>#DIV/0!</v>
      </c>
      <c r="R42" s="866"/>
      <c r="S42" s="928"/>
      <c r="T42" s="835"/>
      <c r="U42" s="835"/>
    </row>
    <row r="43" spans="1:21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>F41-F39</f>
        <v>198</v>
      </c>
      <c r="G43" s="817">
        <f>G41-G39</f>
        <v>354.6399999999999</v>
      </c>
      <c r="H43" s="817">
        <f>H41-H39</f>
        <v>256</v>
      </c>
      <c r="I43" s="817">
        <v>305</v>
      </c>
      <c r="J43" s="817">
        <f aca="true" t="shared" si="4" ref="J43:O43">J41-J39</f>
        <v>0</v>
      </c>
      <c r="K43" s="822">
        <f t="shared" si="4"/>
        <v>0</v>
      </c>
      <c r="L43" s="817">
        <f t="shared" si="4"/>
        <v>62</v>
      </c>
      <c r="M43" s="830">
        <f t="shared" si="4"/>
        <v>0</v>
      </c>
      <c r="N43" s="817">
        <f t="shared" si="4"/>
        <v>0</v>
      </c>
      <c r="O43" s="922">
        <f t="shared" si="4"/>
        <v>0</v>
      </c>
      <c r="P43" s="924">
        <f t="shared" si="0"/>
        <v>62</v>
      </c>
      <c r="Q43" s="902" t="e">
        <f t="shared" si="1"/>
        <v>#DIV/0!</v>
      </c>
      <c r="R43" s="866"/>
      <c r="S43" s="817">
        <f>S41-S39</f>
        <v>0</v>
      </c>
      <c r="T43" s="922">
        <f>T41-T39</f>
        <v>0</v>
      </c>
      <c r="U43" s="817">
        <f>U41-U39</f>
        <v>0</v>
      </c>
    </row>
    <row r="44" spans="1:21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>F41-F35</f>
        <v>79</v>
      </c>
      <c r="G44" s="817">
        <f>G41-G35</f>
        <v>146.7800000000002</v>
      </c>
      <c r="H44" s="817">
        <f>H41-H35</f>
        <v>41</v>
      </c>
      <c r="I44" s="817">
        <v>138</v>
      </c>
      <c r="J44" s="817">
        <f aca="true" t="shared" si="5" ref="J44:O44">J41-J35</f>
        <v>0</v>
      </c>
      <c r="K44" s="822">
        <f t="shared" si="5"/>
        <v>0</v>
      </c>
      <c r="L44" s="817">
        <f t="shared" si="5"/>
        <v>72</v>
      </c>
      <c r="M44" s="830">
        <f t="shared" si="5"/>
        <v>0</v>
      </c>
      <c r="N44" s="817">
        <f t="shared" si="5"/>
        <v>0</v>
      </c>
      <c r="O44" s="922">
        <f t="shared" si="5"/>
        <v>0</v>
      </c>
      <c r="P44" s="924">
        <f t="shared" si="0"/>
        <v>72</v>
      </c>
      <c r="Q44" s="902" t="e">
        <f t="shared" si="1"/>
        <v>#DIV/0!</v>
      </c>
      <c r="R44" s="866"/>
      <c r="S44" s="817">
        <f>S41-S35</f>
        <v>0</v>
      </c>
      <c r="T44" s="922">
        <f>T41-T35</f>
        <v>0</v>
      </c>
      <c r="U44" s="817">
        <f>U41-U35</f>
        <v>0</v>
      </c>
    </row>
    <row r="45" spans="1:21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>F44-F39</f>
        <v>-2508</v>
      </c>
      <c r="G45" s="817">
        <f aca="true" t="shared" si="6" ref="G45:O45">G44-G39</f>
        <v>-2290.22</v>
      </c>
      <c r="H45" s="817">
        <f t="shared" si="6"/>
        <v>-2489</v>
      </c>
      <c r="I45" s="817">
        <v>-2489</v>
      </c>
      <c r="J45" s="817">
        <f t="shared" si="6"/>
        <v>-2693</v>
      </c>
      <c r="K45" s="822">
        <f t="shared" si="6"/>
        <v>-2693</v>
      </c>
      <c r="L45" s="817">
        <f t="shared" si="6"/>
        <v>-556</v>
      </c>
      <c r="M45" s="830">
        <f t="shared" si="6"/>
        <v>0</v>
      </c>
      <c r="N45" s="817">
        <f t="shared" si="6"/>
        <v>0</v>
      </c>
      <c r="O45" s="922">
        <f t="shared" si="6"/>
        <v>0</v>
      </c>
      <c r="P45" s="924">
        <f t="shared" si="0"/>
        <v>-556</v>
      </c>
      <c r="Q45" s="822">
        <f t="shared" si="1"/>
        <v>20.64611956925362</v>
      </c>
      <c r="R45" s="866"/>
      <c r="S45" s="817">
        <f>S44-S39</f>
        <v>0</v>
      </c>
      <c r="T45" s="922">
        <f>T44-T39</f>
        <v>0</v>
      </c>
      <c r="U45" s="817">
        <f>U44-U39</f>
        <v>0</v>
      </c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852" t="s">
        <v>193</v>
      </c>
      <c r="P50"/>
      <c r="Q50"/>
      <c r="R50"/>
      <c r="S50"/>
      <c r="T50"/>
      <c r="U50"/>
    </row>
    <row r="51" spans="1:21" ht="15">
      <c r="A51" s="853"/>
      <c r="P51"/>
      <c r="Q51"/>
      <c r="R51"/>
      <c r="S51"/>
      <c r="T51"/>
      <c r="U51"/>
    </row>
    <row r="52" spans="1:21" ht="15">
      <c r="A52" s="854" t="s">
        <v>199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200</v>
      </c>
      <c r="P54"/>
      <c r="Q54"/>
      <c r="R54"/>
      <c r="S54"/>
      <c r="T54"/>
      <c r="U54"/>
    </row>
    <row r="55" ht="15">
      <c r="A55" s="854"/>
    </row>
    <row r="56" ht="15">
      <c r="A56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6">
      <selection activeCell="E7" sqref="E7:E8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49" customWidth="1"/>
    <col min="6" max="7" width="0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25" t="s">
        <v>177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1525"/>
      <c r="Q1" s="1525"/>
      <c r="R1" s="1525"/>
      <c r="S1" s="1525"/>
      <c r="T1" s="1525"/>
      <c r="U1" s="1525"/>
    </row>
    <row r="2" spans="1:12" ht="21.75" customHeight="1">
      <c r="A2" s="929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930" t="s">
        <v>2</v>
      </c>
      <c r="B5" s="931" t="s">
        <v>201</v>
      </c>
      <c r="C5" s="932"/>
      <c r="D5" s="932"/>
      <c r="E5" s="933"/>
      <c r="F5" s="932"/>
      <c r="G5" s="934"/>
      <c r="H5" s="932"/>
      <c r="I5" s="935"/>
      <c r="J5" s="936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26" t="s">
        <v>9</v>
      </c>
      <c r="B7" s="1527" t="s">
        <v>10</v>
      </c>
      <c r="C7" s="937"/>
      <c r="D7" s="937"/>
      <c r="E7" s="1527" t="s">
        <v>13</v>
      </c>
      <c r="F7" s="937"/>
      <c r="G7" s="937"/>
      <c r="H7" s="1527" t="s">
        <v>179</v>
      </c>
      <c r="I7" s="1528" t="s">
        <v>180</v>
      </c>
      <c r="J7" s="1529" t="s">
        <v>181</v>
      </c>
      <c r="K7" s="1529"/>
      <c r="L7" s="1530" t="s">
        <v>6</v>
      </c>
      <c r="M7" s="1530"/>
      <c r="N7" s="1530"/>
      <c r="O7" s="1530"/>
      <c r="P7" s="938" t="s">
        <v>182</v>
      </c>
      <c r="Q7" s="939" t="s">
        <v>8</v>
      </c>
      <c r="S7" s="1531" t="s">
        <v>183</v>
      </c>
      <c r="T7" s="1531"/>
      <c r="U7" s="1531"/>
    </row>
    <row r="8" spans="1:21" ht="15.75" thickBot="1">
      <c r="A8" s="1526"/>
      <c r="B8" s="1527"/>
      <c r="C8" s="940" t="s">
        <v>11</v>
      </c>
      <c r="D8" s="940" t="s">
        <v>12</v>
      </c>
      <c r="E8" s="1527"/>
      <c r="F8" s="940" t="s">
        <v>184</v>
      </c>
      <c r="G8" s="940" t="s">
        <v>185</v>
      </c>
      <c r="H8" s="1527"/>
      <c r="I8" s="1528"/>
      <c r="J8" s="941" t="s">
        <v>186</v>
      </c>
      <c r="K8" s="941" t="s">
        <v>198</v>
      </c>
      <c r="L8" s="942" t="s">
        <v>19</v>
      </c>
      <c r="M8" s="943" t="s">
        <v>22</v>
      </c>
      <c r="N8" s="943" t="s">
        <v>25</v>
      </c>
      <c r="O8" s="944" t="s">
        <v>28</v>
      </c>
      <c r="P8" s="945" t="s">
        <v>29</v>
      </c>
      <c r="Q8" s="946" t="s">
        <v>30</v>
      </c>
      <c r="S8" s="947" t="s">
        <v>188</v>
      </c>
      <c r="T8" s="948" t="s">
        <v>189</v>
      </c>
      <c r="U8" s="948" t="s">
        <v>190</v>
      </c>
    </row>
    <row r="9" spans="1:21" ht="15">
      <c r="A9" s="949" t="s">
        <v>31</v>
      </c>
      <c r="B9" s="493"/>
      <c r="C9" s="494">
        <v>104</v>
      </c>
      <c r="D9" s="494">
        <v>104</v>
      </c>
      <c r="E9" s="495"/>
      <c r="F9" s="950">
        <v>12</v>
      </c>
      <c r="G9" s="950">
        <v>12</v>
      </c>
      <c r="H9" s="950">
        <v>12</v>
      </c>
      <c r="I9" s="951">
        <v>14</v>
      </c>
      <c r="J9" s="952"/>
      <c r="K9" s="952"/>
      <c r="L9" s="953">
        <v>14</v>
      </c>
      <c r="M9" s="681"/>
      <c r="N9" s="954"/>
      <c r="O9" s="681"/>
      <c r="P9" s="955" t="s">
        <v>32</v>
      </c>
      <c r="Q9" s="956" t="s">
        <v>32</v>
      </c>
      <c r="R9" s="866"/>
      <c r="S9" s="957"/>
      <c r="T9" s="951"/>
      <c r="U9" s="951"/>
    </row>
    <row r="10" spans="1:21" ht="15.75" thickBot="1">
      <c r="A10" s="958" t="s">
        <v>33</v>
      </c>
      <c r="B10" s="506"/>
      <c r="C10" s="507">
        <v>101</v>
      </c>
      <c r="D10" s="507">
        <v>104</v>
      </c>
      <c r="E10" s="508"/>
      <c r="F10" s="959">
        <v>11</v>
      </c>
      <c r="G10" s="959">
        <v>11</v>
      </c>
      <c r="H10" s="959">
        <v>11</v>
      </c>
      <c r="I10" s="960">
        <v>13</v>
      </c>
      <c r="J10" s="961"/>
      <c r="K10" s="961"/>
      <c r="L10" s="962">
        <v>13</v>
      </c>
      <c r="M10" s="963"/>
      <c r="N10" s="964"/>
      <c r="O10" s="965"/>
      <c r="P10" s="966" t="s">
        <v>32</v>
      </c>
      <c r="Q10" s="967" t="s">
        <v>32</v>
      </c>
      <c r="R10" s="866"/>
      <c r="S10" s="968"/>
      <c r="T10" s="960"/>
      <c r="U10" s="960"/>
    </row>
    <row r="11" spans="1:21" ht="15">
      <c r="A11" s="969" t="s">
        <v>34</v>
      </c>
      <c r="B11" s="516" t="s">
        <v>35</v>
      </c>
      <c r="C11" s="517">
        <v>37915</v>
      </c>
      <c r="D11" s="517">
        <v>39774</v>
      </c>
      <c r="E11" s="518" t="s">
        <v>36</v>
      </c>
      <c r="F11" s="970">
        <v>1917.09</v>
      </c>
      <c r="G11" s="970">
        <v>2153</v>
      </c>
      <c r="H11" s="970">
        <v>2189</v>
      </c>
      <c r="I11" s="971">
        <v>2238</v>
      </c>
      <c r="J11" s="972" t="s">
        <v>32</v>
      </c>
      <c r="K11" s="972" t="s">
        <v>32</v>
      </c>
      <c r="L11" s="973">
        <v>2238</v>
      </c>
      <c r="M11" s="974"/>
      <c r="N11" s="975"/>
      <c r="O11" s="976"/>
      <c r="P11" s="977" t="s">
        <v>32</v>
      </c>
      <c r="Q11" s="978" t="s">
        <v>32</v>
      </c>
      <c r="R11" s="866"/>
      <c r="S11" s="957"/>
      <c r="T11" s="971"/>
      <c r="U11" s="971"/>
    </row>
    <row r="12" spans="1:21" ht="15">
      <c r="A12" s="979" t="s">
        <v>37</v>
      </c>
      <c r="B12" s="529" t="s">
        <v>38</v>
      </c>
      <c r="C12" s="530">
        <v>-16164</v>
      </c>
      <c r="D12" s="530">
        <v>-17825</v>
      </c>
      <c r="E12" s="518" t="s">
        <v>39</v>
      </c>
      <c r="F12" s="970">
        <v>-1826.76</v>
      </c>
      <c r="G12" s="970">
        <v>-2062</v>
      </c>
      <c r="H12" s="970">
        <v>2134</v>
      </c>
      <c r="I12" s="971">
        <v>2219</v>
      </c>
      <c r="J12" s="980" t="s">
        <v>32</v>
      </c>
      <c r="K12" s="980" t="s">
        <v>32</v>
      </c>
      <c r="L12" s="981">
        <v>2219</v>
      </c>
      <c r="M12" s="974"/>
      <c r="N12" s="975"/>
      <c r="O12" s="982"/>
      <c r="P12" s="977" t="s">
        <v>32</v>
      </c>
      <c r="Q12" s="978" t="s">
        <v>32</v>
      </c>
      <c r="R12" s="866"/>
      <c r="S12" s="983"/>
      <c r="T12" s="971"/>
      <c r="U12" s="971"/>
    </row>
    <row r="13" spans="1:21" ht="15">
      <c r="A13" s="979" t="s">
        <v>40</v>
      </c>
      <c r="B13" s="529" t="s">
        <v>41</v>
      </c>
      <c r="C13" s="530">
        <v>604</v>
      </c>
      <c r="D13" s="530">
        <v>619</v>
      </c>
      <c r="E13" s="518" t="s">
        <v>42</v>
      </c>
      <c r="F13" s="970">
        <v>0</v>
      </c>
      <c r="G13" s="970">
        <v>0</v>
      </c>
      <c r="H13" s="970">
        <v>0</v>
      </c>
      <c r="I13" s="971">
        <v>0</v>
      </c>
      <c r="J13" s="980" t="s">
        <v>32</v>
      </c>
      <c r="K13" s="980" t="s">
        <v>32</v>
      </c>
      <c r="L13" s="981">
        <v>0</v>
      </c>
      <c r="M13" s="974"/>
      <c r="N13" s="975"/>
      <c r="O13" s="982"/>
      <c r="P13" s="977" t="s">
        <v>32</v>
      </c>
      <c r="Q13" s="978" t="s">
        <v>32</v>
      </c>
      <c r="R13" s="866"/>
      <c r="S13" s="983"/>
      <c r="T13" s="971"/>
      <c r="U13" s="971"/>
    </row>
    <row r="14" spans="1:21" ht="15">
      <c r="A14" s="979" t="s">
        <v>43</v>
      </c>
      <c r="B14" s="529" t="s">
        <v>44</v>
      </c>
      <c r="C14" s="530">
        <v>221</v>
      </c>
      <c r="D14" s="530">
        <v>610</v>
      </c>
      <c r="E14" s="518" t="s">
        <v>32</v>
      </c>
      <c r="F14" s="970">
        <v>65</v>
      </c>
      <c r="G14" s="970">
        <v>600</v>
      </c>
      <c r="H14" s="970">
        <v>742</v>
      </c>
      <c r="I14" s="971">
        <v>735</v>
      </c>
      <c r="J14" s="980" t="s">
        <v>32</v>
      </c>
      <c r="K14" s="980" t="s">
        <v>32</v>
      </c>
      <c r="L14" s="981">
        <v>1637</v>
      </c>
      <c r="M14" s="974"/>
      <c r="N14" s="975"/>
      <c r="O14" s="982"/>
      <c r="P14" s="977" t="s">
        <v>32</v>
      </c>
      <c r="Q14" s="978" t="s">
        <v>32</v>
      </c>
      <c r="R14" s="866"/>
      <c r="S14" s="983"/>
      <c r="T14" s="971"/>
      <c r="U14" s="971"/>
    </row>
    <row r="15" spans="1:21" ht="15.75" thickBot="1">
      <c r="A15" s="949" t="s">
        <v>45</v>
      </c>
      <c r="B15" s="535" t="s">
        <v>46</v>
      </c>
      <c r="C15" s="536">
        <v>2021</v>
      </c>
      <c r="D15" s="536">
        <v>852</v>
      </c>
      <c r="E15" s="537" t="s">
        <v>47</v>
      </c>
      <c r="F15" s="984">
        <v>435.36</v>
      </c>
      <c r="G15" s="984">
        <v>744</v>
      </c>
      <c r="H15" s="984">
        <v>685</v>
      </c>
      <c r="I15" s="985">
        <v>782</v>
      </c>
      <c r="J15" s="986" t="s">
        <v>32</v>
      </c>
      <c r="K15" s="986" t="s">
        <v>32</v>
      </c>
      <c r="L15" s="987">
        <v>1347</v>
      </c>
      <c r="M15" s="988"/>
      <c r="N15" s="989"/>
      <c r="O15" s="990"/>
      <c r="P15" s="955" t="s">
        <v>32</v>
      </c>
      <c r="Q15" s="956" t="s">
        <v>32</v>
      </c>
      <c r="R15" s="866"/>
      <c r="S15" s="991"/>
      <c r="T15" s="985"/>
      <c r="U15" s="985"/>
    </row>
    <row r="16" spans="1:21" ht="15.75" thickBot="1">
      <c r="A16" s="992" t="s">
        <v>48</v>
      </c>
      <c r="B16" s="547"/>
      <c r="C16" s="548">
        <v>24618</v>
      </c>
      <c r="D16" s="548">
        <v>24087</v>
      </c>
      <c r="E16" s="549"/>
      <c r="F16" s="993">
        <v>610</v>
      </c>
      <c r="G16" s="993">
        <v>1441</v>
      </c>
      <c r="H16" s="993">
        <v>1482</v>
      </c>
      <c r="I16" s="994">
        <v>1536</v>
      </c>
      <c r="J16" s="995" t="s">
        <v>32</v>
      </c>
      <c r="K16" s="996" t="s">
        <v>32</v>
      </c>
      <c r="L16" s="997">
        <f>L11-L12+L13+L14+L15</f>
        <v>3003</v>
      </c>
      <c r="M16" s="997">
        <f>M11-M12+M13+M14+M15</f>
        <v>0</v>
      </c>
      <c r="N16" s="997">
        <f>N11-N12+N13+N14+N15</f>
        <v>0</v>
      </c>
      <c r="O16" s="997">
        <f>O11-O12+O13+O14+O15</f>
        <v>0</v>
      </c>
      <c r="P16" s="998" t="s">
        <v>32</v>
      </c>
      <c r="Q16" s="999" t="s">
        <v>32</v>
      </c>
      <c r="R16" s="866"/>
      <c r="S16" s="1000">
        <f>S11-S12+S13+S14+S15</f>
        <v>0</v>
      </c>
      <c r="T16" s="1000">
        <f>T11-T12+T13+T14+T15</f>
        <v>0</v>
      </c>
      <c r="U16" s="1000">
        <f>U11-U12+U13+U14+U15</f>
        <v>0</v>
      </c>
    </row>
    <row r="17" spans="1:21" ht="15">
      <c r="A17" s="949" t="s">
        <v>49</v>
      </c>
      <c r="B17" s="516" t="s">
        <v>50</v>
      </c>
      <c r="C17" s="517">
        <v>7043</v>
      </c>
      <c r="D17" s="517">
        <v>7240</v>
      </c>
      <c r="E17" s="537">
        <v>401</v>
      </c>
      <c r="F17" s="984">
        <v>90</v>
      </c>
      <c r="G17" s="984">
        <v>90</v>
      </c>
      <c r="H17" s="1001">
        <v>55</v>
      </c>
      <c r="I17" s="1002">
        <v>19</v>
      </c>
      <c r="J17" s="1003" t="s">
        <v>32</v>
      </c>
      <c r="K17" s="1003" t="s">
        <v>32</v>
      </c>
      <c r="L17" s="1004">
        <v>19</v>
      </c>
      <c r="M17" s="1005"/>
      <c r="N17" s="1006"/>
      <c r="O17" s="1007"/>
      <c r="P17" s="998" t="s">
        <v>32</v>
      </c>
      <c r="Q17" s="999" t="s">
        <v>32</v>
      </c>
      <c r="R17" s="866"/>
      <c r="S17" s="1008"/>
      <c r="T17" s="985"/>
      <c r="U17" s="985"/>
    </row>
    <row r="18" spans="1:21" ht="15">
      <c r="A18" s="979" t="s">
        <v>51</v>
      </c>
      <c r="B18" s="529" t="s">
        <v>52</v>
      </c>
      <c r="C18" s="530">
        <v>1001</v>
      </c>
      <c r="D18" s="530">
        <v>820</v>
      </c>
      <c r="E18" s="518" t="s">
        <v>53</v>
      </c>
      <c r="F18" s="970">
        <v>196</v>
      </c>
      <c r="G18" s="970">
        <v>270</v>
      </c>
      <c r="H18" s="1009">
        <v>436</v>
      </c>
      <c r="I18" s="1010">
        <v>373</v>
      </c>
      <c r="J18" s="1011" t="s">
        <v>32</v>
      </c>
      <c r="K18" s="1011" t="s">
        <v>32</v>
      </c>
      <c r="L18" s="1012">
        <v>432</v>
      </c>
      <c r="M18" s="1013"/>
      <c r="N18" s="975"/>
      <c r="O18" s="982"/>
      <c r="P18" s="977" t="s">
        <v>32</v>
      </c>
      <c r="Q18" s="978" t="s">
        <v>32</v>
      </c>
      <c r="R18" s="866"/>
      <c r="S18" s="983"/>
      <c r="T18" s="971"/>
      <c r="U18" s="971"/>
    </row>
    <row r="19" spans="1:21" ht="15">
      <c r="A19" s="979" t="s">
        <v>54</v>
      </c>
      <c r="B19" s="529" t="s">
        <v>55</v>
      </c>
      <c r="C19" s="530">
        <v>14718</v>
      </c>
      <c r="D19" s="530">
        <v>14718</v>
      </c>
      <c r="E19" s="518" t="s">
        <v>32</v>
      </c>
      <c r="F19" s="970">
        <v>0</v>
      </c>
      <c r="G19" s="970">
        <v>0</v>
      </c>
      <c r="H19" s="1009">
        <v>0</v>
      </c>
      <c r="I19" s="1010">
        <v>0</v>
      </c>
      <c r="J19" s="1011" t="s">
        <v>32</v>
      </c>
      <c r="K19" s="1011" t="s">
        <v>32</v>
      </c>
      <c r="L19" s="1012">
        <v>0</v>
      </c>
      <c r="M19" s="1013"/>
      <c r="N19" s="975"/>
      <c r="O19" s="982"/>
      <c r="P19" s="977" t="s">
        <v>32</v>
      </c>
      <c r="Q19" s="978" t="s">
        <v>32</v>
      </c>
      <c r="R19" s="866"/>
      <c r="S19" s="983"/>
      <c r="T19" s="971"/>
      <c r="U19" s="971"/>
    </row>
    <row r="20" spans="1:21" ht="15">
      <c r="A20" s="979" t="s">
        <v>56</v>
      </c>
      <c r="B20" s="529" t="s">
        <v>57</v>
      </c>
      <c r="C20" s="530">
        <v>1758</v>
      </c>
      <c r="D20" s="530">
        <v>1762</v>
      </c>
      <c r="E20" s="518" t="s">
        <v>32</v>
      </c>
      <c r="F20" s="970">
        <v>206</v>
      </c>
      <c r="G20" s="970">
        <v>323</v>
      </c>
      <c r="H20" s="1009">
        <v>987</v>
      </c>
      <c r="I20" s="1010">
        <v>1088</v>
      </c>
      <c r="J20" s="1011" t="s">
        <v>32</v>
      </c>
      <c r="K20" s="1014" t="s">
        <v>32</v>
      </c>
      <c r="L20" s="1012">
        <v>2459</v>
      </c>
      <c r="M20" s="1013"/>
      <c r="N20" s="975"/>
      <c r="O20" s="982"/>
      <c r="P20" s="977" t="s">
        <v>32</v>
      </c>
      <c r="Q20" s="978" t="s">
        <v>32</v>
      </c>
      <c r="R20" s="866"/>
      <c r="S20" s="983"/>
      <c r="T20" s="1010"/>
      <c r="U20" s="971"/>
    </row>
    <row r="21" spans="1:21" ht="15.75" thickBot="1">
      <c r="A21" s="958" t="s">
        <v>58</v>
      </c>
      <c r="B21" s="560" t="s">
        <v>59</v>
      </c>
      <c r="C21" s="561">
        <v>0</v>
      </c>
      <c r="D21" s="561">
        <v>0</v>
      </c>
      <c r="E21" s="562" t="s">
        <v>32</v>
      </c>
      <c r="F21" s="970">
        <v>0</v>
      </c>
      <c r="G21" s="970">
        <v>0</v>
      </c>
      <c r="H21" s="1009">
        <v>0</v>
      </c>
      <c r="I21" s="1015">
        <v>0</v>
      </c>
      <c r="J21" s="1016" t="s">
        <v>32</v>
      </c>
      <c r="K21" s="1017" t="s">
        <v>32</v>
      </c>
      <c r="L21" s="1018">
        <v>0</v>
      </c>
      <c r="M21" s="1019"/>
      <c r="N21" s="989"/>
      <c r="O21" s="990"/>
      <c r="P21" s="966" t="s">
        <v>32</v>
      </c>
      <c r="Q21" s="967" t="s">
        <v>32</v>
      </c>
      <c r="R21" s="866"/>
      <c r="S21" s="968"/>
      <c r="T21" s="1015"/>
      <c r="U21" s="1020"/>
    </row>
    <row r="22" spans="1:21" ht="15">
      <c r="A22" s="1021" t="s">
        <v>60</v>
      </c>
      <c r="B22" s="516" t="s">
        <v>61</v>
      </c>
      <c r="C22" s="517">
        <v>12472</v>
      </c>
      <c r="D22" s="517">
        <v>13728</v>
      </c>
      <c r="E22" s="567" t="s">
        <v>32</v>
      </c>
      <c r="F22" s="1022">
        <v>3970</v>
      </c>
      <c r="G22" s="1022">
        <v>4259</v>
      </c>
      <c r="H22" s="1023">
        <v>3835</v>
      </c>
      <c r="I22" s="1024">
        <v>4173</v>
      </c>
      <c r="J22" s="1025">
        <f>J35</f>
        <v>5378</v>
      </c>
      <c r="K22" s="1026">
        <v>5378</v>
      </c>
      <c r="L22" s="1027">
        <v>1271</v>
      </c>
      <c r="M22" s="1028"/>
      <c r="N22" s="1029"/>
      <c r="O22" s="976"/>
      <c r="P22" s="1030">
        <f>SUM(L22:O22)</f>
        <v>1271</v>
      </c>
      <c r="Q22" s="1031">
        <f>(P22/K22)*100</f>
        <v>23.63332093715136</v>
      </c>
      <c r="R22" s="866"/>
      <c r="S22" s="957"/>
      <c r="T22" s="1032"/>
      <c r="U22" s="1024"/>
    </row>
    <row r="23" spans="1:21" ht="15">
      <c r="A23" s="979" t="s">
        <v>62</v>
      </c>
      <c r="B23" s="529" t="s">
        <v>63</v>
      </c>
      <c r="C23" s="530">
        <v>0</v>
      </c>
      <c r="D23" s="530">
        <v>0</v>
      </c>
      <c r="E23" s="576" t="s">
        <v>32</v>
      </c>
      <c r="F23" s="970">
        <v>43</v>
      </c>
      <c r="G23" s="970"/>
      <c r="H23" s="1009">
        <v>0</v>
      </c>
      <c r="I23" s="1033"/>
      <c r="J23" s="1034"/>
      <c r="K23" s="1035"/>
      <c r="L23" s="1036">
        <v>0</v>
      </c>
      <c r="M23" s="1037"/>
      <c r="N23" s="975"/>
      <c r="O23" s="982"/>
      <c r="P23" s="1038">
        <f aca="true" t="shared" si="0" ref="P23:P45">SUM(L23:O23)</f>
        <v>0</v>
      </c>
      <c r="Q23" s="1039" t="e">
        <f aca="true" t="shared" si="1" ref="Q23:Q45">(P23/K23)*100</f>
        <v>#DIV/0!</v>
      </c>
      <c r="R23" s="866"/>
      <c r="S23" s="983"/>
      <c r="T23" s="1040"/>
      <c r="U23" s="1033"/>
    </row>
    <row r="24" spans="1:21" ht="15.75" thickBot="1">
      <c r="A24" s="958" t="s">
        <v>65</v>
      </c>
      <c r="B24" s="560" t="s">
        <v>63</v>
      </c>
      <c r="C24" s="561">
        <v>0</v>
      </c>
      <c r="D24" s="561">
        <v>1215</v>
      </c>
      <c r="E24" s="583">
        <v>672</v>
      </c>
      <c r="F24" s="1041">
        <v>1636</v>
      </c>
      <c r="G24" s="1041">
        <v>1845</v>
      </c>
      <c r="H24" s="1042">
        <v>1300</v>
      </c>
      <c r="I24" s="1043">
        <v>1450</v>
      </c>
      <c r="J24" s="1044">
        <f>J25+J26+J27+J28+J29</f>
        <v>1700</v>
      </c>
      <c r="K24" s="1045">
        <v>1700</v>
      </c>
      <c r="L24" s="1046">
        <v>426</v>
      </c>
      <c r="M24" s="1047"/>
      <c r="N24" s="1048"/>
      <c r="O24" s="1049"/>
      <c r="P24" s="1050">
        <f t="shared" si="0"/>
        <v>426</v>
      </c>
      <c r="Q24" s="1051">
        <f t="shared" si="1"/>
        <v>25.058823529411768</v>
      </c>
      <c r="R24" s="866"/>
      <c r="S24" s="991"/>
      <c r="T24" s="1052"/>
      <c r="U24" s="1043"/>
    </row>
    <row r="25" spans="1:21" ht="15">
      <c r="A25" s="969" t="s">
        <v>66</v>
      </c>
      <c r="B25" s="516" t="s">
        <v>67</v>
      </c>
      <c r="C25" s="517">
        <v>6341</v>
      </c>
      <c r="D25" s="517">
        <v>6960</v>
      </c>
      <c r="E25" s="567">
        <v>501</v>
      </c>
      <c r="F25" s="970">
        <v>355</v>
      </c>
      <c r="G25" s="970">
        <v>628</v>
      </c>
      <c r="H25" s="1053">
        <v>156</v>
      </c>
      <c r="I25" s="1054">
        <v>399</v>
      </c>
      <c r="J25" s="1025">
        <v>208</v>
      </c>
      <c r="K25" s="1026">
        <v>208</v>
      </c>
      <c r="L25" s="1055">
        <v>15</v>
      </c>
      <c r="M25" s="1005"/>
      <c r="N25" s="1006"/>
      <c r="O25" s="1007"/>
      <c r="P25" s="1030">
        <f t="shared" si="0"/>
        <v>15</v>
      </c>
      <c r="Q25" s="1031">
        <f t="shared" si="1"/>
        <v>7.211538461538461</v>
      </c>
      <c r="R25" s="866"/>
      <c r="S25" s="1008"/>
      <c r="T25" s="1056"/>
      <c r="U25" s="1054"/>
    </row>
    <row r="26" spans="1:21" ht="15">
      <c r="A26" s="979" t="s">
        <v>68</v>
      </c>
      <c r="B26" s="529" t="s">
        <v>69</v>
      </c>
      <c r="C26" s="530">
        <v>1745</v>
      </c>
      <c r="D26" s="530">
        <v>2223</v>
      </c>
      <c r="E26" s="576">
        <v>502</v>
      </c>
      <c r="F26" s="970">
        <v>600</v>
      </c>
      <c r="G26" s="970">
        <v>799</v>
      </c>
      <c r="H26" s="1053">
        <v>802</v>
      </c>
      <c r="I26" s="1033">
        <v>756</v>
      </c>
      <c r="J26" s="1034">
        <v>880</v>
      </c>
      <c r="K26" s="1035">
        <v>880</v>
      </c>
      <c r="L26" s="1057">
        <v>307</v>
      </c>
      <c r="M26" s="1013"/>
      <c r="N26" s="975"/>
      <c r="O26" s="982"/>
      <c r="P26" s="1038">
        <f t="shared" si="0"/>
        <v>307</v>
      </c>
      <c r="Q26" s="1039">
        <f t="shared" si="1"/>
        <v>34.88636363636364</v>
      </c>
      <c r="R26" s="866"/>
      <c r="S26" s="983"/>
      <c r="T26" s="1040"/>
      <c r="U26" s="1033"/>
    </row>
    <row r="27" spans="1:21" ht="15">
      <c r="A27" s="979" t="s">
        <v>70</v>
      </c>
      <c r="B27" s="529" t="s">
        <v>71</v>
      </c>
      <c r="C27" s="530">
        <v>0</v>
      </c>
      <c r="D27" s="530">
        <v>0</v>
      </c>
      <c r="E27" s="576">
        <v>504</v>
      </c>
      <c r="F27" s="970">
        <v>0</v>
      </c>
      <c r="G27" s="970">
        <v>0</v>
      </c>
      <c r="H27" s="1053">
        <v>0</v>
      </c>
      <c r="I27" s="1033">
        <v>0</v>
      </c>
      <c r="J27" s="1034"/>
      <c r="K27" s="1035"/>
      <c r="L27" s="1057">
        <v>0</v>
      </c>
      <c r="M27" s="1013"/>
      <c r="N27" s="975"/>
      <c r="O27" s="982"/>
      <c r="P27" s="1038">
        <f t="shared" si="0"/>
        <v>0</v>
      </c>
      <c r="Q27" s="1039" t="e">
        <f t="shared" si="1"/>
        <v>#DIV/0!</v>
      </c>
      <c r="R27" s="866"/>
      <c r="S27" s="983"/>
      <c r="T27" s="1040"/>
      <c r="U27" s="1033"/>
    </row>
    <row r="28" spans="1:21" ht="15">
      <c r="A28" s="979" t="s">
        <v>72</v>
      </c>
      <c r="B28" s="529" t="s">
        <v>73</v>
      </c>
      <c r="C28" s="530">
        <v>428</v>
      </c>
      <c r="D28" s="530">
        <v>253</v>
      </c>
      <c r="E28" s="576">
        <v>511</v>
      </c>
      <c r="F28" s="970">
        <v>130</v>
      </c>
      <c r="G28" s="970">
        <v>91</v>
      </c>
      <c r="H28" s="1053">
        <v>3</v>
      </c>
      <c r="I28" s="1033">
        <v>62</v>
      </c>
      <c r="J28" s="1034">
        <v>232</v>
      </c>
      <c r="K28" s="1035">
        <v>232</v>
      </c>
      <c r="L28" s="1057">
        <v>2</v>
      </c>
      <c r="M28" s="1013"/>
      <c r="N28" s="975"/>
      <c r="O28" s="982"/>
      <c r="P28" s="1038">
        <f t="shared" si="0"/>
        <v>2</v>
      </c>
      <c r="Q28" s="1039">
        <f t="shared" si="1"/>
        <v>0.8620689655172413</v>
      </c>
      <c r="R28" s="866"/>
      <c r="S28" s="983"/>
      <c r="T28" s="1040"/>
      <c r="U28" s="1033"/>
    </row>
    <row r="29" spans="1:21" ht="15">
      <c r="A29" s="979" t="s">
        <v>74</v>
      </c>
      <c r="B29" s="529" t="s">
        <v>75</v>
      </c>
      <c r="C29" s="530">
        <v>1057</v>
      </c>
      <c r="D29" s="530">
        <v>1451</v>
      </c>
      <c r="E29" s="576">
        <v>518</v>
      </c>
      <c r="F29" s="970">
        <v>493</v>
      </c>
      <c r="G29" s="970">
        <v>253</v>
      </c>
      <c r="H29" s="1053">
        <v>271</v>
      </c>
      <c r="I29" s="1033">
        <v>274</v>
      </c>
      <c r="J29" s="1034">
        <v>380</v>
      </c>
      <c r="K29" s="1035">
        <v>380</v>
      </c>
      <c r="L29" s="1057">
        <v>33</v>
      </c>
      <c r="M29" s="1013"/>
      <c r="N29" s="975"/>
      <c r="O29" s="982"/>
      <c r="P29" s="1038">
        <f t="shared" si="0"/>
        <v>33</v>
      </c>
      <c r="Q29" s="1039">
        <f t="shared" si="1"/>
        <v>8.68421052631579</v>
      </c>
      <c r="R29" s="866"/>
      <c r="S29" s="983"/>
      <c r="T29" s="1040"/>
      <c r="U29" s="1033"/>
    </row>
    <row r="30" spans="1:21" ht="15">
      <c r="A30" s="979" t="s">
        <v>76</v>
      </c>
      <c r="B30" s="599" t="s">
        <v>77</v>
      </c>
      <c r="C30" s="530">
        <v>10408</v>
      </c>
      <c r="D30" s="530">
        <v>11792</v>
      </c>
      <c r="E30" s="576">
        <v>521</v>
      </c>
      <c r="F30" s="970">
        <v>1899</v>
      </c>
      <c r="G30" s="970">
        <v>2006</v>
      </c>
      <c r="H30" s="1053">
        <v>2110</v>
      </c>
      <c r="I30" s="1033">
        <v>2312</v>
      </c>
      <c r="J30" s="1034">
        <v>2709</v>
      </c>
      <c r="K30" s="1035">
        <v>2709</v>
      </c>
      <c r="L30" s="1057">
        <v>704</v>
      </c>
      <c r="M30" s="1013"/>
      <c r="N30" s="975"/>
      <c r="O30" s="982"/>
      <c r="P30" s="1038">
        <f t="shared" si="0"/>
        <v>704</v>
      </c>
      <c r="Q30" s="1039">
        <f t="shared" si="1"/>
        <v>25.987449243263192</v>
      </c>
      <c r="R30" s="866"/>
      <c r="S30" s="983"/>
      <c r="T30" s="1040"/>
      <c r="U30" s="1033"/>
    </row>
    <row r="31" spans="1:21" ht="15">
      <c r="A31" s="979" t="s">
        <v>78</v>
      </c>
      <c r="B31" s="599" t="s">
        <v>79</v>
      </c>
      <c r="C31" s="530">
        <v>3640</v>
      </c>
      <c r="D31" s="530">
        <v>4174</v>
      </c>
      <c r="E31" s="576" t="s">
        <v>80</v>
      </c>
      <c r="F31" s="970">
        <v>678</v>
      </c>
      <c r="G31" s="970">
        <v>718</v>
      </c>
      <c r="H31" s="1053">
        <v>753</v>
      </c>
      <c r="I31" s="1033">
        <v>815</v>
      </c>
      <c r="J31" s="1034">
        <v>948</v>
      </c>
      <c r="K31" s="1035">
        <v>948</v>
      </c>
      <c r="L31" s="1057">
        <v>244</v>
      </c>
      <c r="M31" s="1013"/>
      <c r="N31" s="975"/>
      <c r="O31" s="982"/>
      <c r="P31" s="1038">
        <f t="shared" si="0"/>
        <v>244</v>
      </c>
      <c r="Q31" s="1039">
        <f t="shared" si="1"/>
        <v>25.738396624472575</v>
      </c>
      <c r="R31" s="866"/>
      <c r="S31" s="983"/>
      <c r="T31" s="1040"/>
      <c r="U31" s="1033"/>
    </row>
    <row r="32" spans="1:21" ht="15">
      <c r="A32" s="979" t="s">
        <v>81</v>
      </c>
      <c r="B32" s="529" t="s">
        <v>82</v>
      </c>
      <c r="C32" s="530">
        <v>0</v>
      </c>
      <c r="D32" s="530">
        <v>0</v>
      </c>
      <c r="E32" s="576">
        <v>557</v>
      </c>
      <c r="F32" s="970">
        <v>0</v>
      </c>
      <c r="G32" s="970">
        <v>0</v>
      </c>
      <c r="H32" s="1053">
        <v>0</v>
      </c>
      <c r="I32" s="1033">
        <v>0</v>
      </c>
      <c r="J32" s="1034"/>
      <c r="K32" s="1035"/>
      <c r="L32" s="1057">
        <v>0</v>
      </c>
      <c r="M32" s="1013"/>
      <c r="N32" s="975"/>
      <c r="O32" s="982"/>
      <c r="P32" s="1038">
        <f t="shared" si="0"/>
        <v>0</v>
      </c>
      <c r="Q32" s="1039" t="e">
        <f t="shared" si="1"/>
        <v>#DIV/0!</v>
      </c>
      <c r="R32" s="866"/>
      <c r="S32" s="983"/>
      <c r="T32" s="1040"/>
      <c r="U32" s="1033"/>
    </row>
    <row r="33" spans="1:21" ht="15">
      <c r="A33" s="979" t="s">
        <v>83</v>
      </c>
      <c r="B33" s="529" t="s">
        <v>84</v>
      </c>
      <c r="C33" s="530">
        <v>1711</v>
      </c>
      <c r="D33" s="530">
        <v>1801</v>
      </c>
      <c r="E33" s="576">
        <v>551</v>
      </c>
      <c r="F33" s="970">
        <v>31</v>
      </c>
      <c r="G33" s="970">
        <v>0</v>
      </c>
      <c r="H33" s="1053">
        <v>36</v>
      </c>
      <c r="I33" s="1033">
        <v>36</v>
      </c>
      <c r="J33" s="1034"/>
      <c r="K33" s="1035"/>
      <c r="L33" s="1057">
        <v>0</v>
      </c>
      <c r="M33" s="1013"/>
      <c r="N33" s="975"/>
      <c r="O33" s="982"/>
      <c r="P33" s="1038">
        <f t="shared" si="0"/>
        <v>0</v>
      </c>
      <c r="Q33" s="1039" t="e">
        <f t="shared" si="1"/>
        <v>#DIV/0!</v>
      </c>
      <c r="R33" s="866"/>
      <c r="S33" s="983"/>
      <c r="T33" s="1040"/>
      <c r="U33" s="1033"/>
    </row>
    <row r="34" spans="1:21" ht="15.75" thickBot="1">
      <c r="A34" s="949" t="s">
        <v>85</v>
      </c>
      <c r="B34" s="535"/>
      <c r="C34" s="536">
        <v>569</v>
      </c>
      <c r="D34" s="536">
        <v>614</v>
      </c>
      <c r="E34" s="601" t="s">
        <v>86</v>
      </c>
      <c r="F34" s="984">
        <v>17</v>
      </c>
      <c r="G34" s="984">
        <v>14</v>
      </c>
      <c r="H34" s="1058">
        <v>17</v>
      </c>
      <c r="I34" s="1059">
        <v>14</v>
      </c>
      <c r="J34" s="1060">
        <v>21</v>
      </c>
      <c r="K34" s="1061">
        <v>21</v>
      </c>
      <c r="L34" s="1062">
        <v>2</v>
      </c>
      <c r="M34" s="1013"/>
      <c r="N34" s="975"/>
      <c r="O34" s="1049"/>
      <c r="P34" s="1050">
        <f t="shared" si="0"/>
        <v>2</v>
      </c>
      <c r="Q34" s="1051">
        <f t="shared" si="1"/>
        <v>9.523809523809524</v>
      </c>
      <c r="R34" s="866"/>
      <c r="S34" s="968"/>
      <c r="T34" s="1063"/>
      <c r="U34" s="1059"/>
    </row>
    <row r="35" spans="1:21" ht="15.75" thickBot="1">
      <c r="A35" s="1064" t="s">
        <v>87</v>
      </c>
      <c r="B35" s="611" t="s">
        <v>88</v>
      </c>
      <c r="C35" s="612">
        <f>SUM(C25:C34)</f>
        <v>25899</v>
      </c>
      <c r="D35" s="612">
        <f>SUM(D25:D34)</f>
        <v>29268</v>
      </c>
      <c r="E35" s="613"/>
      <c r="F35" s="1065">
        <f aca="true" t="shared" si="2" ref="F35:O35">SUM(F25:F34)</f>
        <v>4203</v>
      </c>
      <c r="G35" s="1065">
        <f t="shared" si="2"/>
        <v>4509</v>
      </c>
      <c r="H35" s="1066">
        <f t="shared" si="2"/>
        <v>4148</v>
      </c>
      <c r="I35" s="1065">
        <f t="shared" si="2"/>
        <v>4668</v>
      </c>
      <c r="J35" s="1067">
        <f t="shared" si="2"/>
        <v>5378</v>
      </c>
      <c r="K35" s="1068">
        <f t="shared" si="2"/>
        <v>5378</v>
      </c>
      <c r="L35" s="1065">
        <f t="shared" si="2"/>
        <v>1307</v>
      </c>
      <c r="M35" s="1065">
        <f>SUM(M25:M34)</f>
        <v>0</v>
      </c>
      <c r="N35" s="1066">
        <f t="shared" si="2"/>
        <v>0</v>
      </c>
      <c r="O35" s="1066">
        <f t="shared" si="2"/>
        <v>0</v>
      </c>
      <c r="P35" s="1065">
        <f t="shared" si="0"/>
        <v>1307</v>
      </c>
      <c r="Q35" s="1069">
        <f t="shared" si="1"/>
        <v>24.302714763852734</v>
      </c>
      <c r="R35" s="866"/>
      <c r="S35" s="1065">
        <f>SUM(S25:S34)</f>
        <v>0</v>
      </c>
      <c r="T35" s="1070">
        <f>SUM(T25:T34)</f>
        <v>0</v>
      </c>
      <c r="U35" s="1065">
        <f>SUM(U25:U34)</f>
        <v>0</v>
      </c>
    </row>
    <row r="36" spans="1:21" ht="15">
      <c r="A36" s="969" t="s">
        <v>89</v>
      </c>
      <c r="B36" s="516" t="s">
        <v>90</v>
      </c>
      <c r="C36" s="517">
        <v>0</v>
      </c>
      <c r="D36" s="517">
        <v>0</v>
      </c>
      <c r="E36" s="567">
        <v>601</v>
      </c>
      <c r="F36" s="1071">
        <v>0</v>
      </c>
      <c r="G36" s="1071">
        <v>0</v>
      </c>
      <c r="H36" s="1072">
        <v>0</v>
      </c>
      <c r="I36" s="1054">
        <v>0</v>
      </c>
      <c r="J36" s="1025"/>
      <c r="K36" s="1026"/>
      <c r="L36" s="1073">
        <v>0</v>
      </c>
      <c r="M36" s="1013"/>
      <c r="N36" s="1006"/>
      <c r="O36" s="976"/>
      <c r="P36" s="1030">
        <f t="shared" si="0"/>
        <v>0</v>
      </c>
      <c r="Q36" s="1031" t="e">
        <f t="shared" si="1"/>
        <v>#DIV/0!</v>
      </c>
      <c r="R36" s="866"/>
      <c r="S36" s="1008"/>
      <c r="T36" s="1056"/>
      <c r="U36" s="1074"/>
    </row>
    <row r="37" spans="1:21" ht="15">
      <c r="A37" s="979" t="s">
        <v>91</v>
      </c>
      <c r="B37" s="529" t="s">
        <v>92</v>
      </c>
      <c r="C37" s="530">
        <v>1190</v>
      </c>
      <c r="D37" s="530">
        <v>1857</v>
      </c>
      <c r="E37" s="576">
        <v>602</v>
      </c>
      <c r="F37" s="970">
        <v>207</v>
      </c>
      <c r="G37" s="970">
        <v>233</v>
      </c>
      <c r="H37" s="1053">
        <v>317</v>
      </c>
      <c r="I37" s="1033">
        <v>377</v>
      </c>
      <c r="J37" s="1034"/>
      <c r="K37" s="1035"/>
      <c r="L37" s="1057">
        <v>125</v>
      </c>
      <c r="M37" s="1013"/>
      <c r="N37" s="1006"/>
      <c r="O37" s="982"/>
      <c r="P37" s="1038">
        <f t="shared" si="0"/>
        <v>125</v>
      </c>
      <c r="Q37" s="1039" t="e">
        <f t="shared" si="1"/>
        <v>#DIV/0!</v>
      </c>
      <c r="R37" s="866"/>
      <c r="S37" s="983"/>
      <c r="T37" s="1040"/>
      <c r="U37" s="1033"/>
    </row>
    <row r="38" spans="1:21" ht="15">
      <c r="A38" s="979" t="s">
        <v>93</v>
      </c>
      <c r="B38" s="529" t="s">
        <v>94</v>
      </c>
      <c r="C38" s="530">
        <v>0</v>
      </c>
      <c r="D38" s="530">
        <v>0</v>
      </c>
      <c r="E38" s="576">
        <v>604</v>
      </c>
      <c r="F38" s="970">
        <v>0</v>
      </c>
      <c r="G38" s="970">
        <v>0</v>
      </c>
      <c r="H38" s="1053">
        <v>0</v>
      </c>
      <c r="I38" s="1033">
        <v>0</v>
      </c>
      <c r="J38" s="1034"/>
      <c r="K38" s="1035"/>
      <c r="L38" s="1057">
        <v>0</v>
      </c>
      <c r="M38" s="1013"/>
      <c r="N38" s="1006"/>
      <c r="O38" s="982"/>
      <c r="P38" s="1038">
        <f t="shared" si="0"/>
        <v>0</v>
      </c>
      <c r="Q38" s="1039" t="e">
        <f t="shared" si="1"/>
        <v>#DIV/0!</v>
      </c>
      <c r="R38" s="866"/>
      <c r="S38" s="983"/>
      <c r="T38" s="1040"/>
      <c r="U38" s="1033"/>
    </row>
    <row r="39" spans="1:21" ht="15">
      <c r="A39" s="979" t="s">
        <v>95</v>
      </c>
      <c r="B39" s="529" t="s">
        <v>96</v>
      </c>
      <c r="C39" s="530">
        <v>12472</v>
      </c>
      <c r="D39" s="530">
        <v>13728</v>
      </c>
      <c r="E39" s="576" t="s">
        <v>97</v>
      </c>
      <c r="F39" s="970">
        <v>3926</v>
      </c>
      <c r="G39" s="970">
        <v>4259</v>
      </c>
      <c r="H39" s="1053">
        <v>3835</v>
      </c>
      <c r="I39" s="1033">
        <v>4173</v>
      </c>
      <c r="J39" s="1034">
        <f>J35</f>
        <v>5378</v>
      </c>
      <c r="K39" s="1035">
        <v>5378</v>
      </c>
      <c r="L39" s="1057">
        <v>1271</v>
      </c>
      <c r="M39" s="1013"/>
      <c r="N39" s="1006"/>
      <c r="O39" s="982"/>
      <c r="P39" s="1038">
        <f t="shared" si="0"/>
        <v>1271</v>
      </c>
      <c r="Q39" s="1039">
        <f t="shared" si="1"/>
        <v>23.63332093715136</v>
      </c>
      <c r="R39" s="866"/>
      <c r="S39" s="983"/>
      <c r="T39" s="1040"/>
      <c r="U39" s="1033"/>
    </row>
    <row r="40" spans="1:21" ht="15.75" thickBot="1">
      <c r="A40" s="949" t="s">
        <v>98</v>
      </c>
      <c r="B40" s="535"/>
      <c r="C40" s="536">
        <v>12330</v>
      </c>
      <c r="D40" s="536">
        <v>13218</v>
      </c>
      <c r="E40" s="601" t="s">
        <v>99</v>
      </c>
      <c r="F40" s="984">
        <v>146</v>
      </c>
      <c r="G40" s="984">
        <v>42</v>
      </c>
      <c r="H40" s="1058">
        <v>0</v>
      </c>
      <c r="I40" s="1059">
        <v>174</v>
      </c>
      <c r="J40" s="1060"/>
      <c r="K40" s="1061"/>
      <c r="L40" s="1062">
        <v>3</v>
      </c>
      <c r="M40" s="1013"/>
      <c r="N40" s="1006"/>
      <c r="O40" s="1049"/>
      <c r="P40" s="1050">
        <f t="shared" si="0"/>
        <v>3</v>
      </c>
      <c r="Q40" s="1051" t="e">
        <f t="shared" si="1"/>
        <v>#DIV/0!</v>
      </c>
      <c r="R40" s="866"/>
      <c r="S40" s="968"/>
      <c r="T40" s="1063"/>
      <c r="U40" s="1059"/>
    </row>
    <row r="41" spans="1:21" ht="15.75" thickBot="1">
      <c r="A41" s="1064" t="s">
        <v>100</v>
      </c>
      <c r="B41" s="611" t="s">
        <v>101</v>
      </c>
      <c r="C41" s="612">
        <f>SUM(C36:C40)</f>
        <v>25992</v>
      </c>
      <c r="D41" s="612">
        <f>SUM(D36:D40)</f>
        <v>28803</v>
      </c>
      <c r="E41" s="613" t="s">
        <v>32</v>
      </c>
      <c r="F41" s="1065">
        <f aca="true" t="shared" si="3" ref="F41:O41">SUM(F36:F40)</f>
        <v>4279</v>
      </c>
      <c r="G41" s="1065">
        <f t="shared" si="3"/>
        <v>4534</v>
      </c>
      <c r="H41" s="1066">
        <f t="shared" si="3"/>
        <v>4152</v>
      </c>
      <c r="I41" s="1065">
        <f t="shared" si="3"/>
        <v>4724</v>
      </c>
      <c r="J41" s="1067">
        <f t="shared" si="3"/>
        <v>5378</v>
      </c>
      <c r="K41" s="1068">
        <f t="shared" si="3"/>
        <v>5378</v>
      </c>
      <c r="L41" s="1065">
        <f t="shared" si="3"/>
        <v>1399</v>
      </c>
      <c r="M41" s="1075">
        <f>SUM(M36:M40)</f>
        <v>0</v>
      </c>
      <c r="N41" s="1065">
        <f t="shared" si="3"/>
        <v>0</v>
      </c>
      <c r="O41" s="1076">
        <f t="shared" si="3"/>
        <v>0</v>
      </c>
      <c r="P41" s="1065">
        <f t="shared" si="0"/>
        <v>1399</v>
      </c>
      <c r="Q41" s="1069">
        <f t="shared" si="1"/>
        <v>26.01338787653403</v>
      </c>
      <c r="R41" s="866"/>
      <c r="S41" s="1065">
        <f>SUM(S36:S40)</f>
        <v>0</v>
      </c>
      <c r="T41" s="1070">
        <f>SUM(T36:T40)</f>
        <v>0</v>
      </c>
      <c r="U41" s="1065">
        <f>SUM(U36:U40)</f>
        <v>0</v>
      </c>
    </row>
    <row r="42" spans="1:21" ht="6.75" customHeight="1" thickBot="1">
      <c r="A42" s="949"/>
      <c r="B42" s="631"/>
      <c r="C42" s="632"/>
      <c r="D42" s="632"/>
      <c r="E42" s="633"/>
      <c r="F42" s="984"/>
      <c r="G42" s="984"/>
      <c r="H42" s="1077"/>
      <c r="I42" s="1078"/>
      <c r="J42" s="1079"/>
      <c r="K42" s="1080"/>
      <c r="L42" s="984"/>
      <c r="M42" s="838"/>
      <c r="N42" s="1081">
        <f>T42-M42</f>
        <v>0</v>
      </c>
      <c r="O42" s="838"/>
      <c r="P42" s="1082"/>
      <c r="Q42" s="1083"/>
      <c r="R42" s="866"/>
      <c r="S42" s="1084"/>
      <c r="T42" s="1078"/>
      <c r="U42" s="1078"/>
    </row>
    <row r="43" spans="1:21" ht="15.75" thickBot="1">
      <c r="A43" s="1085" t="s">
        <v>102</v>
      </c>
      <c r="B43" s="611" t="s">
        <v>63</v>
      </c>
      <c r="C43" s="612">
        <f>+C41-C39</f>
        <v>13520</v>
      </c>
      <c r="D43" s="612">
        <f>+D41-D39</f>
        <v>15075</v>
      </c>
      <c r="E43" s="613" t="s">
        <v>32</v>
      </c>
      <c r="F43" s="1065">
        <f aca="true" t="shared" si="4" ref="F43:O43">F41-F39</f>
        <v>353</v>
      </c>
      <c r="G43" s="1065">
        <f t="shared" si="4"/>
        <v>275</v>
      </c>
      <c r="H43" s="1065">
        <f t="shared" si="4"/>
        <v>317</v>
      </c>
      <c r="I43" s="1065">
        <f t="shared" si="4"/>
        <v>551</v>
      </c>
      <c r="J43" s="1065">
        <f>J41-J39</f>
        <v>0</v>
      </c>
      <c r="K43" s="1086">
        <f t="shared" si="4"/>
        <v>0</v>
      </c>
      <c r="L43" s="1065">
        <f t="shared" si="4"/>
        <v>128</v>
      </c>
      <c r="M43" s="1075">
        <f t="shared" si="4"/>
        <v>0</v>
      </c>
      <c r="N43" s="1065">
        <f t="shared" si="4"/>
        <v>0</v>
      </c>
      <c r="O43" s="1075">
        <f t="shared" si="4"/>
        <v>0</v>
      </c>
      <c r="P43" s="1030">
        <f t="shared" si="0"/>
        <v>128</v>
      </c>
      <c r="Q43" s="1031" t="e">
        <f t="shared" si="1"/>
        <v>#DIV/0!</v>
      </c>
      <c r="R43" s="866"/>
      <c r="S43" s="1065">
        <f>S41-S39</f>
        <v>0</v>
      </c>
      <c r="T43" s="1070">
        <f>T41-T39</f>
        <v>0</v>
      </c>
      <c r="U43" s="1065">
        <f>U41-U39</f>
        <v>0</v>
      </c>
    </row>
    <row r="44" spans="1:21" ht="15.75" thickBot="1">
      <c r="A44" s="1064" t="s">
        <v>103</v>
      </c>
      <c r="B44" s="611" t="s">
        <v>104</v>
      </c>
      <c r="C44" s="612">
        <f>+C41-C35</f>
        <v>93</v>
      </c>
      <c r="D44" s="612">
        <f>+D41-D35</f>
        <v>-465</v>
      </c>
      <c r="E44" s="613" t="s">
        <v>32</v>
      </c>
      <c r="F44" s="1065">
        <f aca="true" t="shared" si="5" ref="F44:O44">F41-F35</f>
        <v>76</v>
      </c>
      <c r="G44" s="1065">
        <f t="shared" si="5"/>
        <v>25</v>
      </c>
      <c r="H44" s="1065">
        <f t="shared" si="5"/>
        <v>4</v>
      </c>
      <c r="I44" s="1065">
        <f t="shared" si="5"/>
        <v>56</v>
      </c>
      <c r="J44" s="1065">
        <f>J41-J35</f>
        <v>0</v>
      </c>
      <c r="K44" s="1086">
        <f t="shared" si="5"/>
        <v>0</v>
      </c>
      <c r="L44" s="1065">
        <f t="shared" si="5"/>
        <v>92</v>
      </c>
      <c r="M44" s="1075">
        <f t="shared" si="5"/>
        <v>0</v>
      </c>
      <c r="N44" s="1065">
        <f t="shared" si="5"/>
        <v>0</v>
      </c>
      <c r="O44" s="1075">
        <f t="shared" si="5"/>
        <v>0</v>
      </c>
      <c r="P44" s="1030">
        <f t="shared" si="0"/>
        <v>92</v>
      </c>
      <c r="Q44" s="1031" t="e">
        <f t="shared" si="1"/>
        <v>#DIV/0!</v>
      </c>
      <c r="R44" s="866"/>
      <c r="S44" s="1065">
        <f>S41-S35</f>
        <v>0</v>
      </c>
      <c r="T44" s="1070">
        <f>T41-T35</f>
        <v>0</v>
      </c>
      <c r="U44" s="1065">
        <f>U41-U35</f>
        <v>0</v>
      </c>
    </row>
    <row r="45" spans="1:21" ht="15.75" thickBot="1">
      <c r="A45" s="1087" t="s">
        <v>105</v>
      </c>
      <c r="B45" s="644" t="s">
        <v>63</v>
      </c>
      <c r="C45" s="645">
        <f>+C44-C39</f>
        <v>-12379</v>
      </c>
      <c r="D45" s="645">
        <f>+D44-D39</f>
        <v>-14193</v>
      </c>
      <c r="E45" s="646" t="s">
        <v>32</v>
      </c>
      <c r="F45" s="1065">
        <f aca="true" t="shared" si="6" ref="F45:O45">F44-F39</f>
        <v>-3850</v>
      </c>
      <c r="G45" s="1065">
        <f t="shared" si="6"/>
        <v>-4234</v>
      </c>
      <c r="H45" s="1065">
        <f t="shared" si="6"/>
        <v>-3831</v>
      </c>
      <c r="I45" s="1065">
        <f t="shared" si="6"/>
        <v>-4117</v>
      </c>
      <c r="J45" s="1065">
        <f t="shared" si="6"/>
        <v>-5378</v>
      </c>
      <c r="K45" s="1086">
        <f t="shared" si="6"/>
        <v>-5378</v>
      </c>
      <c r="L45" s="1065">
        <f t="shared" si="6"/>
        <v>-1179</v>
      </c>
      <c r="M45" s="1075">
        <f t="shared" si="6"/>
        <v>0</v>
      </c>
      <c r="N45" s="1065">
        <f t="shared" si="6"/>
        <v>0</v>
      </c>
      <c r="O45" s="1075">
        <f t="shared" si="6"/>
        <v>0</v>
      </c>
      <c r="P45" s="1065">
        <f t="shared" si="0"/>
        <v>-1179</v>
      </c>
      <c r="Q45" s="1069">
        <f t="shared" si="1"/>
        <v>21.92264782447006</v>
      </c>
      <c r="R45" s="866"/>
      <c r="S45" s="1065">
        <f>S44-S39</f>
        <v>0</v>
      </c>
      <c r="T45" s="1070">
        <f>T44-T39</f>
        <v>0</v>
      </c>
      <c r="U45" s="1065">
        <f>U44-U39</f>
        <v>0</v>
      </c>
    </row>
    <row r="46" ht="15">
      <c r="A46" s="854"/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1088" t="s">
        <v>193</v>
      </c>
      <c r="P50"/>
      <c r="Q50"/>
      <c r="R50"/>
      <c r="S50"/>
      <c r="T50"/>
      <c r="U50"/>
    </row>
    <row r="51" spans="1:21" ht="15">
      <c r="A51" s="1089"/>
      <c r="P51"/>
      <c r="Q51"/>
      <c r="R51"/>
      <c r="S51"/>
      <c r="T51"/>
      <c r="U51"/>
    </row>
    <row r="52" spans="1:21" ht="15">
      <c r="A52" s="854" t="s">
        <v>202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203</v>
      </c>
      <c r="P54"/>
      <c r="Q54"/>
      <c r="R54"/>
      <c r="S54"/>
      <c r="T54"/>
      <c r="U54"/>
    </row>
    <row r="55" ht="15">
      <c r="A55" s="854"/>
    </row>
    <row r="56" ht="15">
      <c r="A56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3">
      <selection activeCell="K29" sqref="K29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bestFit="1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</row>
    <row r="2" spans="1:12" ht="21.75" customHeight="1">
      <c r="A2" s="650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652" t="s">
        <v>204</v>
      </c>
      <c r="B5" s="653" t="s">
        <v>205</v>
      </c>
      <c r="C5" s="654"/>
      <c r="D5" s="654"/>
      <c r="E5" s="655"/>
      <c r="F5" s="654"/>
      <c r="G5" s="656"/>
      <c r="H5" s="654"/>
      <c r="I5" s="657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179</v>
      </c>
      <c r="I7" s="1511" t="s">
        <v>180</v>
      </c>
      <c r="J7" s="1521" t="s">
        <v>181</v>
      </c>
      <c r="K7" s="1522"/>
      <c r="L7" s="1514" t="s">
        <v>6</v>
      </c>
      <c r="M7" s="1523"/>
      <c r="N7" s="1523"/>
      <c r="O7" s="1522"/>
      <c r="P7" s="855" t="s">
        <v>182</v>
      </c>
      <c r="Q7" s="856" t="s">
        <v>8</v>
      </c>
      <c r="R7" s="1090"/>
      <c r="S7" s="1524" t="s">
        <v>183</v>
      </c>
      <c r="T7" s="1517"/>
      <c r="U7" s="1518"/>
    </row>
    <row r="8" spans="1:21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664" t="s">
        <v>186</v>
      </c>
      <c r="K8" s="664" t="s">
        <v>198</v>
      </c>
      <c r="L8" s="665" t="s">
        <v>19</v>
      </c>
      <c r="M8" s="666" t="s">
        <v>22</v>
      </c>
      <c r="N8" s="666" t="s">
        <v>25</v>
      </c>
      <c r="O8" s="667" t="s">
        <v>28</v>
      </c>
      <c r="P8" s="857" t="s">
        <v>29</v>
      </c>
      <c r="Q8" s="858" t="s">
        <v>30</v>
      </c>
      <c r="R8" s="1090"/>
      <c r="S8" s="859" t="s">
        <v>188</v>
      </c>
      <c r="T8" s="860" t="s">
        <v>189</v>
      </c>
      <c r="U8" s="860" t="s">
        <v>190</v>
      </c>
    </row>
    <row r="9" spans="1:21" ht="15">
      <c r="A9" s="671" t="s">
        <v>31</v>
      </c>
      <c r="B9" s="672"/>
      <c r="C9" s="673">
        <v>104</v>
      </c>
      <c r="D9" s="673">
        <v>104</v>
      </c>
      <c r="E9" s="674"/>
      <c r="F9" s="861">
        <v>7</v>
      </c>
      <c r="G9" s="861">
        <v>6</v>
      </c>
      <c r="H9" s="861">
        <v>8</v>
      </c>
      <c r="I9" s="688">
        <v>8</v>
      </c>
      <c r="J9" s="862"/>
      <c r="K9" s="862"/>
      <c r="L9" s="680">
        <v>9</v>
      </c>
      <c r="M9" s="681"/>
      <c r="N9" s="682"/>
      <c r="O9" s="863"/>
      <c r="P9" s="864" t="s">
        <v>32</v>
      </c>
      <c r="Q9" s="865" t="s">
        <v>32</v>
      </c>
      <c r="R9" s="866"/>
      <c r="S9" s="867"/>
      <c r="T9" s="688"/>
      <c r="U9" s="688"/>
    </row>
    <row r="10" spans="1:21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7</v>
      </c>
      <c r="G10" s="868">
        <v>6</v>
      </c>
      <c r="H10" s="868">
        <v>8</v>
      </c>
      <c r="I10" s="703">
        <v>8</v>
      </c>
      <c r="J10" s="869"/>
      <c r="K10" s="869"/>
      <c r="L10" s="696">
        <v>7.8</v>
      </c>
      <c r="M10" s="697"/>
      <c r="N10" s="698"/>
      <c r="O10" s="1091"/>
      <c r="P10" s="735" t="s">
        <v>32</v>
      </c>
      <c r="Q10" s="871" t="s">
        <v>32</v>
      </c>
      <c r="R10" s="866"/>
      <c r="S10" s="872"/>
      <c r="T10" s="703"/>
      <c r="U10" s="703"/>
    </row>
    <row r="11" spans="1:21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1192</v>
      </c>
      <c r="G11" s="827">
        <v>1351</v>
      </c>
      <c r="H11" s="827">
        <v>1490</v>
      </c>
      <c r="I11" s="718">
        <v>1548</v>
      </c>
      <c r="J11" s="873" t="s">
        <v>32</v>
      </c>
      <c r="K11" s="874" t="s">
        <v>32</v>
      </c>
      <c r="L11" s="711">
        <v>1577</v>
      </c>
      <c r="M11" s="712"/>
      <c r="N11" s="723"/>
      <c r="O11" s="714"/>
      <c r="P11" s="724" t="s">
        <v>32</v>
      </c>
      <c r="Q11" s="876" t="s">
        <v>32</v>
      </c>
      <c r="R11" s="866"/>
      <c r="S11" s="867"/>
      <c r="T11" s="718"/>
      <c r="U11" s="718"/>
    </row>
    <row r="12" spans="1:21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-1192</v>
      </c>
      <c r="G12" s="827">
        <v>-1256</v>
      </c>
      <c r="H12" s="827">
        <v>1415</v>
      </c>
      <c r="I12" s="718">
        <v>1483</v>
      </c>
      <c r="J12" s="877" t="s">
        <v>32</v>
      </c>
      <c r="K12" s="878" t="s">
        <v>32</v>
      </c>
      <c r="L12" s="722">
        <v>1514</v>
      </c>
      <c r="M12" s="712"/>
      <c r="N12" s="723"/>
      <c r="O12" s="714"/>
      <c r="P12" s="724" t="s">
        <v>32</v>
      </c>
      <c r="Q12" s="876" t="s">
        <v>32</v>
      </c>
      <c r="R12" s="866"/>
      <c r="S12" s="879"/>
      <c r="T12" s="718"/>
      <c r="U12" s="718"/>
    </row>
    <row r="13" spans="1:21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/>
      <c r="G13" s="827"/>
      <c r="H13" s="827"/>
      <c r="I13" s="718"/>
      <c r="J13" s="877" t="s">
        <v>32</v>
      </c>
      <c r="K13" s="878" t="s">
        <v>32</v>
      </c>
      <c r="L13" s="722"/>
      <c r="M13" s="712"/>
      <c r="N13" s="723"/>
      <c r="O13" s="714"/>
      <c r="P13" s="724" t="s">
        <v>32</v>
      </c>
      <c r="Q13" s="876" t="s">
        <v>32</v>
      </c>
      <c r="R13" s="866"/>
      <c r="S13" s="879"/>
      <c r="T13" s="718"/>
      <c r="U13" s="718"/>
    </row>
    <row r="14" spans="1:21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62</v>
      </c>
      <c r="G14" s="827">
        <v>66</v>
      </c>
      <c r="H14" s="827">
        <v>433</v>
      </c>
      <c r="I14" s="718">
        <v>400</v>
      </c>
      <c r="J14" s="877" t="s">
        <v>32</v>
      </c>
      <c r="K14" s="878" t="s">
        <v>32</v>
      </c>
      <c r="L14" s="722">
        <v>1062</v>
      </c>
      <c r="M14" s="712"/>
      <c r="N14" s="723"/>
      <c r="O14" s="714"/>
      <c r="P14" s="724" t="s">
        <v>32</v>
      </c>
      <c r="Q14" s="876" t="s">
        <v>32</v>
      </c>
      <c r="R14" s="866"/>
      <c r="S14" s="879"/>
      <c r="T14" s="718"/>
      <c r="U14" s="718"/>
    </row>
    <row r="15" spans="1:21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348</v>
      </c>
      <c r="G15" s="828">
        <v>421</v>
      </c>
      <c r="H15" s="828">
        <v>468</v>
      </c>
      <c r="I15" s="738">
        <v>551</v>
      </c>
      <c r="J15" s="880" t="s">
        <v>32</v>
      </c>
      <c r="K15" s="881" t="s">
        <v>32</v>
      </c>
      <c r="L15" s="732">
        <v>835</v>
      </c>
      <c r="M15" s="733"/>
      <c r="N15" s="1092"/>
      <c r="O15" s="714"/>
      <c r="P15" s="864" t="s">
        <v>32</v>
      </c>
      <c r="Q15" s="865" t="s">
        <v>32</v>
      </c>
      <c r="R15" s="866"/>
      <c r="S15" s="884"/>
      <c r="T15" s="738"/>
      <c r="U15" s="738"/>
    </row>
    <row r="16" spans="1:21" ht="15.75" thickBot="1">
      <c r="A16" s="739" t="s">
        <v>48</v>
      </c>
      <c r="B16" s="740"/>
      <c r="C16" s="405">
        <v>24618</v>
      </c>
      <c r="D16" s="405">
        <v>24087</v>
      </c>
      <c r="E16" s="741"/>
      <c r="F16" s="885">
        <v>423</v>
      </c>
      <c r="G16" s="885">
        <v>590</v>
      </c>
      <c r="H16" s="885">
        <v>976</v>
      </c>
      <c r="I16" s="886">
        <v>1016</v>
      </c>
      <c r="J16" s="887" t="s">
        <v>32</v>
      </c>
      <c r="K16" s="888" t="s">
        <v>32</v>
      </c>
      <c r="L16" s="746">
        <f>L11-L12+L13+L14+L15</f>
        <v>1960</v>
      </c>
      <c r="M16" s="746">
        <f>M11-M12+M13+M14+M15</f>
        <v>0</v>
      </c>
      <c r="N16" s="746">
        <f>N11-N12+N13+N14+N15</f>
        <v>0</v>
      </c>
      <c r="O16" s="746">
        <f>O11-O12+O13+O14+O15</f>
        <v>0</v>
      </c>
      <c r="P16" s="746" t="s">
        <v>32</v>
      </c>
      <c r="Q16" s="889" t="s">
        <v>32</v>
      </c>
      <c r="R16" s="866"/>
      <c r="S16" s="890">
        <f>S11-S12+S13+S14+S15</f>
        <v>0</v>
      </c>
      <c r="T16" s="890">
        <f>T11-T12+T13+T14+T15</f>
        <v>0</v>
      </c>
      <c r="U16" s="890">
        <f>U11-U12+U13+U14+U15</f>
        <v>0</v>
      </c>
    </row>
    <row r="17" spans="1:21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/>
      <c r="G17" s="828"/>
      <c r="H17" s="828">
        <v>75</v>
      </c>
      <c r="I17" s="738">
        <v>65</v>
      </c>
      <c r="J17" s="873" t="s">
        <v>32</v>
      </c>
      <c r="K17" s="874" t="s">
        <v>32</v>
      </c>
      <c r="L17" s="1093">
        <v>63</v>
      </c>
      <c r="M17" s="749"/>
      <c r="N17" s="1094"/>
      <c r="O17" s="714"/>
      <c r="P17" s="864" t="s">
        <v>32</v>
      </c>
      <c r="Q17" s="865" t="s">
        <v>32</v>
      </c>
      <c r="R17" s="866"/>
      <c r="S17" s="891"/>
      <c r="T17" s="738"/>
      <c r="U17" s="738"/>
    </row>
    <row r="18" spans="1:21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179</v>
      </c>
      <c r="G18" s="827">
        <v>119</v>
      </c>
      <c r="H18" s="827">
        <v>197</v>
      </c>
      <c r="I18" s="718">
        <v>286</v>
      </c>
      <c r="J18" s="877" t="s">
        <v>32</v>
      </c>
      <c r="K18" s="878" t="s">
        <v>32</v>
      </c>
      <c r="L18" s="1095">
        <v>328</v>
      </c>
      <c r="M18" s="712"/>
      <c r="N18" s="723"/>
      <c r="O18" s="714"/>
      <c r="P18" s="724" t="s">
        <v>32</v>
      </c>
      <c r="Q18" s="876" t="s">
        <v>32</v>
      </c>
      <c r="R18" s="866"/>
      <c r="S18" s="879"/>
      <c r="T18" s="718"/>
      <c r="U18" s="718"/>
    </row>
    <row r="19" spans="1:21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/>
      <c r="G19" s="827"/>
      <c r="H19" s="827"/>
      <c r="I19" s="718"/>
      <c r="J19" s="877" t="s">
        <v>32</v>
      </c>
      <c r="K19" s="878" t="s">
        <v>32</v>
      </c>
      <c r="L19" s="1095"/>
      <c r="M19" s="712"/>
      <c r="N19" s="723"/>
      <c r="O19" s="714"/>
      <c r="P19" s="724" t="s">
        <v>32</v>
      </c>
      <c r="Q19" s="876" t="s">
        <v>32</v>
      </c>
      <c r="R19" s="866"/>
      <c r="S19" s="879"/>
      <c r="T19" s="718"/>
      <c r="U19" s="718"/>
    </row>
    <row r="20" spans="1:21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175</v>
      </c>
      <c r="G20" s="827">
        <v>235</v>
      </c>
      <c r="H20" s="827">
        <v>648</v>
      </c>
      <c r="I20" s="718">
        <v>623</v>
      </c>
      <c r="J20" s="877" t="s">
        <v>32</v>
      </c>
      <c r="K20" s="878" t="s">
        <v>32</v>
      </c>
      <c r="L20" s="1095">
        <v>1488</v>
      </c>
      <c r="M20" s="712"/>
      <c r="N20" s="723"/>
      <c r="O20" s="714"/>
      <c r="P20" s="724" t="s">
        <v>32</v>
      </c>
      <c r="Q20" s="876" t="s">
        <v>32</v>
      </c>
      <c r="R20" s="866"/>
      <c r="S20" s="879"/>
      <c r="T20" s="718"/>
      <c r="U20" s="718"/>
    </row>
    <row r="21" spans="1:21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/>
      <c r="G21" s="827"/>
      <c r="H21" s="827"/>
      <c r="I21" s="757"/>
      <c r="J21" s="869" t="s">
        <v>32</v>
      </c>
      <c r="K21" s="893" t="s">
        <v>32</v>
      </c>
      <c r="L21" s="1096"/>
      <c r="M21" s="733"/>
      <c r="N21" s="1092"/>
      <c r="O21" s="714"/>
      <c r="P21" s="734" t="s">
        <v>32</v>
      </c>
      <c r="Q21" s="895" t="s">
        <v>32</v>
      </c>
      <c r="R21" s="866"/>
      <c r="S21" s="872"/>
      <c r="T21" s="896"/>
      <c r="U21" s="757"/>
    </row>
    <row r="22" spans="1:21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2596</v>
      </c>
      <c r="G22" s="897">
        <v>2870</v>
      </c>
      <c r="H22" s="897">
        <v>3079</v>
      </c>
      <c r="I22" s="762">
        <v>3210</v>
      </c>
      <c r="J22" s="898">
        <f>J35</f>
        <v>3601</v>
      </c>
      <c r="K22" s="899">
        <v>3601</v>
      </c>
      <c r="L22" s="765">
        <v>919</v>
      </c>
      <c r="M22" s="713"/>
      <c r="N22" s="713"/>
      <c r="O22" s="714"/>
      <c r="P22" s="924">
        <f>SUM(L22:O22)</f>
        <v>919</v>
      </c>
      <c r="Q22" s="902">
        <f>(P22/K22)*100</f>
        <v>25.520688697584003</v>
      </c>
      <c r="R22" s="866"/>
      <c r="S22" s="867"/>
      <c r="T22" s="903"/>
      <c r="U22" s="1097"/>
    </row>
    <row r="23" spans="1:21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/>
      <c r="G23" s="827"/>
      <c r="H23" s="827"/>
      <c r="I23" s="773"/>
      <c r="J23" s="904"/>
      <c r="K23" s="905"/>
      <c r="L23" s="776"/>
      <c r="M23" s="723"/>
      <c r="N23" s="723"/>
      <c r="O23" s="714"/>
      <c r="P23" s="924">
        <f aca="true" t="shared" si="0" ref="P23:P45">SUM(L23:O23)</f>
        <v>0</v>
      </c>
      <c r="Q23" s="902" t="e">
        <f aca="true" t="shared" si="1" ref="Q23:Q45">(P23/K23)*100</f>
        <v>#DIV/0!</v>
      </c>
      <c r="R23" s="866"/>
      <c r="S23" s="879"/>
      <c r="T23" s="907"/>
      <c r="U23" s="1098"/>
    </row>
    <row r="24" spans="1:21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908">
        <v>960</v>
      </c>
      <c r="G24" s="908">
        <v>1192</v>
      </c>
      <c r="H24" s="908">
        <v>1150</v>
      </c>
      <c r="I24" s="786">
        <v>1100</v>
      </c>
      <c r="J24" s="909">
        <f>J25+J26+J27+J28+J29</f>
        <v>1200</v>
      </c>
      <c r="K24" s="910">
        <v>1200</v>
      </c>
      <c r="L24" s="789">
        <v>300</v>
      </c>
      <c r="M24" s="698"/>
      <c r="N24" s="698"/>
      <c r="O24" s="714"/>
      <c r="P24" s="924">
        <f t="shared" si="0"/>
        <v>300</v>
      </c>
      <c r="Q24" s="902">
        <f t="shared" si="1"/>
        <v>25</v>
      </c>
      <c r="R24" s="866"/>
      <c r="S24" s="884"/>
      <c r="T24" s="912"/>
      <c r="U24" s="1099"/>
    </row>
    <row r="25" spans="1:21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274</v>
      </c>
      <c r="G25" s="827">
        <v>450</v>
      </c>
      <c r="H25" s="827">
        <v>411</v>
      </c>
      <c r="I25" s="797">
        <v>244</v>
      </c>
      <c r="J25" s="898">
        <v>265</v>
      </c>
      <c r="K25" s="899">
        <v>265</v>
      </c>
      <c r="L25" s="800">
        <v>48</v>
      </c>
      <c r="M25" s="749"/>
      <c r="N25" s="713"/>
      <c r="O25" s="714"/>
      <c r="P25" s="924">
        <f t="shared" si="0"/>
        <v>48</v>
      </c>
      <c r="Q25" s="902">
        <f t="shared" si="1"/>
        <v>18.11320754716981</v>
      </c>
      <c r="R25" s="866"/>
      <c r="S25" s="891"/>
      <c r="T25" s="915"/>
      <c r="U25" s="1100"/>
    </row>
    <row r="26" spans="1:21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419</v>
      </c>
      <c r="G26" s="827">
        <v>517</v>
      </c>
      <c r="H26" s="827">
        <v>452</v>
      </c>
      <c r="I26" s="773">
        <v>460</v>
      </c>
      <c r="J26" s="904">
        <v>550</v>
      </c>
      <c r="K26" s="905">
        <v>550</v>
      </c>
      <c r="L26" s="776">
        <v>112</v>
      </c>
      <c r="M26" s="712"/>
      <c r="N26" s="723"/>
      <c r="O26" s="714"/>
      <c r="P26" s="924">
        <f t="shared" si="0"/>
        <v>112</v>
      </c>
      <c r="Q26" s="902">
        <f t="shared" si="1"/>
        <v>20.363636363636363</v>
      </c>
      <c r="R26" s="866"/>
      <c r="S26" s="879"/>
      <c r="T26" s="907"/>
      <c r="U26" s="1101"/>
    </row>
    <row r="27" spans="1:21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/>
      <c r="G27" s="827"/>
      <c r="H27" s="827"/>
      <c r="I27" s="773"/>
      <c r="J27" s="904"/>
      <c r="K27" s="905"/>
      <c r="L27" s="776"/>
      <c r="M27" s="712"/>
      <c r="N27" s="723"/>
      <c r="O27" s="714"/>
      <c r="P27" s="924">
        <f t="shared" si="0"/>
        <v>0</v>
      </c>
      <c r="Q27" s="902" t="e">
        <f t="shared" si="1"/>
        <v>#DIV/0!</v>
      </c>
      <c r="R27" s="866"/>
      <c r="S27" s="879"/>
      <c r="T27" s="907"/>
      <c r="U27" s="1098"/>
    </row>
    <row r="28" spans="1:21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286</v>
      </c>
      <c r="G28" s="827">
        <v>151</v>
      </c>
      <c r="H28" s="827">
        <v>41</v>
      </c>
      <c r="I28" s="773">
        <v>148</v>
      </c>
      <c r="J28" s="904">
        <v>160</v>
      </c>
      <c r="K28" s="905">
        <v>160</v>
      </c>
      <c r="L28" s="776">
        <v>12</v>
      </c>
      <c r="M28" s="712"/>
      <c r="N28" s="723"/>
      <c r="O28" s="714"/>
      <c r="P28" s="924">
        <f t="shared" si="0"/>
        <v>12</v>
      </c>
      <c r="Q28" s="902">
        <f t="shared" si="1"/>
        <v>7.5</v>
      </c>
      <c r="R28" s="866"/>
      <c r="S28" s="879"/>
      <c r="T28" s="907"/>
      <c r="U28" s="1101"/>
    </row>
    <row r="29" spans="1:21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187</v>
      </c>
      <c r="G29" s="827">
        <v>211</v>
      </c>
      <c r="H29" s="827">
        <v>257</v>
      </c>
      <c r="I29" s="773">
        <v>218</v>
      </c>
      <c r="J29" s="904">
        <v>225</v>
      </c>
      <c r="K29" s="905">
        <v>225</v>
      </c>
      <c r="L29" s="776">
        <v>66</v>
      </c>
      <c r="M29" s="712"/>
      <c r="N29" s="723"/>
      <c r="O29" s="714"/>
      <c r="P29" s="924">
        <f t="shared" si="0"/>
        <v>66</v>
      </c>
      <c r="Q29" s="902">
        <f t="shared" si="1"/>
        <v>29.333333333333332</v>
      </c>
      <c r="R29" s="866"/>
      <c r="S29" s="879"/>
      <c r="T29" s="907"/>
      <c r="U29" s="1101"/>
    </row>
    <row r="30" spans="1:21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1185</v>
      </c>
      <c r="G30" s="827">
        <v>1220</v>
      </c>
      <c r="H30" s="827">
        <v>1463</v>
      </c>
      <c r="I30" s="773">
        <v>1659</v>
      </c>
      <c r="J30" s="904">
        <v>1769</v>
      </c>
      <c r="K30" s="905">
        <v>1769</v>
      </c>
      <c r="L30" s="776">
        <v>471</v>
      </c>
      <c r="M30" s="712"/>
      <c r="N30" s="723"/>
      <c r="O30" s="714"/>
      <c r="P30" s="924">
        <f t="shared" si="0"/>
        <v>471</v>
      </c>
      <c r="Q30" s="902">
        <f t="shared" si="1"/>
        <v>26.625211984171848</v>
      </c>
      <c r="R30" s="866"/>
      <c r="S30" s="879"/>
      <c r="T30" s="907"/>
      <c r="U30" s="1101"/>
    </row>
    <row r="31" spans="1:21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456</v>
      </c>
      <c r="G31" s="827">
        <v>472</v>
      </c>
      <c r="H31" s="827">
        <v>548</v>
      </c>
      <c r="I31" s="773">
        <v>623</v>
      </c>
      <c r="J31" s="904">
        <v>619</v>
      </c>
      <c r="K31" s="905">
        <v>619</v>
      </c>
      <c r="L31" s="776">
        <v>165</v>
      </c>
      <c r="M31" s="712"/>
      <c r="N31" s="723"/>
      <c r="O31" s="714"/>
      <c r="P31" s="924">
        <f t="shared" si="0"/>
        <v>165</v>
      </c>
      <c r="Q31" s="902">
        <f t="shared" si="1"/>
        <v>26.65589660743134</v>
      </c>
      <c r="R31" s="866"/>
      <c r="S31" s="879"/>
      <c r="T31" s="907"/>
      <c r="U31" s="1101"/>
    </row>
    <row r="32" spans="1:21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/>
      <c r="G32" s="827"/>
      <c r="H32" s="827"/>
      <c r="I32" s="773"/>
      <c r="J32" s="904"/>
      <c r="K32" s="905"/>
      <c r="L32" s="776"/>
      <c r="M32" s="712"/>
      <c r="N32" s="723"/>
      <c r="O32" s="714"/>
      <c r="P32" s="924">
        <f t="shared" si="0"/>
        <v>0</v>
      </c>
      <c r="Q32" s="902" t="e">
        <f t="shared" si="1"/>
        <v>#DIV/0!</v>
      </c>
      <c r="R32" s="866"/>
      <c r="S32" s="879"/>
      <c r="T32" s="907"/>
      <c r="U32" s="1098"/>
    </row>
    <row r="33" spans="1:21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/>
      <c r="G33" s="827"/>
      <c r="H33" s="827">
        <v>10</v>
      </c>
      <c r="I33" s="773">
        <v>10</v>
      </c>
      <c r="J33" s="904"/>
      <c r="K33" s="905"/>
      <c r="L33" s="776">
        <v>2</v>
      </c>
      <c r="M33" s="712"/>
      <c r="N33" s="723"/>
      <c r="O33" s="714"/>
      <c r="P33" s="924">
        <f t="shared" si="0"/>
        <v>2</v>
      </c>
      <c r="Q33" s="902" t="e">
        <f t="shared" si="1"/>
        <v>#DIV/0!</v>
      </c>
      <c r="R33" s="866"/>
      <c r="S33" s="879"/>
      <c r="T33" s="907"/>
      <c r="U33" s="1101"/>
    </row>
    <row r="34" spans="1:21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14</v>
      </c>
      <c r="G34" s="828">
        <v>15</v>
      </c>
      <c r="H34" s="828">
        <v>20</v>
      </c>
      <c r="I34" s="807">
        <v>23</v>
      </c>
      <c r="J34" s="917">
        <v>13</v>
      </c>
      <c r="K34" s="918">
        <v>13</v>
      </c>
      <c r="L34" s="810">
        <v>25</v>
      </c>
      <c r="M34" s="712"/>
      <c r="N34" s="698"/>
      <c r="O34" s="714"/>
      <c r="P34" s="924">
        <f t="shared" si="0"/>
        <v>25</v>
      </c>
      <c r="Q34" s="902">
        <f t="shared" si="1"/>
        <v>192.30769230769232</v>
      </c>
      <c r="R34" s="866"/>
      <c r="S34" s="872"/>
      <c r="T34" s="919"/>
      <c r="U34" s="807"/>
    </row>
    <row r="35" spans="1:21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O35">SUM(F25:F34)</f>
        <v>2821</v>
      </c>
      <c r="G35" s="817">
        <f t="shared" si="2"/>
        <v>3036</v>
      </c>
      <c r="H35" s="817">
        <f t="shared" si="2"/>
        <v>3202</v>
      </c>
      <c r="I35" s="817">
        <f t="shared" si="2"/>
        <v>3385</v>
      </c>
      <c r="J35" s="920">
        <f t="shared" si="2"/>
        <v>3601</v>
      </c>
      <c r="K35" s="921">
        <f t="shared" si="2"/>
        <v>3601</v>
      </c>
      <c r="L35" s="817">
        <f t="shared" si="2"/>
        <v>901</v>
      </c>
      <c r="M35" s="817">
        <f>SUM(M25:M34)</f>
        <v>0</v>
      </c>
      <c r="N35" s="817">
        <f t="shared" si="2"/>
        <v>0</v>
      </c>
      <c r="O35" s="1102">
        <f t="shared" si="2"/>
        <v>0</v>
      </c>
      <c r="P35" s="924">
        <f t="shared" si="0"/>
        <v>901</v>
      </c>
      <c r="Q35" s="902">
        <f t="shared" si="1"/>
        <v>25.020827547903362</v>
      </c>
      <c r="R35" s="866"/>
      <c r="S35" s="817">
        <f>SUM(S25:S34)</f>
        <v>0</v>
      </c>
      <c r="T35" s="922">
        <f>SUM(T25:T34)</f>
        <v>0</v>
      </c>
      <c r="U35" s="817">
        <f>SUM(U25:U34)</f>
        <v>0</v>
      </c>
    </row>
    <row r="36" spans="1:21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/>
      <c r="G36" s="823"/>
      <c r="H36" s="823"/>
      <c r="I36" s="797"/>
      <c r="J36" s="898"/>
      <c r="K36" s="899"/>
      <c r="L36" s="765"/>
      <c r="M36" s="712"/>
      <c r="N36" s="1094"/>
      <c r="O36" s="714"/>
      <c r="P36" s="924">
        <f t="shared" si="0"/>
        <v>0</v>
      </c>
      <c r="Q36" s="902" t="e">
        <f t="shared" si="1"/>
        <v>#DIV/0!</v>
      </c>
      <c r="R36" s="866"/>
      <c r="S36" s="891"/>
      <c r="T36" s="1103"/>
      <c r="U36" s="923"/>
    </row>
    <row r="37" spans="1:21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191</v>
      </c>
      <c r="G37" s="827">
        <v>221</v>
      </c>
      <c r="H37" s="827">
        <v>161</v>
      </c>
      <c r="I37" s="773">
        <v>217</v>
      </c>
      <c r="J37" s="904"/>
      <c r="K37" s="905"/>
      <c r="L37" s="776">
        <v>63</v>
      </c>
      <c r="M37" s="712"/>
      <c r="N37" s="1094"/>
      <c r="O37" s="714"/>
      <c r="P37" s="924">
        <f t="shared" si="0"/>
        <v>63</v>
      </c>
      <c r="Q37" s="902" t="e">
        <f t="shared" si="1"/>
        <v>#DIV/0!</v>
      </c>
      <c r="R37" s="866"/>
      <c r="S37" s="879"/>
      <c r="T37" s="907"/>
      <c r="U37" s="1101"/>
    </row>
    <row r="38" spans="1:21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/>
      <c r="G38" s="827"/>
      <c r="H38" s="827"/>
      <c r="I38" s="773"/>
      <c r="J38" s="904"/>
      <c r="K38" s="905"/>
      <c r="L38" s="776"/>
      <c r="M38" s="712"/>
      <c r="N38" s="1094"/>
      <c r="O38" s="714"/>
      <c r="P38" s="924">
        <f t="shared" si="0"/>
        <v>0</v>
      </c>
      <c r="Q38" s="902" t="e">
        <f t="shared" si="1"/>
        <v>#DIV/0!</v>
      </c>
      <c r="R38" s="866"/>
      <c r="S38" s="879"/>
      <c r="T38" s="907"/>
      <c r="U38" s="1101"/>
    </row>
    <row r="39" spans="1:21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2596</v>
      </c>
      <c r="G39" s="827">
        <v>2870</v>
      </c>
      <c r="H39" s="827">
        <v>3079</v>
      </c>
      <c r="I39" s="773">
        <v>3210</v>
      </c>
      <c r="J39" s="904">
        <f>J35</f>
        <v>3601</v>
      </c>
      <c r="K39" s="905">
        <v>3601</v>
      </c>
      <c r="L39" s="776">
        <v>919</v>
      </c>
      <c r="M39" s="712"/>
      <c r="N39" s="1094"/>
      <c r="O39" s="714"/>
      <c r="P39" s="924">
        <f t="shared" si="0"/>
        <v>919</v>
      </c>
      <c r="Q39" s="902">
        <f t="shared" si="1"/>
        <v>25.520688697584003</v>
      </c>
      <c r="R39" s="866"/>
      <c r="S39" s="879"/>
      <c r="T39" s="907"/>
      <c r="U39" s="1101"/>
    </row>
    <row r="40" spans="1:21" ht="12.75" customHeight="1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55</v>
      </c>
      <c r="G40" s="828">
        <v>14</v>
      </c>
      <c r="H40" s="828">
        <v>18</v>
      </c>
      <c r="I40" s="807"/>
      <c r="J40" s="917"/>
      <c r="K40" s="918"/>
      <c r="L40" s="1104"/>
      <c r="M40" s="714"/>
      <c r="N40" s="914"/>
      <c r="O40" s="714"/>
      <c r="P40" s="924">
        <f t="shared" si="0"/>
        <v>0</v>
      </c>
      <c r="Q40" s="902" t="e">
        <f t="shared" si="1"/>
        <v>#DIV/0!</v>
      </c>
      <c r="R40" s="866"/>
      <c r="S40" s="872"/>
      <c r="T40" s="1105"/>
      <c r="U40" s="1106"/>
    </row>
    <row r="41" spans="1:21" ht="18.75" customHeight="1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O41">SUM(F36:F40)</f>
        <v>2842</v>
      </c>
      <c r="G41" s="817">
        <f t="shared" si="3"/>
        <v>3105</v>
      </c>
      <c r="H41" s="817">
        <f t="shared" si="3"/>
        <v>3258</v>
      </c>
      <c r="I41" s="817">
        <f t="shared" si="3"/>
        <v>3427</v>
      </c>
      <c r="J41" s="920">
        <f t="shared" si="3"/>
        <v>3601</v>
      </c>
      <c r="K41" s="921">
        <f t="shared" si="3"/>
        <v>3601</v>
      </c>
      <c r="L41" s="817">
        <f t="shared" si="3"/>
        <v>982</v>
      </c>
      <c r="M41" s="830">
        <f>SUM(M36:M40)</f>
        <v>0</v>
      </c>
      <c r="N41" s="817">
        <f t="shared" si="3"/>
        <v>0</v>
      </c>
      <c r="O41" s="1102">
        <f t="shared" si="3"/>
        <v>0</v>
      </c>
      <c r="P41" s="924">
        <f t="shared" si="0"/>
        <v>982</v>
      </c>
      <c r="Q41" s="902">
        <f t="shared" si="1"/>
        <v>27.27020272146626</v>
      </c>
      <c r="R41" s="866"/>
      <c r="S41" s="817">
        <f>SUM(S36:S40)</f>
        <v>0</v>
      </c>
      <c r="T41" s="922">
        <f>SUM(T36:T40)</f>
        <v>0</v>
      </c>
      <c r="U41" s="817">
        <f>SUM(U36:U40)</f>
        <v>0</v>
      </c>
    </row>
    <row r="42" spans="1:21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925"/>
      <c r="K42" s="926"/>
      <c r="L42" s="828"/>
      <c r="M42" s="838"/>
      <c r="N42" s="839">
        <f>T42-M42</f>
        <v>0</v>
      </c>
      <c r="O42" s="838"/>
      <c r="P42" s="924">
        <f t="shared" si="0"/>
        <v>0</v>
      </c>
      <c r="Q42" s="902" t="e">
        <f t="shared" si="1"/>
        <v>#DIV/0!</v>
      </c>
      <c r="R42" s="866"/>
      <c r="S42" s="928"/>
      <c r="T42" s="835"/>
      <c r="U42" s="835"/>
    </row>
    <row r="43" spans="1:21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 aca="true" t="shared" si="4" ref="F43:O43">F41-F39</f>
        <v>246</v>
      </c>
      <c r="G43" s="817">
        <f t="shared" si="4"/>
        <v>235</v>
      </c>
      <c r="H43" s="817">
        <f t="shared" si="4"/>
        <v>179</v>
      </c>
      <c r="I43" s="817">
        <f t="shared" si="4"/>
        <v>217</v>
      </c>
      <c r="J43" s="817">
        <f>J41-J39</f>
        <v>0</v>
      </c>
      <c r="K43" s="822">
        <f t="shared" si="4"/>
        <v>0</v>
      </c>
      <c r="L43" s="817">
        <f t="shared" si="4"/>
        <v>63</v>
      </c>
      <c r="M43" s="830">
        <f t="shared" si="4"/>
        <v>0</v>
      </c>
      <c r="N43" s="817">
        <f t="shared" si="4"/>
        <v>0</v>
      </c>
      <c r="O43" s="922">
        <f t="shared" si="4"/>
        <v>0</v>
      </c>
      <c r="P43" s="924">
        <f t="shared" si="0"/>
        <v>63</v>
      </c>
      <c r="Q43" s="902" t="e">
        <f t="shared" si="1"/>
        <v>#DIV/0!</v>
      </c>
      <c r="R43" s="866"/>
      <c r="S43" s="817">
        <f>S41-S39</f>
        <v>0</v>
      </c>
      <c r="T43" s="922">
        <f>T41-T39</f>
        <v>0</v>
      </c>
      <c r="U43" s="817">
        <f>U41-U39</f>
        <v>0</v>
      </c>
    </row>
    <row r="44" spans="1:21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 aca="true" t="shared" si="5" ref="F44:O44">F41-F35</f>
        <v>21</v>
      </c>
      <c r="G44" s="817">
        <f t="shared" si="5"/>
        <v>69</v>
      </c>
      <c r="H44" s="817">
        <f t="shared" si="5"/>
        <v>56</v>
      </c>
      <c r="I44" s="817">
        <f t="shared" si="5"/>
        <v>42</v>
      </c>
      <c r="J44" s="817">
        <f>J41-J35</f>
        <v>0</v>
      </c>
      <c r="K44" s="822">
        <f t="shared" si="5"/>
        <v>0</v>
      </c>
      <c r="L44" s="817">
        <f t="shared" si="5"/>
        <v>81</v>
      </c>
      <c r="M44" s="830">
        <f t="shared" si="5"/>
        <v>0</v>
      </c>
      <c r="N44" s="817">
        <f t="shared" si="5"/>
        <v>0</v>
      </c>
      <c r="O44" s="922">
        <f t="shared" si="5"/>
        <v>0</v>
      </c>
      <c r="P44" s="924">
        <f t="shared" si="0"/>
        <v>81</v>
      </c>
      <c r="Q44" s="902" t="e">
        <f t="shared" si="1"/>
        <v>#DIV/0!</v>
      </c>
      <c r="R44" s="866"/>
      <c r="S44" s="817">
        <f>S41-S35</f>
        <v>0</v>
      </c>
      <c r="T44" s="922">
        <f>T41-T35</f>
        <v>0</v>
      </c>
      <c r="U44" s="817">
        <f>U41-U35</f>
        <v>0</v>
      </c>
    </row>
    <row r="45" spans="1:21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 aca="true" t="shared" si="6" ref="F45:O45">F44-F39</f>
        <v>-2575</v>
      </c>
      <c r="G45" s="817">
        <f t="shared" si="6"/>
        <v>-2801</v>
      </c>
      <c r="H45" s="817">
        <f t="shared" si="6"/>
        <v>-3023</v>
      </c>
      <c r="I45" s="817">
        <f t="shared" si="6"/>
        <v>-3168</v>
      </c>
      <c r="J45" s="817">
        <f t="shared" si="6"/>
        <v>-3601</v>
      </c>
      <c r="K45" s="822">
        <f t="shared" si="6"/>
        <v>-3601</v>
      </c>
      <c r="L45" s="817">
        <f t="shared" si="6"/>
        <v>-838</v>
      </c>
      <c r="M45" s="830">
        <f t="shared" si="6"/>
        <v>0</v>
      </c>
      <c r="N45" s="817">
        <f t="shared" si="6"/>
        <v>0</v>
      </c>
      <c r="O45" s="922">
        <f t="shared" si="6"/>
        <v>0</v>
      </c>
      <c r="P45" s="924">
        <f t="shared" si="0"/>
        <v>-838</v>
      </c>
      <c r="Q45" s="822">
        <f t="shared" si="1"/>
        <v>23.271313524021107</v>
      </c>
      <c r="R45" s="866"/>
      <c r="S45" s="817">
        <f>S44-S39</f>
        <v>0</v>
      </c>
      <c r="T45" s="922">
        <f>T44-T39</f>
        <v>0</v>
      </c>
      <c r="U45" s="817">
        <f>U44-U39</f>
        <v>0</v>
      </c>
    </row>
    <row r="46" ht="15">
      <c r="A46" s="854"/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852" t="s">
        <v>193</v>
      </c>
      <c r="P50"/>
      <c r="Q50"/>
      <c r="R50"/>
      <c r="S50"/>
      <c r="T50"/>
      <c r="U50"/>
    </row>
    <row r="51" spans="1:21" ht="15">
      <c r="A51" s="853"/>
      <c r="P51"/>
      <c r="Q51"/>
      <c r="R51"/>
      <c r="S51"/>
      <c r="T51"/>
      <c r="U51"/>
    </row>
    <row r="52" spans="1:21" ht="15">
      <c r="A52" s="854" t="s">
        <v>206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207</v>
      </c>
      <c r="P54"/>
      <c r="Q54"/>
      <c r="R54"/>
      <c r="S54"/>
      <c r="T54"/>
      <c r="U54"/>
    </row>
    <row r="55" ht="15">
      <c r="A55" s="854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3">
      <selection activeCell="A6" sqref="A6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49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92" customWidth="1"/>
    <col min="11" max="11" width="11.421875" style="392" customWidth="1"/>
    <col min="12" max="12" width="9.8515625" style="392" customWidth="1"/>
    <col min="13" max="13" width="9.140625" style="392" customWidth="1"/>
    <col min="14" max="14" width="9.28125" style="392" customWidth="1"/>
    <col min="15" max="15" width="9.140625" style="392" customWidth="1"/>
    <col min="16" max="16" width="12.00390625" style="392" customWidth="1"/>
    <col min="17" max="17" width="9.140625" style="372" customWidth="1"/>
    <col min="18" max="18" width="3.421875" style="392" customWidth="1"/>
    <col min="19" max="19" width="12.57421875" style="392" customWidth="1"/>
    <col min="20" max="20" width="11.8515625" style="392" customWidth="1"/>
    <col min="21" max="21" width="12.00390625" style="392" customWidth="1"/>
  </cols>
  <sheetData>
    <row r="1" spans="1:21" ht="26.25">
      <c r="A1" s="1506" t="s">
        <v>177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</row>
    <row r="2" spans="1:12" ht="21.75" customHeight="1">
      <c r="A2" s="650" t="s">
        <v>107</v>
      </c>
      <c r="B2" s="467"/>
      <c r="K2" s="651"/>
      <c r="L2" s="651"/>
    </row>
    <row r="3" spans="1:12" ht="15">
      <c r="A3" s="660"/>
      <c r="K3" s="651"/>
      <c r="L3" s="651"/>
    </row>
    <row r="4" spans="1:12" ht="15.75" thickBot="1">
      <c r="A4" s="854"/>
      <c r="B4" s="208"/>
      <c r="C4" s="208"/>
      <c r="D4" s="208"/>
      <c r="E4" s="468"/>
      <c r="F4" s="208"/>
      <c r="G4" s="208"/>
      <c r="K4" s="651"/>
      <c r="L4" s="651"/>
    </row>
    <row r="5" spans="1:12" ht="16.5" thickBot="1">
      <c r="A5" s="652" t="s">
        <v>204</v>
      </c>
      <c r="B5" s="653" t="s">
        <v>208</v>
      </c>
      <c r="C5" s="654"/>
      <c r="D5" s="654"/>
      <c r="E5" s="655"/>
      <c r="F5" s="654"/>
      <c r="G5" s="656"/>
      <c r="H5" s="656"/>
      <c r="I5" s="658"/>
      <c r="J5" s="658"/>
      <c r="K5" s="659"/>
      <c r="L5" s="659"/>
    </row>
    <row r="6" spans="1:12" ht="23.25" customHeight="1" thickBot="1">
      <c r="A6" s="660" t="s">
        <v>4</v>
      </c>
      <c r="K6" s="651"/>
      <c r="L6" s="651"/>
    </row>
    <row r="7" spans="1:21" ht="15.75" thickBot="1">
      <c r="A7" s="1519" t="s">
        <v>9</v>
      </c>
      <c r="B7" s="1510" t="s">
        <v>10</v>
      </c>
      <c r="C7" s="661"/>
      <c r="D7" s="661"/>
      <c r="E7" s="1510" t="s">
        <v>13</v>
      </c>
      <c r="F7" s="661"/>
      <c r="G7" s="661"/>
      <c r="H7" s="1510" t="s">
        <v>179</v>
      </c>
      <c r="I7" s="1511" t="s">
        <v>180</v>
      </c>
      <c r="J7" s="1521" t="s">
        <v>181</v>
      </c>
      <c r="K7" s="1522"/>
      <c r="L7" s="1514" t="s">
        <v>6</v>
      </c>
      <c r="M7" s="1523"/>
      <c r="N7" s="1523"/>
      <c r="O7" s="1522"/>
      <c r="P7" s="855" t="s">
        <v>182</v>
      </c>
      <c r="Q7" s="856" t="s">
        <v>8</v>
      </c>
      <c r="S7" s="1524" t="s">
        <v>183</v>
      </c>
      <c r="T7" s="1517"/>
      <c r="U7" s="1518"/>
    </row>
    <row r="8" spans="1:21" ht="15.75" thickBot="1">
      <c r="A8" s="1520"/>
      <c r="B8" s="1509"/>
      <c r="C8" s="662" t="s">
        <v>11</v>
      </c>
      <c r="D8" s="662" t="s">
        <v>12</v>
      </c>
      <c r="E8" s="1509"/>
      <c r="F8" s="662" t="s">
        <v>184</v>
      </c>
      <c r="G8" s="662" t="s">
        <v>185</v>
      </c>
      <c r="H8" s="1509"/>
      <c r="I8" s="1509"/>
      <c r="J8" s="664" t="s">
        <v>186</v>
      </c>
      <c r="K8" s="664" t="s">
        <v>198</v>
      </c>
      <c r="L8" s="665" t="s">
        <v>19</v>
      </c>
      <c r="M8" s="666" t="s">
        <v>22</v>
      </c>
      <c r="N8" s="666" t="s">
        <v>25</v>
      </c>
      <c r="O8" s="667" t="s">
        <v>28</v>
      </c>
      <c r="P8" s="857" t="s">
        <v>29</v>
      </c>
      <c r="Q8" s="858" t="s">
        <v>30</v>
      </c>
      <c r="S8" s="859" t="s">
        <v>188</v>
      </c>
      <c r="T8" s="860" t="s">
        <v>189</v>
      </c>
      <c r="U8" s="860" t="s">
        <v>190</v>
      </c>
    </row>
    <row r="9" spans="1:21" ht="15">
      <c r="A9" s="671" t="s">
        <v>31</v>
      </c>
      <c r="B9" s="672"/>
      <c r="C9" s="673">
        <v>104</v>
      </c>
      <c r="D9" s="673">
        <v>104</v>
      </c>
      <c r="E9" s="674"/>
      <c r="F9" s="861">
        <v>12</v>
      </c>
      <c r="G9" s="861">
        <v>12</v>
      </c>
      <c r="H9" s="861">
        <v>12</v>
      </c>
      <c r="I9" s="1107">
        <v>13</v>
      </c>
      <c r="J9" s="862"/>
      <c r="K9" s="862"/>
      <c r="L9" s="680">
        <v>13</v>
      </c>
      <c r="M9" s="681"/>
      <c r="N9" s="682"/>
      <c r="O9" s="863"/>
      <c r="P9" s="864" t="s">
        <v>32</v>
      </c>
      <c r="Q9" s="865" t="s">
        <v>32</v>
      </c>
      <c r="R9" s="866"/>
      <c r="S9" s="867"/>
      <c r="T9" s="688"/>
      <c r="U9" s="1107"/>
    </row>
    <row r="10" spans="1:21" ht="15.75" thickBot="1">
      <c r="A10" s="689" t="s">
        <v>33</v>
      </c>
      <c r="B10" s="374"/>
      <c r="C10" s="690">
        <v>101</v>
      </c>
      <c r="D10" s="690">
        <v>104</v>
      </c>
      <c r="E10" s="691"/>
      <c r="F10" s="868">
        <v>12</v>
      </c>
      <c r="G10" s="868">
        <v>12</v>
      </c>
      <c r="H10" s="868">
        <v>12</v>
      </c>
      <c r="I10" s="1108">
        <v>12.5</v>
      </c>
      <c r="J10" s="869"/>
      <c r="K10" s="893"/>
      <c r="L10" s="696">
        <v>12.5</v>
      </c>
      <c r="M10" s="697"/>
      <c r="N10" s="698"/>
      <c r="O10" s="1091"/>
      <c r="P10" s="735" t="s">
        <v>32</v>
      </c>
      <c r="Q10" s="871" t="s">
        <v>32</v>
      </c>
      <c r="R10" s="866"/>
      <c r="S10" s="872"/>
      <c r="T10" s="703"/>
      <c r="U10" s="1108"/>
    </row>
    <row r="11" spans="1:21" ht="15">
      <c r="A11" s="704" t="s">
        <v>34</v>
      </c>
      <c r="B11" s="705" t="s">
        <v>35</v>
      </c>
      <c r="C11" s="396">
        <v>37915</v>
      </c>
      <c r="D11" s="396">
        <v>39774</v>
      </c>
      <c r="E11" s="706" t="s">
        <v>36</v>
      </c>
      <c r="F11" s="827">
        <v>1937</v>
      </c>
      <c r="G11" s="827">
        <v>2360</v>
      </c>
      <c r="H11" s="827">
        <v>2579</v>
      </c>
      <c r="I11" s="718">
        <v>2656</v>
      </c>
      <c r="J11" s="873" t="s">
        <v>32</v>
      </c>
      <c r="K11" s="874" t="s">
        <v>32</v>
      </c>
      <c r="L11" s="711">
        <v>2690</v>
      </c>
      <c r="M11" s="712"/>
      <c r="N11" s="723"/>
      <c r="O11" s="767"/>
      <c r="P11" s="724" t="s">
        <v>32</v>
      </c>
      <c r="Q11" s="876" t="s">
        <v>32</v>
      </c>
      <c r="R11" s="866"/>
      <c r="S11" s="867"/>
      <c r="T11" s="718"/>
      <c r="U11" s="718"/>
    </row>
    <row r="12" spans="1:21" ht="15">
      <c r="A12" s="719" t="s">
        <v>37</v>
      </c>
      <c r="B12" s="720" t="s">
        <v>38</v>
      </c>
      <c r="C12" s="385">
        <v>-16164</v>
      </c>
      <c r="D12" s="385">
        <v>-17825</v>
      </c>
      <c r="E12" s="706" t="s">
        <v>39</v>
      </c>
      <c r="F12" s="827">
        <v>-1776</v>
      </c>
      <c r="G12" s="827">
        <v>-2076</v>
      </c>
      <c r="H12" s="827">
        <v>2352</v>
      </c>
      <c r="I12" s="718">
        <v>2488</v>
      </c>
      <c r="J12" s="877" t="s">
        <v>32</v>
      </c>
      <c r="K12" s="878" t="s">
        <v>32</v>
      </c>
      <c r="L12" s="722">
        <v>2536</v>
      </c>
      <c r="M12" s="712"/>
      <c r="N12" s="723"/>
      <c r="O12" s="778"/>
      <c r="P12" s="724" t="s">
        <v>32</v>
      </c>
      <c r="Q12" s="876" t="s">
        <v>32</v>
      </c>
      <c r="R12" s="866"/>
      <c r="S12" s="879"/>
      <c r="T12" s="718"/>
      <c r="U12" s="718"/>
    </row>
    <row r="13" spans="1:21" ht="15">
      <c r="A13" s="719" t="s">
        <v>40</v>
      </c>
      <c r="B13" s="720" t="s">
        <v>41</v>
      </c>
      <c r="C13" s="385">
        <v>604</v>
      </c>
      <c r="D13" s="385">
        <v>619</v>
      </c>
      <c r="E13" s="706" t="s">
        <v>42</v>
      </c>
      <c r="F13" s="827"/>
      <c r="G13" s="827"/>
      <c r="H13" s="827"/>
      <c r="I13" s="718"/>
      <c r="J13" s="877" t="s">
        <v>32</v>
      </c>
      <c r="K13" s="878" t="s">
        <v>32</v>
      </c>
      <c r="L13" s="722"/>
      <c r="M13" s="712"/>
      <c r="N13" s="723"/>
      <c r="O13" s="778"/>
      <c r="P13" s="724" t="s">
        <v>32</v>
      </c>
      <c r="Q13" s="876" t="s">
        <v>32</v>
      </c>
      <c r="R13" s="866"/>
      <c r="S13" s="879"/>
      <c r="T13" s="718"/>
      <c r="U13" s="718"/>
    </row>
    <row r="14" spans="1:21" ht="15">
      <c r="A14" s="719" t="s">
        <v>43</v>
      </c>
      <c r="B14" s="720" t="s">
        <v>44</v>
      </c>
      <c r="C14" s="385">
        <v>221</v>
      </c>
      <c r="D14" s="385">
        <v>610</v>
      </c>
      <c r="E14" s="706" t="s">
        <v>32</v>
      </c>
      <c r="F14" s="827">
        <v>340</v>
      </c>
      <c r="G14" s="827">
        <v>371</v>
      </c>
      <c r="H14" s="827">
        <v>345</v>
      </c>
      <c r="I14" s="718">
        <v>324</v>
      </c>
      <c r="J14" s="877" t="s">
        <v>32</v>
      </c>
      <c r="K14" s="878" t="s">
        <v>32</v>
      </c>
      <c r="L14" s="722">
        <v>1104</v>
      </c>
      <c r="M14" s="712"/>
      <c r="N14" s="723"/>
      <c r="O14" s="778"/>
      <c r="P14" s="724" t="s">
        <v>32</v>
      </c>
      <c r="Q14" s="876" t="s">
        <v>32</v>
      </c>
      <c r="R14" s="866"/>
      <c r="S14" s="879"/>
      <c r="T14" s="718"/>
      <c r="U14" s="718"/>
    </row>
    <row r="15" spans="1:21" ht="15.75" thickBot="1">
      <c r="A15" s="671" t="s">
        <v>45</v>
      </c>
      <c r="B15" s="726" t="s">
        <v>46</v>
      </c>
      <c r="C15" s="727">
        <v>2021</v>
      </c>
      <c r="D15" s="727">
        <v>852</v>
      </c>
      <c r="E15" s="728" t="s">
        <v>47</v>
      </c>
      <c r="F15" s="828">
        <v>625</v>
      </c>
      <c r="G15" s="828">
        <v>697</v>
      </c>
      <c r="H15" s="828">
        <v>933</v>
      </c>
      <c r="I15" s="738">
        <v>473</v>
      </c>
      <c r="J15" s="880" t="s">
        <v>32</v>
      </c>
      <c r="K15" s="881" t="s">
        <v>32</v>
      </c>
      <c r="L15" s="732">
        <v>838</v>
      </c>
      <c r="M15" s="733"/>
      <c r="N15" s="1092"/>
      <c r="O15" s="811"/>
      <c r="P15" s="864" t="s">
        <v>32</v>
      </c>
      <c r="Q15" s="865" t="s">
        <v>32</v>
      </c>
      <c r="R15" s="866"/>
      <c r="S15" s="884"/>
      <c r="T15" s="738"/>
      <c r="U15" s="738"/>
    </row>
    <row r="16" spans="1:21" ht="15.75" thickBot="1">
      <c r="A16" s="1109" t="s">
        <v>48</v>
      </c>
      <c r="B16" s="1110"/>
      <c r="C16" s="405">
        <v>24618</v>
      </c>
      <c r="D16" s="405">
        <v>24087</v>
      </c>
      <c r="E16" s="1111"/>
      <c r="F16" s="885">
        <v>1130</v>
      </c>
      <c r="G16" s="885">
        <v>1361</v>
      </c>
      <c r="H16" s="1112">
        <f>H11-H12+H14+H15</f>
        <v>1505</v>
      </c>
      <c r="I16" s="886">
        <f>I11-I12+I14+I15</f>
        <v>965</v>
      </c>
      <c r="J16" s="887" t="s">
        <v>32</v>
      </c>
      <c r="K16" s="888" t="s">
        <v>32</v>
      </c>
      <c r="L16" s="746">
        <f>L11-L12+L13+L14+L15</f>
        <v>2096</v>
      </c>
      <c r="M16" s="746">
        <f>M11-M12+M13+M14+M15</f>
        <v>0</v>
      </c>
      <c r="N16" s="746">
        <f>N11-N12+N13+N14+N15</f>
        <v>0</v>
      </c>
      <c r="O16" s="746">
        <f>O11-O12+O13+O14+O15</f>
        <v>0</v>
      </c>
      <c r="P16" s="746" t="s">
        <v>32</v>
      </c>
      <c r="Q16" s="889" t="s">
        <v>32</v>
      </c>
      <c r="R16" s="866"/>
      <c r="S16" s="890">
        <f>S11-S12+S13+S14+S15</f>
        <v>0</v>
      </c>
      <c r="T16" s="890">
        <f>T11-T12+T13+T14+T15</f>
        <v>0</v>
      </c>
      <c r="U16" s="890">
        <f>U11-U12+U13+U14+U15</f>
        <v>0</v>
      </c>
    </row>
    <row r="17" spans="1:21" ht="15">
      <c r="A17" s="671" t="s">
        <v>49</v>
      </c>
      <c r="B17" s="705" t="s">
        <v>50</v>
      </c>
      <c r="C17" s="396">
        <v>7043</v>
      </c>
      <c r="D17" s="396">
        <v>7240</v>
      </c>
      <c r="E17" s="728">
        <v>401</v>
      </c>
      <c r="F17" s="828">
        <v>161</v>
      </c>
      <c r="G17" s="828">
        <v>284</v>
      </c>
      <c r="H17" s="828">
        <v>227</v>
      </c>
      <c r="I17" s="738">
        <v>168</v>
      </c>
      <c r="J17" s="873" t="s">
        <v>32</v>
      </c>
      <c r="K17" s="874" t="s">
        <v>32</v>
      </c>
      <c r="L17" s="732">
        <v>154</v>
      </c>
      <c r="M17" s="749"/>
      <c r="N17" s="1094"/>
      <c r="O17" s="767"/>
      <c r="P17" s="864" t="s">
        <v>32</v>
      </c>
      <c r="Q17" s="865" t="s">
        <v>32</v>
      </c>
      <c r="R17" s="866"/>
      <c r="S17" s="891"/>
      <c r="T17" s="1113"/>
      <c r="U17" s="1113"/>
    </row>
    <row r="18" spans="1:21" ht="15">
      <c r="A18" s="719" t="s">
        <v>51</v>
      </c>
      <c r="B18" s="720" t="s">
        <v>52</v>
      </c>
      <c r="C18" s="385">
        <v>1001</v>
      </c>
      <c r="D18" s="385">
        <v>820</v>
      </c>
      <c r="E18" s="706" t="s">
        <v>53</v>
      </c>
      <c r="F18" s="827">
        <v>106</v>
      </c>
      <c r="G18" s="827">
        <v>200</v>
      </c>
      <c r="H18" s="827">
        <v>556</v>
      </c>
      <c r="I18" s="718">
        <v>84</v>
      </c>
      <c r="J18" s="877" t="s">
        <v>32</v>
      </c>
      <c r="K18" s="878" t="s">
        <v>32</v>
      </c>
      <c r="L18" s="722">
        <v>113</v>
      </c>
      <c r="M18" s="712"/>
      <c r="N18" s="723"/>
      <c r="O18" s="778"/>
      <c r="P18" s="724" t="s">
        <v>32</v>
      </c>
      <c r="Q18" s="876" t="s">
        <v>32</v>
      </c>
      <c r="R18" s="866"/>
      <c r="S18" s="879"/>
      <c r="T18" s="892"/>
      <c r="U18" s="892"/>
    </row>
    <row r="19" spans="1:21" ht="15">
      <c r="A19" s="719" t="s">
        <v>54</v>
      </c>
      <c r="B19" s="720" t="s">
        <v>55</v>
      </c>
      <c r="C19" s="385">
        <v>14718</v>
      </c>
      <c r="D19" s="385">
        <v>14718</v>
      </c>
      <c r="E19" s="706" t="s">
        <v>32</v>
      </c>
      <c r="F19" s="827"/>
      <c r="G19" s="827"/>
      <c r="H19" s="827"/>
      <c r="I19" s="718"/>
      <c r="J19" s="877" t="s">
        <v>32</v>
      </c>
      <c r="K19" s="878" t="s">
        <v>32</v>
      </c>
      <c r="L19" s="722"/>
      <c r="M19" s="712"/>
      <c r="N19" s="723"/>
      <c r="O19" s="778"/>
      <c r="P19" s="724" t="s">
        <v>32</v>
      </c>
      <c r="Q19" s="876" t="s">
        <v>32</v>
      </c>
      <c r="R19" s="866"/>
      <c r="S19" s="879"/>
      <c r="T19" s="892"/>
      <c r="U19" s="892"/>
    </row>
    <row r="20" spans="1:21" ht="15">
      <c r="A20" s="719" t="s">
        <v>56</v>
      </c>
      <c r="B20" s="720" t="s">
        <v>57</v>
      </c>
      <c r="C20" s="385">
        <v>1758</v>
      </c>
      <c r="D20" s="385">
        <v>1762</v>
      </c>
      <c r="E20" s="706" t="s">
        <v>32</v>
      </c>
      <c r="F20" s="827">
        <v>269</v>
      </c>
      <c r="G20" s="827">
        <v>272</v>
      </c>
      <c r="H20" s="827">
        <v>722</v>
      </c>
      <c r="I20" s="718">
        <v>696</v>
      </c>
      <c r="J20" s="877" t="s">
        <v>32</v>
      </c>
      <c r="K20" s="878" t="s">
        <v>32</v>
      </c>
      <c r="L20" s="722">
        <v>1780</v>
      </c>
      <c r="M20" s="712"/>
      <c r="N20" s="723"/>
      <c r="O20" s="778"/>
      <c r="P20" s="724" t="s">
        <v>32</v>
      </c>
      <c r="Q20" s="876" t="s">
        <v>32</v>
      </c>
      <c r="R20" s="866"/>
      <c r="S20" s="879"/>
      <c r="T20" s="892"/>
      <c r="U20" s="892"/>
    </row>
    <row r="21" spans="1:21" ht="15.75" thickBot="1">
      <c r="A21" s="689" t="s">
        <v>58</v>
      </c>
      <c r="B21" s="752" t="s">
        <v>59</v>
      </c>
      <c r="C21" s="753">
        <v>0</v>
      </c>
      <c r="D21" s="753">
        <v>0</v>
      </c>
      <c r="E21" s="754" t="s">
        <v>32</v>
      </c>
      <c r="F21" s="827"/>
      <c r="G21" s="827"/>
      <c r="H21" s="827"/>
      <c r="I21" s="757"/>
      <c r="J21" s="869" t="s">
        <v>32</v>
      </c>
      <c r="K21" s="893" t="s">
        <v>32</v>
      </c>
      <c r="L21" s="755"/>
      <c r="M21" s="733"/>
      <c r="N21" s="1092"/>
      <c r="O21" s="811"/>
      <c r="P21" s="734" t="s">
        <v>32</v>
      </c>
      <c r="Q21" s="895" t="s">
        <v>32</v>
      </c>
      <c r="R21" s="866"/>
      <c r="S21" s="872"/>
      <c r="T21" s="896"/>
      <c r="U21" s="896"/>
    </row>
    <row r="22" spans="1:21" ht="15.75" thickBot="1">
      <c r="A22" s="758" t="s">
        <v>60</v>
      </c>
      <c r="B22" s="705" t="s">
        <v>61</v>
      </c>
      <c r="C22" s="396">
        <v>12472</v>
      </c>
      <c r="D22" s="396">
        <v>13728</v>
      </c>
      <c r="E22" s="759" t="s">
        <v>32</v>
      </c>
      <c r="F22" s="897">
        <v>4589</v>
      </c>
      <c r="G22" s="897">
        <v>4639</v>
      </c>
      <c r="H22" s="897">
        <v>4404</v>
      </c>
      <c r="I22" s="762">
        <v>4342</v>
      </c>
      <c r="J22" s="898">
        <f>J35</f>
        <v>4927</v>
      </c>
      <c r="K22" s="899">
        <v>4927</v>
      </c>
      <c r="L22" s="765">
        <v>1245</v>
      </c>
      <c r="M22" s="713"/>
      <c r="N22" s="713"/>
      <c r="O22" s="767"/>
      <c r="P22" s="924">
        <f>SUM(L22:O22)</f>
        <v>1245</v>
      </c>
      <c r="Q22" s="902">
        <f>(P22/K22)*100</f>
        <v>25.268926324335293</v>
      </c>
      <c r="R22" s="866"/>
      <c r="S22" s="867"/>
      <c r="T22" s="903"/>
      <c r="U22" s="762"/>
    </row>
    <row r="23" spans="1:21" ht="15.75" thickBot="1">
      <c r="A23" s="719" t="s">
        <v>62</v>
      </c>
      <c r="B23" s="720" t="s">
        <v>63</v>
      </c>
      <c r="C23" s="385">
        <v>0</v>
      </c>
      <c r="D23" s="385">
        <v>0</v>
      </c>
      <c r="E23" s="772" t="s">
        <v>32</v>
      </c>
      <c r="F23" s="827">
        <v>115</v>
      </c>
      <c r="G23" s="827"/>
      <c r="H23" s="827"/>
      <c r="I23" s="773"/>
      <c r="J23" s="904"/>
      <c r="K23" s="905"/>
      <c r="L23" s="776"/>
      <c r="M23" s="723"/>
      <c r="N23" s="723"/>
      <c r="O23" s="778"/>
      <c r="P23" s="924">
        <f aca="true" t="shared" si="0" ref="P23:P45">SUM(L23:O23)</f>
        <v>0</v>
      </c>
      <c r="Q23" s="902" t="e">
        <f aca="true" t="shared" si="1" ref="Q23:Q45">(P23/K23)*100</f>
        <v>#DIV/0!</v>
      </c>
      <c r="R23" s="866"/>
      <c r="S23" s="879"/>
      <c r="T23" s="907"/>
      <c r="U23" s="773"/>
    </row>
    <row r="24" spans="1:21" ht="15.75" thickBot="1">
      <c r="A24" s="689" t="s">
        <v>65</v>
      </c>
      <c r="B24" s="752" t="s">
        <v>63</v>
      </c>
      <c r="C24" s="753">
        <v>0</v>
      </c>
      <c r="D24" s="753">
        <v>1215</v>
      </c>
      <c r="E24" s="783">
        <v>672</v>
      </c>
      <c r="F24" s="1114">
        <v>1331</v>
      </c>
      <c r="G24" s="1114">
        <v>1422</v>
      </c>
      <c r="H24" s="1114">
        <v>1150</v>
      </c>
      <c r="I24" s="786">
        <v>1100</v>
      </c>
      <c r="J24" s="909">
        <f>J25+J26+J27+J28+J29</f>
        <v>1250</v>
      </c>
      <c r="K24" s="910">
        <v>1250</v>
      </c>
      <c r="L24" s="789">
        <v>312</v>
      </c>
      <c r="M24" s="698"/>
      <c r="N24" s="698"/>
      <c r="O24" s="811"/>
      <c r="P24" s="924">
        <f t="shared" si="0"/>
        <v>312</v>
      </c>
      <c r="Q24" s="902">
        <f t="shared" si="1"/>
        <v>24.959999999999997</v>
      </c>
      <c r="R24" s="866"/>
      <c r="S24" s="884"/>
      <c r="T24" s="912"/>
      <c r="U24" s="786"/>
    </row>
    <row r="25" spans="1:21" ht="15.75" thickBot="1">
      <c r="A25" s="704" t="s">
        <v>66</v>
      </c>
      <c r="B25" s="705" t="s">
        <v>67</v>
      </c>
      <c r="C25" s="396">
        <v>6341</v>
      </c>
      <c r="D25" s="396">
        <v>6960</v>
      </c>
      <c r="E25" s="796">
        <v>501</v>
      </c>
      <c r="F25" s="827">
        <v>634</v>
      </c>
      <c r="G25" s="827">
        <v>683</v>
      </c>
      <c r="H25" s="827">
        <v>650</v>
      </c>
      <c r="I25" s="797">
        <v>453</v>
      </c>
      <c r="J25" s="898">
        <v>445</v>
      </c>
      <c r="K25" s="899">
        <v>445</v>
      </c>
      <c r="L25" s="800">
        <v>100</v>
      </c>
      <c r="M25" s="749"/>
      <c r="N25" s="1094"/>
      <c r="O25" s="767"/>
      <c r="P25" s="924">
        <f t="shared" si="0"/>
        <v>100</v>
      </c>
      <c r="Q25" s="902">
        <f t="shared" si="1"/>
        <v>22.47191011235955</v>
      </c>
      <c r="R25" s="866"/>
      <c r="S25" s="891"/>
      <c r="T25" s="915"/>
      <c r="U25" s="797"/>
    </row>
    <row r="26" spans="1:21" ht="15.75" thickBot="1">
      <c r="A26" s="719" t="s">
        <v>68</v>
      </c>
      <c r="B26" s="720" t="s">
        <v>69</v>
      </c>
      <c r="C26" s="385">
        <v>1745</v>
      </c>
      <c r="D26" s="385">
        <v>2223</v>
      </c>
      <c r="E26" s="803">
        <v>502</v>
      </c>
      <c r="F26" s="827">
        <v>365</v>
      </c>
      <c r="G26" s="827">
        <v>421</v>
      </c>
      <c r="H26" s="827">
        <v>485</v>
      </c>
      <c r="I26" s="773">
        <v>408</v>
      </c>
      <c r="J26" s="904">
        <v>533</v>
      </c>
      <c r="K26" s="905">
        <v>533</v>
      </c>
      <c r="L26" s="776">
        <v>121</v>
      </c>
      <c r="M26" s="712"/>
      <c r="N26" s="723"/>
      <c r="O26" s="778"/>
      <c r="P26" s="924">
        <f t="shared" si="0"/>
        <v>121</v>
      </c>
      <c r="Q26" s="902">
        <f t="shared" si="1"/>
        <v>22.70168855534709</v>
      </c>
      <c r="R26" s="866"/>
      <c r="S26" s="879"/>
      <c r="T26" s="907"/>
      <c r="U26" s="773"/>
    </row>
    <row r="27" spans="1:21" ht="15.75" thickBot="1">
      <c r="A27" s="719" t="s">
        <v>70</v>
      </c>
      <c r="B27" s="720" t="s">
        <v>71</v>
      </c>
      <c r="C27" s="385">
        <v>0</v>
      </c>
      <c r="D27" s="385">
        <v>0</v>
      </c>
      <c r="E27" s="803">
        <v>504</v>
      </c>
      <c r="F27" s="827"/>
      <c r="G27" s="827"/>
      <c r="H27" s="827"/>
      <c r="I27" s="773"/>
      <c r="J27" s="904"/>
      <c r="K27" s="905"/>
      <c r="L27" s="776"/>
      <c r="M27" s="712"/>
      <c r="N27" s="723"/>
      <c r="O27" s="778"/>
      <c r="P27" s="924">
        <f t="shared" si="0"/>
        <v>0</v>
      </c>
      <c r="Q27" s="902" t="e">
        <f t="shared" si="1"/>
        <v>#DIV/0!</v>
      </c>
      <c r="R27" s="866"/>
      <c r="S27" s="879"/>
      <c r="T27" s="907"/>
      <c r="U27" s="773"/>
    </row>
    <row r="28" spans="1:21" ht="15.75" thickBot="1">
      <c r="A28" s="719" t="s">
        <v>72</v>
      </c>
      <c r="B28" s="720" t="s">
        <v>73</v>
      </c>
      <c r="C28" s="385">
        <v>428</v>
      </c>
      <c r="D28" s="385">
        <v>253</v>
      </c>
      <c r="E28" s="803">
        <v>511</v>
      </c>
      <c r="F28" s="827">
        <v>70</v>
      </c>
      <c r="G28" s="827">
        <v>121</v>
      </c>
      <c r="H28" s="827">
        <v>73</v>
      </c>
      <c r="I28" s="773">
        <v>449</v>
      </c>
      <c r="J28" s="904">
        <v>81</v>
      </c>
      <c r="K28" s="905">
        <v>81</v>
      </c>
      <c r="L28" s="776">
        <v>4</v>
      </c>
      <c r="M28" s="712"/>
      <c r="N28" s="723"/>
      <c r="O28" s="778"/>
      <c r="P28" s="924">
        <f t="shared" si="0"/>
        <v>4</v>
      </c>
      <c r="Q28" s="902">
        <f t="shared" si="1"/>
        <v>4.938271604938271</v>
      </c>
      <c r="R28" s="866"/>
      <c r="S28" s="879"/>
      <c r="T28" s="907"/>
      <c r="U28" s="773"/>
    </row>
    <row r="29" spans="1:21" ht="15.75" thickBot="1">
      <c r="A29" s="719" t="s">
        <v>74</v>
      </c>
      <c r="B29" s="720" t="s">
        <v>75</v>
      </c>
      <c r="C29" s="385">
        <v>1057</v>
      </c>
      <c r="D29" s="385">
        <v>1451</v>
      </c>
      <c r="E29" s="803">
        <v>518</v>
      </c>
      <c r="F29" s="827">
        <v>195</v>
      </c>
      <c r="G29" s="827">
        <v>246</v>
      </c>
      <c r="H29" s="827">
        <v>207</v>
      </c>
      <c r="I29" s="773">
        <v>275</v>
      </c>
      <c r="J29" s="904">
        <v>191</v>
      </c>
      <c r="K29" s="905">
        <v>191</v>
      </c>
      <c r="L29" s="776">
        <v>42</v>
      </c>
      <c r="M29" s="712"/>
      <c r="N29" s="723"/>
      <c r="O29" s="778"/>
      <c r="P29" s="924">
        <f t="shared" si="0"/>
        <v>42</v>
      </c>
      <c r="Q29" s="902">
        <f t="shared" si="1"/>
        <v>21.98952879581152</v>
      </c>
      <c r="R29" s="866"/>
      <c r="S29" s="879"/>
      <c r="T29" s="907"/>
      <c r="U29" s="773"/>
    </row>
    <row r="30" spans="1:21" ht="15.75" thickBot="1">
      <c r="A30" s="719" t="s">
        <v>76</v>
      </c>
      <c r="B30" s="804" t="s">
        <v>77</v>
      </c>
      <c r="C30" s="385">
        <v>10408</v>
      </c>
      <c r="D30" s="385">
        <v>11792</v>
      </c>
      <c r="E30" s="803">
        <v>521</v>
      </c>
      <c r="F30" s="827">
        <v>2310</v>
      </c>
      <c r="G30" s="827">
        <v>2396</v>
      </c>
      <c r="H30" s="827">
        <v>2490</v>
      </c>
      <c r="I30" s="773">
        <v>2520</v>
      </c>
      <c r="J30" s="904">
        <v>2708</v>
      </c>
      <c r="K30" s="905">
        <v>2708</v>
      </c>
      <c r="L30" s="776">
        <v>713</v>
      </c>
      <c r="M30" s="712"/>
      <c r="N30" s="723"/>
      <c r="O30" s="778"/>
      <c r="P30" s="924">
        <f t="shared" si="0"/>
        <v>713</v>
      </c>
      <c r="Q30" s="902">
        <f t="shared" si="1"/>
        <v>26.329394387001475</v>
      </c>
      <c r="R30" s="866"/>
      <c r="S30" s="879"/>
      <c r="T30" s="907"/>
      <c r="U30" s="773"/>
    </row>
    <row r="31" spans="1:21" ht="15.75" thickBot="1">
      <c r="A31" s="719" t="s">
        <v>78</v>
      </c>
      <c r="B31" s="804" t="s">
        <v>79</v>
      </c>
      <c r="C31" s="385">
        <v>3640</v>
      </c>
      <c r="D31" s="385">
        <v>4174</v>
      </c>
      <c r="E31" s="803" t="s">
        <v>80</v>
      </c>
      <c r="F31" s="827">
        <v>897</v>
      </c>
      <c r="G31" s="827">
        <v>935</v>
      </c>
      <c r="H31" s="827">
        <v>953</v>
      </c>
      <c r="I31" s="773">
        <v>948</v>
      </c>
      <c r="J31" s="904">
        <v>948</v>
      </c>
      <c r="K31" s="905">
        <v>948</v>
      </c>
      <c r="L31" s="776">
        <v>266</v>
      </c>
      <c r="M31" s="712"/>
      <c r="N31" s="723"/>
      <c r="O31" s="778"/>
      <c r="P31" s="924">
        <f t="shared" si="0"/>
        <v>266</v>
      </c>
      <c r="Q31" s="902">
        <f t="shared" si="1"/>
        <v>28.059071729957807</v>
      </c>
      <c r="R31" s="866"/>
      <c r="S31" s="879"/>
      <c r="T31" s="907"/>
      <c r="U31" s="773"/>
    </row>
    <row r="32" spans="1:21" ht="15.75" thickBot="1">
      <c r="A32" s="719" t="s">
        <v>81</v>
      </c>
      <c r="B32" s="720" t="s">
        <v>82</v>
      </c>
      <c r="C32" s="385">
        <v>0</v>
      </c>
      <c r="D32" s="385">
        <v>0</v>
      </c>
      <c r="E32" s="803">
        <v>557</v>
      </c>
      <c r="F32" s="827"/>
      <c r="G32" s="827"/>
      <c r="H32" s="827"/>
      <c r="I32" s="773"/>
      <c r="J32" s="904"/>
      <c r="K32" s="905"/>
      <c r="L32" s="776"/>
      <c r="M32" s="712"/>
      <c r="N32" s="723"/>
      <c r="O32" s="778"/>
      <c r="P32" s="924">
        <f t="shared" si="0"/>
        <v>0</v>
      </c>
      <c r="Q32" s="902" t="e">
        <f t="shared" si="1"/>
        <v>#DIV/0!</v>
      </c>
      <c r="R32" s="866"/>
      <c r="S32" s="879"/>
      <c r="T32" s="907"/>
      <c r="U32" s="773"/>
    </row>
    <row r="33" spans="1:21" ht="15.75" thickBot="1">
      <c r="A33" s="719" t="s">
        <v>83</v>
      </c>
      <c r="B33" s="720" t="s">
        <v>84</v>
      </c>
      <c r="C33" s="385">
        <v>1711</v>
      </c>
      <c r="D33" s="385">
        <v>1801</v>
      </c>
      <c r="E33" s="803">
        <v>551</v>
      </c>
      <c r="F33" s="827">
        <v>21</v>
      </c>
      <c r="G33" s="827">
        <v>40</v>
      </c>
      <c r="H33" s="827">
        <v>60</v>
      </c>
      <c r="I33" s="773">
        <v>59</v>
      </c>
      <c r="J33" s="904"/>
      <c r="K33" s="905"/>
      <c r="L33" s="776">
        <v>15</v>
      </c>
      <c r="M33" s="712"/>
      <c r="N33" s="723"/>
      <c r="O33" s="778"/>
      <c r="P33" s="924">
        <f t="shared" si="0"/>
        <v>15</v>
      </c>
      <c r="Q33" s="902" t="e">
        <f t="shared" si="1"/>
        <v>#DIV/0!</v>
      </c>
      <c r="R33" s="866"/>
      <c r="S33" s="879"/>
      <c r="T33" s="907"/>
      <c r="U33" s="773"/>
    </row>
    <row r="34" spans="1:21" ht="15.75" thickBot="1">
      <c r="A34" s="671" t="s">
        <v>85</v>
      </c>
      <c r="B34" s="726"/>
      <c r="C34" s="727">
        <v>569</v>
      </c>
      <c r="D34" s="727">
        <v>614</v>
      </c>
      <c r="E34" s="805" t="s">
        <v>86</v>
      </c>
      <c r="F34" s="828">
        <v>18</v>
      </c>
      <c r="G34" s="828">
        <v>20</v>
      </c>
      <c r="H34" s="828">
        <v>28</v>
      </c>
      <c r="I34" s="807">
        <v>21</v>
      </c>
      <c r="J34" s="917">
        <v>21</v>
      </c>
      <c r="K34" s="918">
        <v>21</v>
      </c>
      <c r="L34" s="810">
        <v>33</v>
      </c>
      <c r="M34" s="712"/>
      <c r="N34" s="723"/>
      <c r="O34" s="811"/>
      <c r="P34" s="924">
        <f t="shared" si="0"/>
        <v>33</v>
      </c>
      <c r="Q34" s="902">
        <f t="shared" si="1"/>
        <v>157.14285714285714</v>
      </c>
      <c r="R34" s="866"/>
      <c r="S34" s="872"/>
      <c r="T34" s="919"/>
      <c r="U34" s="807"/>
    </row>
    <row r="35" spans="1:21" ht="15.75" thickBot="1">
      <c r="A35" s="814" t="s">
        <v>87</v>
      </c>
      <c r="B35" s="815" t="s">
        <v>88</v>
      </c>
      <c r="C35" s="339">
        <f>SUM(C25:C34)</f>
        <v>25899</v>
      </c>
      <c r="D35" s="339">
        <f>SUM(D25:D34)</f>
        <v>29268</v>
      </c>
      <c r="E35" s="816"/>
      <c r="F35" s="817">
        <f aca="true" t="shared" si="2" ref="F35:O35">SUM(F25:F34)</f>
        <v>4510</v>
      </c>
      <c r="G35" s="817">
        <f t="shared" si="2"/>
        <v>4862</v>
      </c>
      <c r="H35" s="817">
        <f t="shared" si="2"/>
        <v>4946</v>
      </c>
      <c r="I35" s="817">
        <f t="shared" si="2"/>
        <v>5133</v>
      </c>
      <c r="J35" s="920">
        <f t="shared" si="2"/>
        <v>4927</v>
      </c>
      <c r="K35" s="921">
        <f t="shared" si="2"/>
        <v>4927</v>
      </c>
      <c r="L35" s="817">
        <f t="shared" si="2"/>
        <v>1294</v>
      </c>
      <c r="M35" s="817">
        <f>SUM(M25:M34)</f>
        <v>0</v>
      </c>
      <c r="N35" s="817">
        <f t="shared" si="2"/>
        <v>0</v>
      </c>
      <c r="O35" s="817">
        <f t="shared" si="2"/>
        <v>0</v>
      </c>
      <c r="P35" s="924">
        <f t="shared" si="0"/>
        <v>1294</v>
      </c>
      <c r="Q35" s="902">
        <f t="shared" si="1"/>
        <v>26.263446316216765</v>
      </c>
      <c r="R35" s="866"/>
      <c r="S35" s="817">
        <f>SUM(S25:S34)</f>
        <v>0</v>
      </c>
      <c r="T35" s="922">
        <f>SUM(T25:T34)</f>
        <v>0</v>
      </c>
      <c r="U35" s="817">
        <f>SUM(U25:U34)</f>
        <v>0</v>
      </c>
    </row>
    <row r="36" spans="1:21" ht="15.75" thickBot="1">
      <c r="A36" s="704" t="s">
        <v>89</v>
      </c>
      <c r="B36" s="705" t="s">
        <v>90</v>
      </c>
      <c r="C36" s="396">
        <v>0</v>
      </c>
      <c r="D36" s="396">
        <v>0</v>
      </c>
      <c r="E36" s="796">
        <v>601</v>
      </c>
      <c r="F36" s="823"/>
      <c r="G36" s="823"/>
      <c r="H36" s="823"/>
      <c r="I36" s="797"/>
      <c r="J36" s="898"/>
      <c r="K36" s="899"/>
      <c r="L36" s="765"/>
      <c r="M36" s="712"/>
      <c r="N36" s="1094"/>
      <c r="O36" s="767"/>
      <c r="P36" s="924">
        <f t="shared" si="0"/>
        <v>0</v>
      </c>
      <c r="Q36" s="902" t="e">
        <f t="shared" si="1"/>
        <v>#DIV/0!</v>
      </c>
      <c r="R36" s="866"/>
      <c r="S36" s="891"/>
      <c r="T36" s="915"/>
      <c r="U36" s="797"/>
    </row>
    <row r="37" spans="1:21" ht="15.75" thickBot="1">
      <c r="A37" s="719" t="s">
        <v>91</v>
      </c>
      <c r="B37" s="720" t="s">
        <v>92</v>
      </c>
      <c r="C37" s="385">
        <v>1190</v>
      </c>
      <c r="D37" s="385">
        <v>1857</v>
      </c>
      <c r="E37" s="803">
        <v>602</v>
      </c>
      <c r="F37" s="827">
        <v>266</v>
      </c>
      <c r="G37" s="827">
        <v>253</v>
      </c>
      <c r="H37" s="827">
        <v>355</v>
      </c>
      <c r="I37" s="773">
        <v>364</v>
      </c>
      <c r="J37" s="904"/>
      <c r="K37" s="905"/>
      <c r="L37" s="776">
        <v>98</v>
      </c>
      <c r="M37" s="712"/>
      <c r="N37" s="1094"/>
      <c r="O37" s="778"/>
      <c r="P37" s="924">
        <f t="shared" si="0"/>
        <v>98</v>
      </c>
      <c r="Q37" s="902" t="e">
        <f t="shared" si="1"/>
        <v>#DIV/0!</v>
      </c>
      <c r="R37" s="866"/>
      <c r="S37" s="879"/>
      <c r="T37" s="907"/>
      <c r="U37" s="773"/>
    </row>
    <row r="38" spans="1:21" ht="15.75" thickBot="1">
      <c r="A38" s="719" t="s">
        <v>93</v>
      </c>
      <c r="B38" s="720" t="s">
        <v>94</v>
      </c>
      <c r="C38" s="385">
        <v>0</v>
      </c>
      <c r="D38" s="385">
        <v>0</v>
      </c>
      <c r="E38" s="803">
        <v>604</v>
      </c>
      <c r="F38" s="827"/>
      <c r="G38" s="827"/>
      <c r="H38" s="827"/>
      <c r="I38" s="773"/>
      <c r="J38" s="904"/>
      <c r="K38" s="905"/>
      <c r="L38" s="776"/>
      <c r="M38" s="712"/>
      <c r="N38" s="1094"/>
      <c r="O38" s="778"/>
      <c r="P38" s="924">
        <f t="shared" si="0"/>
        <v>0</v>
      </c>
      <c r="Q38" s="902" t="e">
        <f t="shared" si="1"/>
        <v>#DIV/0!</v>
      </c>
      <c r="R38" s="866"/>
      <c r="S38" s="879"/>
      <c r="T38" s="907"/>
      <c r="U38" s="773"/>
    </row>
    <row r="39" spans="1:21" ht="15.75" thickBot="1">
      <c r="A39" s="719" t="s">
        <v>95</v>
      </c>
      <c r="B39" s="720" t="s">
        <v>96</v>
      </c>
      <c r="C39" s="385">
        <v>12472</v>
      </c>
      <c r="D39" s="385">
        <v>13728</v>
      </c>
      <c r="E39" s="803" t="s">
        <v>97</v>
      </c>
      <c r="F39" s="827">
        <v>4475</v>
      </c>
      <c r="G39" s="827">
        <v>4639</v>
      </c>
      <c r="H39" s="827">
        <v>4404</v>
      </c>
      <c r="I39" s="773">
        <v>4342</v>
      </c>
      <c r="J39" s="904">
        <f>J35</f>
        <v>4927</v>
      </c>
      <c r="K39" s="905">
        <v>4927</v>
      </c>
      <c r="L39" s="776">
        <v>1245</v>
      </c>
      <c r="M39" s="712"/>
      <c r="N39" s="1094"/>
      <c r="O39" s="778"/>
      <c r="P39" s="924">
        <f t="shared" si="0"/>
        <v>1245</v>
      </c>
      <c r="Q39" s="902">
        <f t="shared" si="1"/>
        <v>25.268926324335293</v>
      </c>
      <c r="R39" s="866"/>
      <c r="S39" s="879"/>
      <c r="T39" s="907"/>
      <c r="U39" s="773"/>
    </row>
    <row r="40" spans="1:21" ht="15.75" thickBot="1">
      <c r="A40" s="671" t="s">
        <v>98</v>
      </c>
      <c r="B40" s="726"/>
      <c r="C40" s="727">
        <v>12330</v>
      </c>
      <c r="D40" s="727">
        <v>13218</v>
      </c>
      <c r="E40" s="805" t="s">
        <v>99</v>
      </c>
      <c r="F40" s="828">
        <v>20</v>
      </c>
      <c r="G40" s="828">
        <v>175</v>
      </c>
      <c r="H40" s="828">
        <v>187</v>
      </c>
      <c r="I40" s="807">
        <v>444</v>
      </c>
      <c r="J40" s="917"/>
      <c r="K40" s="918"/>
      <c r="L40" s="810"/>
      <c r="M40" s="712"/>
      <c r="N40" s="1094"/>
      <c r="O40" s="811"/>
      <c r="P40" s="924">
        <f t="shared" si="0"/>
        <v>0</v>
      </c>
      <c r="Q40" s="902" t="e">
        <f t="shared" si="1"/>
        <v>#DIV/0!</v>
      </c>
      <c r="R40" s="866"/>
      <c r="S40" s="872"/>
      <c r="T40" s="919"/>
      <c r="U40" s="807"/>
    </row>
    <row r="41" spans="1:21" ht="15.75" thickBot="1">
      <c r="A41" s="814" t="s">
        <v>100</v>
      </c>
      <c r="B41" s="815" t="s">
        <v>101</v>
      </c>
      <c r="C41" s="339">
        <f>SUM(C36:C40)</f>
        <v>25992</v>
      </c>
      <c r="D41" s="339">
        <f>SUM(D36:D40)</f>
        <v>28803</v>
      </c>
      <c r="E41" s="816" t="s">
        <v>32</v>
      </c>
      <c r="F41" s="817">
        <f aca="true" t="shared" si="3" ref="F41:O41">SUM(F36:F40)</f>
        <v>4761</v>
      </c>
      <c r="G41" s="817">
        <f t="shared" si="3"/>
        <v>5067</v>
      </c>
      <c r="H41" s="817">
        <f t="shared" si="3"/>
        <v>4946</v>
      </c>
      <c r="I41" s="817">
        <f t="shared" si="3"/>
        <v>5150</v>
      </c>
      <c r="J41" s="920">
        <f t="shared" si="3"/>
        <v>4927</v>
      </c>
      <c r="K41" s="921">
        <f t="shared" si="3"/>
        <v>4927</v>
      </c>
      <c r="L41" s="817">
        <f t="shared" si="3"/>
        <v>1343</v>
      </c>
      <c r="M41" s="830">
        <f>SUM(M36:M40)</f>
        <v>0</v>
      </c>
      <c r="N41" s="817">
        <f t="shared" si="3"/>
        <v>0</v>
      </c>
      <c r="O41" s="1102">
        <f t="shared" si="3"/>
        <v>0</v>
      </c>
      <c r="P41" s="924">
        <f t="shared" si="0"/>
        <v>1343</v>
      </c>
      <c r="Q41" s="902">
        <f t="shared" si="1"/>
        <v>27.257966308098236</v>
      </c>
      <c r="R41" s="866"/>
      <c r="S41" s="817">
        <f>SUM(S36:S40)</f>
        <v>0</v>
      </c>
      <c r="T41" s="922">
        <f>SUM(T36:T40)</f>
        <v>0</v>
      </c>
      <c r="U41" s="817">
        <f>SUM(U36:U40)</f>
        <v>0</v>
      </c>
    </row>
    <row r="42" spans="1:21" ht="6.75" customHeight="1" thickBot="1">
      <c r="A42" s="671"/>
      <c r="B42" s="361"/>
      <c r="C42" s="832"/>
      <c r="D42" s="832"/>
      <c r="E42" s="833"/>
      <c r="F42" s="828"/>
      <c r="G42" s="828"/>
      <c r="H42" s="828"/>
      <c r="I42" s="835"/>
      <c r="J42" s="925"/>
      <c r="K42" s="926"/>
      <c r="L42" s="828"/>
      <c r="M42" s="838"/>
      <c r="N42" s="839">
        <f>T42-M42</f>
        <v>0</v>
      </c>
      <c r="O42" s="838"/>
      <c r="P42" s="924">
        <f t="shared" si="0"/>
        <v>0</v>
      </c>
      <c r="Q42" s="902" t="e">
        <f t="shared" si="1"/>
        <v>#DIV/0!</v>
      </c>
      <c r="R42" s="866"/>
      <c r="S42" s="928"/>
      <c r="T42" s="835"/>
      <c r="U42" s="835"/>
    </row>
    <row r="43" spans="1:21" ht="15.75" thickBot="1">
      <c r="A43" s="842" t="s">
        <v>102</v>
      </c>
      <c r="B43" s="815" t="s">
        <v>63</v>
      </c>
      <c r="C43" s="339">
        <f>+C41-C39</f>
        <v>13520</v>
      </c>
      <c r="D43" s="339">
        <f>+D41-D39</f>
        <v>15075</v>
      </c>
      <c r="E43" s="816" t="s">
        <v>32</v>
      </c>
      <c r="F43" s="817">
        <f aca="true" t="shared" si="4" ref="F43:O43">F41-F39</f>
        <v>286</v>
      </c>
      <c r="G43" s="817">
        <f t="shared" si="4"/>
        <v>428</v>
      </c>
      <c r="H43" s="817">
        <f t="shared" si="4"/>
        <v>542</v>
      </c>
      <c r="I43" s="817">
        <f t="shared" si="4"/>
        <v>808</v>
      </c>
      <c r="J43" s="817">
        <f>J41-J39</f>
        <v>0</v>
      </c>
      <c r="K43" s="822">
        <f t="shared" si="4"/>
        <v>0</v>
      </c>
      <c r="L43" s="817">
        <f t="shared" si="4"/>
        <v>98</v>
      </c>
      <c r="M43" s="830">
        <f t="shared" si="4"/>
        <v>0</v>
      </c>
      <c r="N43" s="817">
        <f t="shared" si="4"/>
        <v>0</v>
      </c>
      <c r="O43" s="922">
        <f t="shared" si="4"/>
        <v>0</v>
      </c>
      <c r="P43" s="924">
        <f t="shared" si="0"/>
        <v>98</v>
      </c>
      <c r="Q43" s="902" t="e">
        <f t="shared" si="1"/>
        <v>#DIV/0!</v>
      </c>
      <c r="R43" s="866"/>
      <c r="S43" s="817">
        <f>S41-S39</f>
        <v>0</v>
      </c>
      <c r="T43" s="922">
        <f>T41-T39</f>
        <v>0</v>
      </c>
      <c r="U43" s="817">
        <f>U41-U39</f>
        <v>0</v>
      </c>
    </row>
    <row r="44" spans="1:21" ht="15.75" thickBot="1">
      <c r="A44" s="814" t="s">
        <v>103</v>
      </c>
      <c r="B44" s="815" t="s">
        <v>104</v>
      </c>
      <c r="C44" s="339">
        <f>+C41-C35</f>
        <v>93</v>
      </c>
      <c r="D44" s="339">
        <f>+D41-D35</f>
        <v>-465</v>
      </c>
      <c r="E44" s="816" t="s">
        <v>32</v>
      </c>
      <c r="F44" s="817">
        <f aca="true" t="shared" si="5" ref="F44:O44">F41-F35</f>
        <v>251</v>
      </c>
      <c r="G44" s="817">
        <f t="shared" si="5"/>
        <v>205</v>
      </c>
      <c r="H44" s="817">
        <f t="shared" si="5"/>
        <v>0</v>
      </c>
      <c r="I44" s="817">
        <f t="shared" si="5"/>
        <v>17</v>
      </c>
      <c r="J44" s="817">
        <f>J41-J35</f>
        <v>0</v>
      </c>
      <c r="K44" s="822">
        <f t="shared" si="5"/>
        <v>0</v>
      </c>
      <c r="L44" s="817">
        <f t="shared" si="5"/>
        <v>49</v>
      </c>
      <c r="M44" s="830">
        <f t="shared" si="5"/>
        <v>0</v>
      </c>
      <c r="N44" s="817">
        <f t="shared" si="5"/>
        <v>0</v>
      </c>
      <c r="O44" s="922">
        <f t="shared" si="5"/>
        <v>0</v>
      </c>
      <c r="P44" s="924">
        <f t="shared" si="0"/>
        <v>49</v>
      </c>
      <c r="Q44" s="902" t="e">
        <f t="shared" si="1"/>
        <v>#DIV/0!</v>
      </c>
      <c r="R44" s="866"/>
      <c r="S44" s="817">
        <f>S41-S35</f>
        <v>0</v>
      </c>
      <c r="T44" s="922">
        <f>T41-T35</f>
        <v>0</v>
      </c>
      <c r="U44" s="817">
        <f>U41-U35</f>
        <v>0</v>
      </c>
    </row>
    <row r="45" spans="1:21" ht="15.75" thickBot="1">
      <c r="A45" s="846" t="s">
        <v>105</v>
      </c>
      <c r="B45" s="847" t="s">
        <v>63</v>
      </c>
      <c r="C45" s="431">
        <f>+C44-C39</f>
        <v>-12379</v>
      </c>
      <c r="D45" s="431">
        <f>+D44-D39</f>
        <v>-14193</v>
      </c>
      <c r="E45" s="848" t="s">
        <v>32</v>
      </c>
      <c r="F45" s="817">
        <f aca="true" t="shared" si="6" ref="F45:O45">F44-F39</f>
        <v>-4224</v>
      </c>
      <c r="G45" s="817">
        <f t="shared" si="6"/>
        <v>-4434</v>
      </c>
      <c r="H45" s="817">
        <f t="shared" si="6"/>
        <v>-4404</v>
      </c>
      <c r="I45" s="817">
        <f t="shared" si="6"/>
        <v>-4325</v>
      </c>
      <c r="J45" s="817">
        <f t="shared" si="6"/>
        <v>-4927</v>
      </c>
      <c r="K45" s="822">
        <f t="shared" si="6"/>
        <v>-4927</v>
      </c>
      <c r="L45" s="817">
        <f t="shared" si="6"/>
        <v>-1196</v>
      </c>
      <c r="M45" s="830">
        <f t="shared" si="6"/>
        <v>0</v>
      </c>
      <c r="N45" s="817">
        <f t="shared" si="6"/>
        <v>0</v>
      </c>
      <c r="O45" s="922">
        <f t="shared" si="6"/>
        <v>0</v>
      </c>
      <c r="P45" s="924">
        <f t="shared" si="0"/>
        <v>-1196</v>
      </c>
      <c r="Q45" s="822">
        <f t="shared" si="1"/>
        <v>24.274406332453825</v>
      </c>
      <c r="R45" s="866"/>
      <c r="S45" s="817">
        <f>S44-S39</f>
        <v>0</v>
      </c>
      <c r="T45" s="922">
        <f>T44-T39</f>
        <v>0</v>
      </c>
      <c r="U45" s="817">
        <f>U44-U39</f>
        <v>0</v>
      </c>
    </row>
    <row r="46" ht="15">
      <c r="A46" s="854"/>
    </row>
    <row r="47" ht="15">
      <c r="A47" s="854"/>
    </row>
    <row r="48" spans="1:21" ht="15">
      <c r="A48" s="850" t="s">
        <v>191</v>
      </c>
      <c r="P48"/>
      <c r="Q48"/>
      <c r="R48"/>
      <c r="S48"/>
      <c r="T48"/>
      <c r="U48"/>
    </row>
    <row r="49" spans="1:21" ht="15">
      <c r="A49" s="851" t="s">
        <v>192</v>
      </c>
      <c r="P49"/>
      <c r="Q49"/>
      <c r="R49"/>
      <c r="S49"/>
      <c r="T49"/>
      <c r="U49"/>
    </row>
    <row r="50" spans="1:21" ht="15">
      <c r="A50" s="852" t="s">
        <v>193</v>
      </c>
      <c r="P50"/>
      <c r="Q50"/>
      <c r="R50"/>
      <c r="S50"/>
      <c r="T50"/>
      <c r="U50"/>
    </row>
    <row r="51" spans="1:21" ht="15">
      <c r="A51" s="853"/>
      <c r="P51"/>
      <c r="Q51"/>
      <c r="R51"/>
      <c r="S51"/>
      <c r="T51"/>
      <c r="U51"/>
    </row>
    <row r="52" spans="1:21" ht="15">
      <c r="A52" s="854" t="s">
        <v>194</v>
      </c>
      <c r="P52"/>
      <c r="Q52"/>
      <c r="R52"/>
      <c r="S52"/>
      <c r="T52"/>
      <c r="U52"/>
    </row>
    <row r="53" spans="1:21" ht="15">
      <c r="A53" s="854"/>
      <c r="P53"/>
      <c r="Q53"/>
      <c r="R53"/>
      <c r="S53"/>
      <c r="T53"/>
      <c r="U53"/>
    </row>
    <row r="54" spans="1:21" ht="15">
      <c r="A54" s="854" t="s">
        <v>209</v>
      </c>
      <c r="P54"/>
      <c r="Q54"/>
      <c r="R54"/>
      <c r="S54"/>
      <c r="T54"/>
      <c r="U54"/>
    </row>
    <row r="56" ht="15">
      <c r="A56" t="s">
        <v>210</v>
      </c>
    </row>
    <row r="57" ht="15">
      <c r="A57" s="854" t="s">
        <v>211</v>
      </c>
    </row>
    <row r="58" ht="15">
      <c r="A58" s="854" t="s">
        <v>212</v>
      </c>
    </row>
    <row r="59" ht="15">
      <c r="A59" s="854" t="s">
        <v>213</v>
      </c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vasicek</dc:creator>
  <cp:keywords/>
  <dc:description/>
  <cp:lastModifiedBy>vasicek</cp:lastModifiedBy>
  <cp:lastPrinted>2012-04-19T08:57:13Z</cp:lastPrinted>
  <dcterms:created xsi:type="dcterms:W3CDTF">2012-04-18T05:45:14Z</dcterms:created>
  <dcterms:modified xsi:type="dcterms:W3CDTF">2012-04-20T13:09:59Z</dcterms:modified>
  <cp:category/>
  <cp:version/>
  <cp:contentType/>
  <cp:contentStatus/>
</cp:coreProperties>
</file>